
<file path=[Content_Types].xml><?xml version="1.0" encoding="utf-8"?>
<Types xmlns="http://schemas.openxmlformats.org/package/2006/content-types">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ml.chartshapes+xml"/>
  <Override PartName="/xl/drawings/drawing39.xml" ContentType="application/vnd.openxmlformats-officedocument.drawingml.chartshapes+xml"/>
  <Override PartName="/xl/drawings/drawing17.xml" ContentType="application/vnd.openxmlformats-officedocument.drawingml.chartshapes+xml"/>
  <Override PartName="/xl/drawings/drawing28.xml" ContentType="application/vnd.openxmlformats-officedocument.drawingml.chartshapes+xml"/>
  <Override PartName="/xl/drawings/drawing46.xml" ContentType="application/vnd.openxmlformats-officedocument.drawingml.chartshapes+xml"/>
  <Override PartName="/xl/charts/chart78.xml" ContentType="application/vnd.openxmlformats-officedocument.drawingml.chart+xml"/>
  <Default Extension="xml" ContentType="application/xml"/>
  <Override PartName="/xl/drawings/drawing2.xml" ContentType="application/vnd.openxmlformats-officedocument.drawingml.chartshapes+xml"/>
  <Override PartName="/xl/drawings/drawing35.xml" ContentType="application/vnd.openxmlformats-officedocument.drawingml.chartshapes+xml"/>
  <Override PartName="/xl/charts/chart49.xml" ContentType="application/vnd.openxmlformats-officedocument.drawingml.chart+xml"/>
  <Override PartName="/xl/drawings/drawing53.xml" ContentType="application/vnd.openxmlformats-officedocument.drawingml.chartshapes+xml"/>
  <Override PartName="/xl/charts/chart67.xml" ContentType="application/vnd.openxmlformats-officedocument.drawingml.chart+xml"/>
  <Override PartName="/xl/drawings/drawing13.xml" ContentType="application/vnd.openxmlformats-officedocument.drawingml.chartshapes+xml"/>
  <Override PartName="/xl/drawings/drawing24.xml" ContentType="application/vnd.openxmlformats-officedocument.drawingml.chartshapes+xml"/>
  <Override PartName="/xl/charts/chart27.xml" ContentType="application/vnd.openxmlformats-officedocument.drawingml.chart+xml"/>
  <Override PartName="/xl/charts/chart38.xml" ContentType="application/vnd.openxmlformats-officedocument.drawingml.chart+xml"/>
  <Override PartName="/xl/drawings/drawing42.xml" ContentType="application/vnd.openxmlformats-officedocument.drawingml.chartshapes+xml"/>
  <Override PartName="/xl/charts/chart56.xml" ContentType="application/vnd.openxmlformats-officedocument.drawingml.chart+xml"/>
  <Override PartName="/xl/charts/chart74.xml" ContentType="application/vnd.openxmlformats-officedocument.drawingml.chart+xml"/>
  <Override PartName="/xl/charts/chart16.xml" ContentType="application/vnd.openxmlformats-officedocument.drawingml.chart+xml"/>
  <Override PartName="/xl/drawings/drawing20.xml" ContentType="application/vnd.openxmlformats-officedocument.drawingml.chartshapes+xml"/>
  <Override PartName="/xl/charts/chart34.xml" ContentType="application/vnd.openxmlformats-officedocument.drawingml.chart+xml"/>
  <Override PartName="/xl/drawings/drawing31.xml" ContentType="application/vnd.openxmlformats-officedocument.drawingml.chartshapes+xml"/>
  <Override PartName="/xl/charts/chart45.xml" ContentType="application/vnd.openxmlformats-officedocument.drawingml.chart+xml"/>
  <Override PartName="/xl/charts/chart63.xml" ContentType="application/vnd.openxmlformats-officedocument.drawingml.chart+xml"/>
  <Override PartName="/xl/charts/chart81.xml" ContentType="application/vnd.openxmlformats-officedocument.drawingml.chart+xml"/>
  <Override PartName="/xl/sharedStrings.xml" ContentType="application/vnd.openxmlformats-officedocument.spreadsheetml.sharedStrings+xml"/>
  <Override PartName="/xl/charts/chart23.xml" ContentType="application/vnd.openxmlformats-officedocument.drawingml.chart+xml"/>
  <Override PartName="/xl/charts/chart52.xml" ContentType="application/vnd.openxmlformats-officedocument.drawingml.chart+xml"/>
  <Override PartName="/xl/charts/chart70.xml" ContentType="application/vnd.openxmlformats-officedocument.drawingml.chart+xml"/>
  <Override PartName="/xl/charts/chart9.xml" ContentType="application/vnd.openxmlformats-officedocument.drawingml.chart+xml"/>
  <Override PartName="/xl/charts/chart12.xml" ContentType="application/vnd.openxmlformats-officedocument.drawingml.chart+xml"/>
  <Override PartName="/xl/charts/chart30.xml" ContentType="application/vnd.openxmlformats-officedocument.drawingml.chart+xml"/>
  <Override PartName="/xl/charts/chart41.xml" ContentType="application/vnd.openxmlformats-officedocument.drawingml.chart+xml"/>
  <Default Extension="bin" ContentType="application/vnd.openxmlformats-officedocument.spreadsheetml.printerSettings"/>
  <Override PartName="/xl/charts/chart5.xml" ContentType="application/vnd.openxmlformats-officedocument.drawingml.chart+xml"/>
  <Override PartName="/xl/drawings/drawing7.xml" ContentType="application/vnd.openxmlformats-officedocument.drawingml.chartshapes+xml"/>
  <Override PartName="/xl/drawings/drawing29.xml" ContentType="application/vnd.openxmlformats-officedocument.drawing+xml"/>
  <Override PartName="/xl/drawings/drawing38.xml" ContentType="application/vnd.openxmlformats-officedocument.drawingml.chartshapes+xml"/>
  <Override PartName="/xl/drawings/drawing49.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drawings/drawing18.xml" ContentType="application/vnd.openxmlformats-officedocument.drawingml.chartshapes+xml"/>
  <Override PartName="/xl/drawings/drawing27.xml" ContentType="application/vnd.openxmlformats-officedocument.drawingml.chartshapes+xml"/>
  <Override PartName="/xl/drawings/drawing36.xml" ContentType="application/vnd.openxmlformats-officedocument.drawingml.chartshapes+xml"/>
  <Override PartName="/xl/drawings/drawing45.xml" ContentType="application/vnd.openxmlformats-officedocument.drawingml.chartshapes+xml"/>
  <Override PartName="/xl/charts/chart59.xml" ContentType="application/vnd.openxmlformats-officedocument.drawingml.chart+xml"/>
  <Override PartName="/xl/drawings/drawing47.xml" ContentType="application/vnd.openxmlformats-officedocument.drawingml.chartshapes+xml"/>
  <Override PartName="/xl/charts/chart79.xml" ContentType="application/vnd.openxmlformats-officedocument.drawingml.chart+xml"/>
  <Override PartName="/xl/drawings/drawing56.xml" ContentType="application/vnd.openxmlformats-officedocument.drawingml.chartshapes+xml"/>
  <Override PartName="/xl/workbook.xml" ContentType="application/vnd.openxmlformats-officedocument.spreadsheetml.sheet.main+xml"/>
  <Override PartName="/xl/charts/chart1.xml" ContentType="application/vnd.openxmlformats-officedocument.drawingml.chart+xml"/>
  <Override PartName="/xl/drawings/drawing3.xml" ContentType="application/vnd.openxmlformats-officedocument.drawingml.chartshapes+xml"/>
  <Override PartName="/xl/drawings/drawing16.xml" ContentType="application/vnd.openxmlformats-officedocument.drawingml.chartshapes+xml"/>
  <Override PartName="/xl/drawings/drawing25.xml" ContentType="application/vnd.openxmlformats-officedocument.drawingml.chartshapes+xml"/>
  <Override PartName="/xl/charts/chart39.xml" ContentType="application/vnd.openxmlformats-officedocument.drawingml.chart+xml"/>
  <Override PartName="/xl/drawings/drawing34.xml" ContentType="application/vnd.openxmlformats-officedocument.drawingml.chartshapes+xml"/>
  <Override PartName="/xl/charts/chart48.xml" ContentType="application/vnd.openxmlformats-officedocument.drawingml.chart+xml"/>
  <Override PartName="/xl/drawings/drawing43.xml" ContentType="application/vnd.openxmlformats-officedocument.drawingml.chartshapes+xml"/>
  <Override PartName="/xl/charts/chart57.xml" ContentType="application/vnd.openxmlformats-officedocument.drawingml.chart+xml"/>
  <Override PartName="/xl/drawings/drawing54.xml" ContentType="application/vnd.openxmlformats-officedocument.drawingml.chartshapes+xml"/>
  <Override PartName="/xl/charts/chart68.xml" ContentType="application/vnd.openxmlformats-officedocument.drawingml.chart+xml"/>
  <Override PartName="/xl/charts/chart77.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ml.chartshapes+xml"/>
  <Override PartName="/xl/charts/chart19.xml" ContentType="application/vnd.openxmlformats-officedocument.drawingml.chart+xml"/>
  <Override PartName="/xl/drawings/drawing23.xml" ContentType="application/vnd.openxmlformats-officedocument.drawingml.chartshapes+xml"/>
  <Override PartName="/xl/charts/chart28.xml" ContentType="application/vnd.openxmlformats-officedocument.drawingml.chart+xml"/>
  <Override PartName="/xl/charts/chart37.xml" ContentType="application/vnd.openxmlformats-officedocument.drawingml.chart+xml"/>
  <Override PartName="/xl/drawings/drawing32.xml" ContentType="application/vnd.openxmlformats-officedocument.drawingml.chartshapes+xml"/>
  <Override PartName="/xl/charts/chart46.xml" ContentType="application/vnd.openxmlformats-officedocument.drawingml.chart+xml"/>
  <Override PartName="/xl/drawings/drawing41.xml" ContentType="application/vnd.openxmlformats-officedocument.drawingml.chartshapes+xml"/>
  <Override PartName="/xl/charts/chart55.xml" ContentType="application/vnd.openxmlformats-officedocument.drawingml.chart+xml"/>
  <Override PartName="/xl/drawings/drawing52.xml" ContentType="application/vnd.openxmlformats-officedocument.drawingml.chartshapes+xml"/>
  <Override PartName="/xl/charts/chart66.xml" ContentType="application/vnd.openxmlformats-officedocument.drawingml.chart+xml"/>
  <Override PartName="/xl/charts/chart75.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drawings/drawing21.xml" ContentType="application/vnd.openxmlformats-officedocument.drawingml.chartshapes+xml"/>
  <Override PartName="/xl/charts/chart26.xml" ContentType="application/vnd.openxmlformats-officedocument.drawingml.chart+xml"/>
  <Override PartName="/xl/charts/chart35.xml" ContentType="application/vnd.openxmlformats-officedocument.drawingml.chart+xml"/>
  <Override PartName="/xl/drawings/drawing30.xml" ContentType="application/vnd.openxmlformats-officedocument.drawingml.chartshapes+xml"/>
  <Override PartName="/xl/charts/chart44.xml" ContentType="application/vnd.openxmlformats-officedocument.drawingml.chart+xml"/>
  <Override PartName="/xl/charts/chart53.xml" ContentType="application/vnd.openxmlformats-officedocument.drawingml.chart+xml"/>
  <Override PartName="/xl/drawings/drawing50.xml" ContentType="application/vnd.openxmlformats-officedocument.drawingml.chartshapes+xml"/>
  <Override PartName="/xl/charts/chart64.xml" ContentType="application/vnd.openxmlformats-officedocument.drawingml.chart+xml"/>
  <Override PartName="/xl/charts/chart73.xml" ContentType="application/vnd.openxmlformats-officedocument.drawingml.chart+xml"/>
  <Override PartName="/xl/charts/chart82.xml" ContentType="application/vnd.openxmlformats-officedocument.drawingml.chart+xml"/>
  <Override PartName="/xl/calcChain.xml" ContentType="application/vnd.openxmlformats-officedocument.spreadsheetml.calcChain+xml"/>
  <Override PartName="/xl/drawings/drawing10.xml" ContentType="application/vnd.openxmlformats-officedocument.drawingml.chartshapes+xml"/>
  <Override PartName="/xl/charts/chart13.xml" ContentType="application/vnd.openxmlformats-officedocument.drawingml.chart+xml"/>
  <Override PartName="/xl/charts/chart15.xml" ContentType="application/vnd.openxmlformats-officedocument.drawingml.chart+xml"/>
  <Override PartName="/xl/charts/chart24.xml" ContentType="application/vnd.openxmlformats-officedocument.drawingml.chart+xml"/>
  <Override PartName="/xl/charts/chart33.xml" ContentType="application/vnd.openxmlformats-officedocument.drawingml.chart+xml"/>
  <Override PartName="/xl/charts/chart42.xml" ContentType="application/vnd.openxmlformats-officedocument.drawingml.chart+xml"/>
  <Override PartName="/xl/charts/chart51.xml" ContentType="application/vnd.openxmlformats-officedocument.drawingml.chart+xml"/>
  <Override PartName="/xl/charts/chart62.xml" ContentType="application/vnd.openxmlformats-officedocument.drawingml.chart+xml"/>
  <Override PartName="/xl/charts/chart71.xml" ContentType="application/vnd.openxmlformats-officedocument.drawingml.chart+xml"/>
  <Override PartName="/xl/charts/chart80.xml" ContentType="application/vnd.openxmlformats-officedocument.drawingml.chart+xml"/>
  <Override PartName="/xl/charts/chart8.xml" ContentType="application/vnd.openxmlformats-officedocument.drawingml.chart+xml"/>
  <Override PartName="/xl/charts/chart11.xml" ContentType="application/vnd.openxmlformats-officedocument.drawingml.chart+xml"/>
  <Override PartName="/xl/charts/chart22.xml" ContentType="application/vnd.openxmlformats-officedocument.drawingml.chart+xml"/>
  <Override PartName="/xl/charts/chart31.xml" ContentType="application/vnd.openxmlformats-officedocument.drawingml.chart+xml"/>
  <Override PartName="/xl/charts/chart40.xml" ContentType="application/vnd.openxmlformats-officedocument.drawingml.chart+xml"/>
  <Override PartName="/xl/charts/chart60.xml" ContentType="application/vnd.openxmlformats-officedocument.drawingml.chart+xml"/>
  <Override PartName="/docProps/core.xml" ContentType="application/vnd.openxmlformats-package.core-properties+xml"/>
  <Override PartName="/xl/charts/chart6.xml" ContentType="application/vnd.openxmlformats-officedocument.drawingml.chart+xml"/>
  <Override PartName="/xl/charts/chart20.xml" ContentType="application/vnd.openxmlformats-officedocument.drawingml.chart+xml"/>
  <Override PartName="/xl/theme/theme1.xml" ContentType="application/vnd.openxmlformats-officedocument.theme+xml"/>
  <Override PartName="/xl/drawings/drawing8.xml" ContentType="application/vnd.openxmlformats-officedocument.drawingml.chartshapes+xml"/>
  <Override PartName="/xl/drawings/drawing19.xml" ContentType="application/vnd.openxmlformats-officedocument.drawingml.chartshapes+xml"/>
  <Override PartName="/xl/drawings/drawing48.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drawings/drawing37.xml" ContentType="application/vnd.openxmlformats-officedocument.drawingml.chartshapes+xml"/>
  <Override PartName="/xl/drawings/drawing55.xml" ContentType="application/vnd.openxmlformats-officedocument.drawingml.chartshapes+xml"/>
  <Override PartName="/xl/charts/chart69.xml" ContentType="application/vnd.openxmlformats-officedocument.drawingml.chart+xml"/>
  <Default Extension="rels" ContentType="application/vnd.openxmlformats-package.relationships+xml"/>
  <Override PartName="/xl/drawings/drawing15.xml" ContentType="application/vnd.openxmlformats-officedocument.drawingml.chartshapes+xml"/>
  <Override PartName="/xl/drawings/drawing26.xml" ContentType="application/vnd.openxmlformats-officedocument.drawingml.chartshapes+xml"/>
  <Override PartName="/xl/charts/chart29.xml" ContentType="application/vnd.openxmlformats-officedocument.drawingml.chart+xml"/>
  <Override PartName="/xl/drawings/drawing44.xml" ContentType="application/vnd.openxmlformats-officedocument.drawingml.chartshapes+xml"/>
  <Override PartName="/xl/charts/chart58.xml" ContentType="application/vnd.openxmlformats-officedocument.drawingml.chart+xml"/>
  <Override PartName="/xl/charts/chart76.xml" ContentType="application/vnd.openxmlformats-officedocument.drawingml.chart+xml"/>
  <Override PartName="/xl/charts/chart18.xml" ContentType="application/vnd.openxmlformats-officedocument.drawingml.chart+xml"/>
  <Override PartName="/xl/drawings/drawing22.xml" ContentType="application/vnd.openxmlformats-officedocument.drawingml.chartshapes+xml"/>
  <Override PartName="/xl/charts/chart36.xml" ContentType="application/vnd.openxmlformats-officedocument.drawingml.chart+xml"/>
  <Override PartName="/xl/drawings/drawing33.xml" ContentType="application/vnd.openxmlformats-officedocument.drawingml.chartshapes+xml"/>
  <Override PartName="/xl/charts/chart47.xml" ContentType="application/vnd.openxmlformats-officedocument.drawingml.chart+xml"/>
  <Override PartName="/xl/drawings/drawing51.xml" ContentType="application/vnd.openxmlformats-officedocument.drawingml.chartshapes+xml"/>
  <Override PartName="/xl/charts/chart65.xml" ContentType="application/vnd.openxmlformats-officedocument.drawingml.chart+xml"/>
  <Override PartName="/xl/worksheets/sheet1.xml" ContentType="application/vnd.openxmlformats-officedocument.spreadsheetml.worksheet+xml"/>
  <Override PartName="/xl/drawings/drawing11.xml" ContentType="application/vnd.openxmlformats-officedocument.drawingml.chartshapes+xml"/>
  <Override PartName="/xl/charts/chart25.xml" ContentType="application/vnd.openxmlformats-officedocument.drawingml.chart+xml"/>
  <Override PartName="/xl/drawings/drawing40.xml" ContentType="application/vnd.openxmlformats-officedocument.drawingml.chartshapes+xml"/>
  <Override PartName="/xl/charts/chart54.xml" ContentType="application/vnd.openxmlformats-officedocument.drawingml.chart+xml"/>
  <Override PartName="/xl/charts/chart72.xml" ContentType="application/vnd.openxmlformats-officedocument.drawingml.chart+xml"/>
  <Override PartName="/xl/charts/chart14.xml" ContentType="application/vnd.openxmlformats-officedocument.drawingml.chart+xml"/>
  <Override PartName="/xl/charts/chart32.xml" ContentType="application/vnd.openxmlformats-officedocument.drawingml.chart+xml"/>
  <Override PartName="/xl/charts/chart43.xml" ContentType="application/vnd.openxmlformats-officedocument.drawingml.chart+xml"/>
  <Override PartName="/xl/charts/chart61.xml" ContentType="application/vnd.openxmlformats-officedocument.drawingml.chart+xml"/>
  <Override PartName="/xl/charts/chart21.xml" ContentType="application/vnd.openxmlformats-officedocument.drawingml.chart+xml"/>
  <Override PartName="/xl/charts/chart50.xml" ContentType="application/vnd.openxmlformats-officedocument.drawingml.chart+xml"/>
  <Override PartName="/xl/charts/chart7.xml" ContentType="application/vnd.openxmlformats-officedocument.drawingml.chart+xml"/>
  <Override PartName="/xl/drawings/drawing9.xml" ContentType="application/vnd.openxmlformats-officedocument.drawingml.chartshapes+xml"/>
  <Override PartName="/xl/charts/chart10.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5195" windowHeight="8595" tabRatio="628"/>
  </bookViews>
  <sheets>
    <sheet name="Alder" sheetId="1" r:id="rId1"/>
    <sheet name="Alder uten Trine" sheetId="2" r:id="rId2"/>
  </sheets>
  <definedNames>
    <definedName name="_xlnm._FilterDatabase" localSheetId="0" hidden="1">Alder!$S$1:$S$844</definedName>
    <definedName name="_xlnm._FilterDatabase" localSheetId="1" hidden="1">'Alder uten Trine'!$R$1:$R$843</definedName>
    <definedName name="_xlnm.Print_Area" localSheetId="0">Alder!$A$1:$T$56,Alder!$C$61:$R$163,Alder!$D$170:$R$249,Alder!$AC$341:$AP$431,Alder!$AC$434:$AP$524,Alder!$D$252:$R$338,Alder!$Z$2:$AB$26,Alder!$AA$527:$AX$627,Alder!$AC$685:$AQ$711,Alder!$AC$738:$AR$787,Alder!$AC$790:$AR$822,Alder!$AC$826:$AR$861</definedName>
    <definedName name="_xlnm.Print_Area" localSheetId="1">'Alder uten Trine'!$A$1:$S$56,'Alder uten Trine'!$C$61:$Q$163,'Alder uten Trine'!$D$170:$Q$248,'Alder uten Trine'!$AB$340:$AO$430,'Alder uten Trine'!$AB$433:$AO$523,'Alder uten Trine'!$D$251:$Q$337,'Alder uten Trine'!$Y$2:$AA$26,'Alder uten Trine'!$Z$526:$AW$626,'Alder uten Trine'!$AB$684:$AP$710,'Alder uten Trine'!$AB$737:$AQ$786,'Alder uten Trine'!$AB$789:$AQ$821,'Alder uten Trine'!$AB$825:$AQ$860</definedName>
  </definedNames>
  <calcPr calcId="125725"/>
</workbook>
</file>

<file path=xl/calcChain.xml><?xml version="1.0" encoding="utf-8"?>
<calcChain xmlns="http://schemas.openxmlformats.org/spreadsheetml/2006/main">
  <c r="AE55" i="1"/>
  <c r="AE56" s="1"/>
  <c r="AG53"/>
  <c r="AG52"/>
  <c r="AG49"/>
  <c r="AG48"/>
  <c r="AG41"/>
  <c r="AG33"/>
  <c r="AG32"/>
  <c r="AG29"/>
  <c r="AG25"/>
  <c r="AG21"/>
  <c r="AG20"/>
  <c r="AG17"/>
  <c r="AG16"/>
  <c r="AG5"/>
  <c r="AF56"/>
  <c r="AF55"/>
  <c r="AB825" i="2"/>
  <c r="AD820"/>
  <c r="AB789"/>
  <c r="AB737"/>
  <c r="Z586"/>
  <c r="AA585"/>
  <c r="Z573"/>
  <c r="AT572"/>
  <c r="Z572"/>
  <c r="AT571"/>
  <c r="AT561"/>
  <c r="Z561"/>
  <c r="AT560"/>
  <c r="Z560"/>
  <c r="AT548"/>
  <c r="Z548"/>
  <c r="AT547"/>
  <c r="Z547"/>
  <c r="AT535"/>
  <c r="Z535"/>
  <c r="AT534"/>
  <c r="Z534"/>
  <c r="Z526"/>
  <c r="AN505"/>
  <c r="AM505"/>
  <c r="AL505"/>
  <c r="AK505"/>
  <c r="AJ505"/>
  <c r="AI505"/>
  <c r="AH505"/>
  <c r="AG505"/>
  <c r="AF505"/>
  <c r="AE505"/>
  <c r="AD505"/>
  <c r="AC505"/>
  <c r="AB505"/>
  <c r="AB504"/>
  <c r="AB503"/>
  <c r="AN483"/>
  <c r="AM483"/>
  <c r="AL483"/>
  <c r="AK483"/>
  <c r="AJ483"/>
  <c r="AI483"/>
  <c r="AH483"/>
  <c r="AG483"/>
  <c r="AF483"/>
  <c r="AE483"/>
  <c r="AD483"/>
  <c r="AC483"/>
  <c r="AB483"/>
  <c r="AB482"/>
  <c r="AN461"/>
  <c r="AM461"/>
  <c r="AL461"/>
  <c r="AK461"/>
  <c r="AJ461"/>
  <c r="AI461"/>
  <c r="AH461"/>
  <c r="AG461"/>
  <c r="AF461"/>
  <c r="AE461"/>
  <c r="AD461"/>
  <c r="AC461"/>
  <c r="AB461"/>
  <c r="AB460"/>
  <c r="AB439"/>
  <c r="AB438"/>
  <c r="AD435"/>
  <c r="AB433"/>
  <c r="AB412"/>
  <c r="AB411"/>
  <c r="AB410"/>
  <c r="AN390"/>
  <c r="AM390"/>
  <c r="AL390"/>
  <c r="AK390"/>
  <c r="AJ390"/>
  <c r="AI390"/>
  <c r="AH390"/>
  <c r="AG390"/>
  <c r="AF390"/>
  <c r="AE390"/>
  <c r="AD390"/>
  <c r="AC390"/>
  <c r="AB390"/>
  <c r="AB389"/>
  <c r="AB368"/>
  <c r="AB367"/>
  <c r="AC348"/>
  <c r="AB346"/>
  <c r="AB345"/>
  <c r="AD342"/>
  <c r="AB340"/>
  <c r="G323"/>
  <c r="G324" s="1"/>
  <c r="G325" s="1"/>
  <c r="G326" s="1"/>
  <c r="G327" s="1"/>
  <c r="G328" s="1"/>
  <c r="G329" s="1"/>
  <c r="G330" s="1"/>
  <c r="G331" s="1"/>
  <c r="G332" s="1"/>
  <c r="G333" s="1"/>
  <c r="G334" s="1"/>
  <c r="G335" s="1"/>
  <c r="G336" s="1"/>
  <c r="G337" s="1"/>
  <c r="P321"/>
  <c r="O321"/>
  <c r="N321"/>
  <c r="M321"/>
  <c r="L321"/>
  <c r="K321"/>
  <c r="J321"/>
  <c r="I321"/>
  <c r="H321"/>
  <c r="G321"/>
  <c r="P320"/>
  <c r="O320"/>
  <c r="N320"/>
  <c r="M320"/>
  <c r="L320"/>
  <c r="K320"/>
  <c r="J320"/>
  <c r="I320"/>
  <c r="H320"/>
  <c r="G320"/>
  <c r="G302"/>
  <c r="G303" s="1"/>
  <c r="G304" s="1"/>
  <c r="G305" s="1"/>
  <c r="G306" s="1"/>
  <c r="G307" s="1"/>
  <c r="G308" s="1"/>
  <c r="G309" s="1"/>
  <c r="G310" s="1"/>
  <c r="G311" s="1"/>
  <c r="G312" s="1"/>
  <c r="G313" s="1"/>
  <c r="G314" s="1"/>
  <c r="G315" s="1"/>
  <c r="G316" s="1"/>
  <c r="P300"/>
  <c r="O300"/>
  <c r="N300"/>
  <c r="M300"/>
  <c r="L300"/>
  <c r="K300"/>
  <c r="J300"/>
  <c r="I300"/>
  <c r="H300"/>
  <c r="G300"/>
  <c r="P299"/>
  <c r="O299"/>
  <c r="N299"/>
  <c r="M299"/>
  <c r="L299"/>
  <c r="K299"/>
  <c r="J299"/>
  <c r="I299"/>
  <c r="H299"/>
  <c r="G299"/>
  <c r="Q295"/>
  <c r="G295"/>
  <c r="G280"/>
  <c r="G281" s="1"/>
  <c r="G282" s="1"/>
  <c r="G283" s="1"/>
  <c r="G284" s="1"/>
  <c r="G285" s="1"/>
  <c r="G286" s="1"/>
  <c r="G287" s="1"/>
  <c r="G288" s="1"/>
  <c r="G289" s="1"/>
  <c r="G290" s="1"/>
  <c r="G291" s="1"/>
  <c r="G292" s="1"/>
  <c r="G293" s="1"/>
  <c r="G294" s="1"/>
  <c r="P278"/>
  <c r="O278"/>
  <c r="N278"/>
  <c r="M278"/>
  <c r="L278"/>
  <c r="K278"/>
  <c r="J278"/>
  <c r="I278"/>
  <c r="H278"/>
  <c r="G278"/>
  <c r="P277"/>
  <c r="O277"/>
  <c r="N277"/>
  <c r="M277"/>
  <c r="L277"/>
  <c r="K277"/>
  <c r="J277"/>
  <c r="I277"/>
  <c r="H277"/>
  <c r="G277"/>
  <c r="G259"/>
  <c r="G260" s="1"/>
  <c r="G261" s="1"/>
  <c r="G262" s="1"/>
  <c r="G263" s="1"/>
  <c r="G264" s="1"/>
  <c r="G265" s="1"/>
  <c r="G266" s="1"/>
  <c r="G267" s="1"/>
  <c r="G268" s="1"/>
  <c r="G269" s="1"/>
  <c r="G270" s="1"/>
  <c r="G271" s="1"/>
  <c r="G272" s="1"/>
  <c r="G273" s="1"/>
  <c r="P257"/>
  <c r="O257"/>
  <c r="N257"/>
  <c r="M257"/>
  <c r="L257"/>
  <c r="K257"/>
  <c r="J257"/>
  <c r="I257"/>
  <c r="H257"/>
  <c r="G257"/>
  <c r="P256"/>
  <c r="O256"/>
  <c r="N256"/>
  <c r="M256"/>
  <c r="L256"/>
  <c r="K256"/>
  <c r="J256"/>
  <c r="I256"/>
  <c r="H256"/>
  <c r="G256"/>
  <c r="D253"/>
  <c r="G244"/>
  <c r="F244"/>
  <c r="F242"/>
  <c r="F241"/>
  <c r="F240"/>
  <c r="F239"/>
  <c r="F238"/>
  <c r="F237"/>
  <c r="F236"/>
  <c r="F235"/>
  <c r="F234"/>
  <c r="P233"/>
  <c r="O233"/>
  <c r="N233"/>
  <c r="M233"/>
  <c r="L233"/>
  <c r="K233"/>
  <c r="J233"/>
  <c r="I233"/>
  <c r="H233"/>
  <c r="P232"/>
  <c r="O232"/>
  <c r="N232"/>
  <c r="M232"/>
  <c r="L232"/>
  <c r="K232"/>
  <c r="J232"/>
  <c r="I232"/>
  <c r="H232"/>
  <c r="G231"/>
  <c r="G228"/>
  <c r="G208"/>
  <c r="G209" s="1"/>
  <c r="G210" s="1"/>
  <c r="G211" s="1"/>
  <c r="G212" s="1"/>
  <c r="G213" s="1"/>
  <c r="G214" s="1"/>
  <c r="G215" s="1"/>
  <c r="G216" s="1"/>
  <c r="G217" s="1"/>
  <c r="G218" s="1"/>
  <c r="G219" s="1"/>
  <c r="G220" s="1"/>
  <c r="G221" s="1"/>
  <c r="G222" s="1"/>
  <c r="G223" s="1"/>
  <c r="G224" s="1"/>
  <c r="G225" s="1"/>
  <c r="G226" s="1"/>
  <c r="G227" s="1"/>
  <c r="P206"/>
  <c r="O206"/>
  <c r="N206"/>
  <c r="M206"/>
  <c r="L206"/>
  <c r="K206"/>
  <c r="J206"/>
  <c r="I206"/>
  <c r="H206"/>
  <c r="P205"/>
  <c r="O205"/>
  <c r="N205"/>
  <c r="M205"/>
  <c r="L205"/>
  <c r="K205"/>
  <c r="J205"/>
  <c r="I205"/>
  <c r="H205"/>
  <c r="G201"/>
  <c r="N181" a="1"/>
  <c r="N181" s="1"/>
  <c r="N208" s="1" a="1"/>
  <c r="N208" s="1"/>
  <c r="I181" a="1"/>
  <c r="I181" s="1"/>
  <c r="I208" s="1" a="1"/>
  <c r="I208" s="1"/>
  <c r="G181"/>
  <c r="O181" s="1" a="1"/>
  <c r="O181" s="1"/>
  <c r="O208" s="1" a="1"/>
  <c r="O208" s="1"/>
  <c r="Q180" a="1"/>
  <c r="Q180" s="1"/>
  <c r="Q207" s="1" a="1"/>
  <c r="Q207" s="1"/>
  <c r="P180" a="1"/>
  <c r="P180" s="1"/>
  <c r="O180" a="1"/>
  <c r="O180" s="1"/>
  <c r="N180" a="1"/>
  <c r="N180" s="1"/>
  <c r="M180"/>
  <c r="M180" a="1"/>
  <c r="L180" a="1"/>
  <c r="L180" s="1"/>
  <c r="L207" s="1" a="1"/>
  <c r="L207" s="1"/>
  <c r="K180" a="1"/>
  <c r="K180" s="1"/>
  <c r="J180" a="1"/>
  <c r="J180" s="1"/>
  <c r="I180" a="1"/>
  <c r="I180" s="1"/>
  <c r="H180" a="1"/>
  <c r="H180" s="1"/>
  <c r="H207" s="1" a="1"/>
  <c r="H207" s="1"/>
  <c r="P179"/>
  <c r="O179"/>
  <c r="N179"/>
  <c r="M179"/>
  <c r="L179"/>
  <c r="K179"/>
  <c r="J179"/>
  <c r="I179"/>
  <c r="H179"/>
  <c r="P178"/>
  <c r="O178"/>
  <c r="N178"/>
  <c r="M178"/>
  <c r="L178"/>
  <c r="K178"/>
  <c r="J178"/>
  <c r="I178"/>
  <c r="H178"/>
  <c r="D170"/>
  <c r="P159"/>
  <c r="O159"/>
  <c r="N159"/>
  <c r="M159"/>
  <c r="L159"/>
  <c r="K159"/>
  <c r="J159"/>
  <c r="I159"/>
  <c r="H159"/>
  <c r="P158"/>
  <c r="O158"/>
  <c r="N158"/>
  <c r="M158"/>
  <c r="L158"/>
  <c r="K158"/>
  <c r="J158"/>
  <c r="I158"/>
  <c r="H158"/>
  <c r="G154"/>
  <c r="G140"/>
  <c r="G141" s="1"/>
  <c r="G142" s="1"/>
  <c r="G143" s="1"/>
  <c r="G144" s="1"/>
  <c r="G145" s="1"/>
  <c r="G146" s="1"/>
  <c r="G147" s="1"/>
  <c r="G148" s="1"/>
  <c r="G149" s="1"/>
  <c r="G150" s="1"/>
  <c r="G151" s="1"/>
  <c r="G152" s="1"/>
  <c r="G153" s="1"/>
  <c r="G139"/>
  <c r="J138"/>
  <c r="P137"/>
  <c r="O137"/>
  <c r="N137"/>
  <c r="M137"/>
  <c r="L137"/>
  <c r="K137"/>
  <c r="J137"/>
  <c r="I137"/>
  <c r="H137"/>
  <c r="G137"/>
  <c r="P136"/>
  <c r="O136"/>
  <c r="N136"/>
  <c r="M136"/>
  <c r="L136"/>
  <c r="K136"/>
  <c r="J136"/>
  <c r="I136"/>
  <c r="H136"/>
  <c r="G136"/>
  <c r="G132"/>
  <c r="G118"/>
  <c r="G119" s="1"/>
  <c r="G120" s="1"/>
  <c r="G121" s="1"/>
  <c r="G122" s="1"/>
  <c r="G123" s="1"/>
  <c r="G124" s="1"/>
  <c r="G125" s="1"/>
  <c r="G126" s="1"/>
  <c r="G127" s="1"/>
  <c r="G128" s="1"/>
  <c r="G129" s="1"/>
  <c r="G130" s="1"/>
  <c r="G131" s="1"/>
  <c r="G117"/>
  <c r="P115"/>
  <c r="O115"/>
  <c r="N115"/>
  <c r="M115"/>
  <c r="L115"/>
  <c r="K115"/>
  <c r="J115"/>
  <c r="I115"/>
  <c r="H115"/>
  <c r="G115"/>
  <c r="P114"/>
  <c r="O114"/>
  <c r="N114"/>
  <c r="M114"/>
  <c r="L114"/>
  <c r="K114"/>
  <c r="J114"/>
  <c r="I114"/>
  <c r="H114"/>
  <c r="G114"/>
  <c r="G110"/>
  <c r="G95"/>
  <c r="G96" s="1"/>
  <c r="G97" s="1"/>
  <c r="G98" s="1"/>
  <c r="G99" s="1"/>
  <c r="G100" s="1"/>
  <c r="G101" s="1"/>
  <c r="G102" s="1"/>
  <c r="G103" s="1"/>
  <c r="G104" s="1"/>
  <c r="G105" s="1"/>
  <c r="G106" s="1"/>
  <c r="G107" s="1"/>
  <c r="G108" s="1"/>
  <c r="G109" s="1"/>
  <c r="P93"/>
  <c r="O93"/>
  <c r="N93"/>
  <c r="M93"/>
  <c r="L93"/>
  <c r="K93"/>
  <c r="J93"/>
  <c r="I93"/>
  <c r="H93"/>
  <c r="G93"/>
  <c r="P92"/>
  <c r="O92"/>
  <c r="N92"/>
  <c r="M92"/>
  <c r="L92"/>
  <c r="K92"/>
  <c r="J92"/>
  <c r="I92"/>
  <c r="H92"/>
  <c r="G92"/>
  <c r="P89"/>
  <c r="O89"/>
  <c r="O55" s="1"/>
  <c r="O56" s="1"/>
  <c r="N89"/>
  <c r="M89"/>
  <c r="L89"/>
  <c r="K89"/>
  <c r="K55" s="1"/>
  <c r="K56" s="1"/>
  <c r="J89"/>
  <c r="I89"/>
  <c r="H89"/>
  <c r="G74"/>
  <c r="G75" s="1"/>
  <c r="J73"/>
  <c r="P72"/>
  <c r="O72"/>
  <c r="N72"/>
  <c r="M72"/>
  <c r="L72"/>
  <c r="K72"/>
  <c r="J72"/>
  <c r="I72"/>
  <c r="H72"/>
  <c r="G72"/>
  <c r="AB718" s="1"/>
  <c r="P71"/>
  <c r="O71"/>
  <c r="N71"/>
  <c r="M71"/>
  <c r="L71"/>
  <c r="K71"/>
  <c r="J71"/>
  <c r="I71"/>
  <c r="H71"/>
  <c r="G71"/>
  <c r="AB717" s="1"/>
  <c r="F68"/>
  <c r="H59"/>
  <c r="H58"/>
  <c r="AE55"/>
  <c r="AD55"/>
  <c r="AD56" s="1"/>
  <c r="M55"/>
  <c r="M56" s="1"/>
  <c r="I55"/>
  <c r="I56" s="1"/>
  <c r="AF54"/>
  <c r="V54" a="1"/>
  <c r="V54" s="1"/>
  <c r="S54" a="1"/>
  <c r="S54" s="1"/>
  <c r="Q54"/>
  <c r="R54" s="1" a="1"/>
  <c r="R54" s="1"/>
  <c r="X54" s="1"/>
  <c r="AF53"/>
  <c r="V53" a="1"/>
  <c r="V53" s="1"/>
  <c r="S53" a="1"/>
  <c r="S53" s="1"/>
  <c r="R53" a="1"/>
  <c r="R53" s="1"/>
  <c r="X53" s="1"/>
  <c r="Q53"/>
  <c r="AF52"/>
  <c r="V52" a="1"/>
  <c r="V52" s="1"/>
  <c r="S52" a="1"/>
  <c r="S52" s="1"/>
  <c r="Q52"/>
  <c r="R52" s="1" a="1"/>
  <c r="R52" s="1"/>
  <c r="X52" s="1"/>
  <c r="AF51"/>
  <c r="V51" a="1"/>
  <c r="V51" s="1"/>
  <c r="S51" a="1"/>
  <c r="S51" s="1"/>
  <c r="Q51"/>
  <c r="R51" s="1" a="1"/>
  <c r="R51" s="1"/>
  <c r="X51" s="1"/>
  <c r="AF50"/>
  <c r="V50" a="1"/>
  <c r="V50" s="1"/>
  <c r="S50" a="1"/>
  <c r="S50" s="1"/>
  <c r="Q50"/>
  <c r="R50" s="1" a="1"/>
  <c r="R50" s="1"/>
  <c r="X50" s="1"/>
  <c r="AF49"/>
  <c r="V49" a="1"/>
  <c r="V49" s="1"/>
  <c r="S49" a="1"/>
  <c r="S49" s="1"/>
  <c r="Q49"/>
  <c r="R49" s="1" a="1"/>
  <c r="R49" s="1"/>
  <c r="X49" s="1"/>
  <c r="AF48"/>
  <c r="V48"/>
  <c r="V48" a="1"/>
  <c r="S48"/>
  <c r="S48" a="1"/>
  <c r="Q48"/>
  <c r="R48" s="1" a="1"/>
  <c r="R48" s="1"/>
  <c r="X48" s="1"/>
  <c r="AF47"/>
  <c r="V47" a="1"/>
  <c r="V47" s="1"/>
  <c r="S47" a="1"/>
  <c r="S47" s="1"/>
  <c r="R47" a="1"/>
  <c r="R47" s="1"/>
  <c r="X47" s="1"/>
  <c r="Q47"/>
  <c r="AF46"/>
  <c r="V46" a="1"/>
  <c r="V46" s="1"/>
  <c r="S46" a="1"/>
  <c r="S46" s="1"/>
  <c r="Q46"/>
  <c r="R46" s="1" a="1"/>
  <c r="R46" s="1"/>
  <c r="X46" s="1"/>
  <c r="AF45"/>
  <c r="V45" a="1"/>
  <c r="V45" s="1"/>
  <c r="S45" a="1"/>
  <c r="S45" s="1"/>
  <c r="Q45"/>
  <c r="R45" s="1" a="1"/>
  <c r="R45" s="1"/>
  <c r="X45" s="1"/>
  <c r="AF44"/>
  <c r="V44" a="1"/>
  <c r="V44" s="1"/>
  <c r="S44" a="1"/>
  <c r="S44" s="1"/>
  <c r="Q44"/>
  <c r="R44" s="1" a="1"/>
  <c r="R44" s="1"/>
  <c r="X44" s="1"/>
  <c r="AF43"/>
  <c r="V43" a="1"/>
  <c r="V43" s="1"/>
  <c r="S43" a="1"/>
  <c r="S43" s="1"/>
  <c r="R43" a="1"/>
  <c r="R43" s="1"/>
  <c r="X43" s="1"/>
  <c r="Q43"/>
  <c r="AF42"/>
  <c r="V42" a="1"/>
  <c r="V42" s="1"/>
  <c r="S42" a="1"/>
  <c r="S42" s="1"/>
  <c r="Q42"/>
  <c r="R42" s="1" a="1"/>
  <c r="R42" s="1"/>
  <c r="X42" s="1"/>
  <c r="AF41"/>
  <c r="V41" a="1"/>
  <c r="V41" s="1"/>
  <c r="S41" a="1"/>
  <c r="S41" s="1"/>
  <c r="Q41"/>
  <c r="R41" s="1" a="1"/>
  <c r="R41" s="1"/>
  <c r="X41" s="1"/>
  <c r="AF40"/>
  <c r="V40" a="1"/>
  <c r="V40" s="1"/>
  <c r="S40" a="1"/>
  <c r="S40" s="1"/>
  <c r="Q40"/>
  <c r="R40" s="1" a="1"/>
  <c r="R40" s="1"/>
  <c r="X40" s="1"/>
  <c r="AF39"/>
  <c r="V39" a="1"/>
  <c r="V39" s="1"/>
  <c r="S39" a="1"/>
  <c r="S39" s="1"/>
  <c r="Q39"/>
  <c r="R39" s="1" a="1"/>
  <c r="R39" s="1"/>
  <c r="X39" s="1"/>
  <c r="AF38"/>
  <c r="V38" a="1"/>
  <c r="V38" s="1"/>
  <c r="S38" a="1"/>
  <c r="S38" s="1"/>
  <c r="Q38"/>
  <c r="R38" s="1" a="1"/>
  <c r="R38" s="1"/>
  <c r="X38" s="1"/>
  <c r="AF37"/>
  <c r="V37" a="1"/>
  <c r="V37" s="1"/>
  <c r="S37" a="1"/>
  <c r="S37" s="1"/>
  <c r="R37" a="1"/>
  <c r="R37" s="1"/>
  <c r="X37" s="1"/>
  <c r="Q37"/>
  <c r="AF36"/>
  <c r="V36" a="1"/>
  <c r="V36" s="1"/>
  <c r="S36" a="1"/>
  <c r="S36" s="1"/>
  <c r="Q36"/>
  <c r="R36" s="1" a="1"/>
  <c r="R36" s="1"/>
  <c r="X36" s="1"/>
  <c r="AF35"/>
  <c r="V35" a="1"/>
  <c r="V35" s="1"/>
  <c r="S35" a="1"/>
  <c r="S35" s="1"/>
  <c r="Q35"/>
  <c r="R35" s="1" a="1"/>
  <c r="R35" s="1"/>
  <c r="X35" s="1"/>
  <c r="AF34"/>
  <c r="V34" a="1"/>
  <c r="V34" s="1"/>
  <c r="S34" a="1"/>
  <c r="S34" s="1"/>
  <c r="Q34"/>
  <c r="R34" s="1" a="1"/>
  <c r="R34" s="1"/>
  <c r="X34" s="1"/>
  <c r="AF33"/>
  <c r="V33" a="1"/>
  <c r="V33" s="1"/>
  <c r="S33" a="1"/>
  <c r="S33" s="1"/>
  <c r="Q33"/>
  <c r="R33" s="1" a="1"/>
  <c r="R33" s="1"/>
  <c r="X33" s="1"/>
  <c r="AF32"/>
  <c r="V32"/>
  <c r="V32" a="1"/>
  <c r="S32"/>
  <c r="S32" a="1"/>
  <c r="Q32"/>
  <c r="R32" s="1" a="1"/>
  <c r="R32" s="1"/>
  <c r="X32" s="1"/>
  <c r="AF31"/>
  <c r="V31" a="1"/>
  <c r="V31" s="1"/>
  <c r="S31" a="1"/>
  <c r="S31" s="1"/>
  <c r="R31" a="1"/>
  <c r="R31" s="1"/>
  <c r="X31" s="1"/>
  <c r="Q31"/>
  <c r="AF30"/>
  <c r="V30" a="1"/>
  <c r="V30" s="1"/>
  <c r="S30" a="1"/>
  <c r="S30" s="1"/>
  <c r="Q30"/>
  <c r="R30" s="1" a="1"/>
  <c r="R30" s="1"/>
  <c r="X30" s="1"/>
  <c r="AF29"/>
  <c r="V29" a="1"/>
  <c r="V29" s="1"/>
  <c r="S29" a="1"/>
  <c r="S29" s="1"/>
  <c r="Q29"/>
  <c r="R29" s="1" a="1"/>
  <c r="R29" s="1"/>
  <c r="X29" s="1"/>
  <c r="AF28"/>
  <c r="V28" a="1"/>
  <c r="V28" s="1"/>
  <c r="S28" a="1"/>
  <c r="S28" s="1"/>
  <c r="Q28"/>
  <c r="R28" s="1" a="1"/>
  <c r="R28" s="1"/>
  <c r="X28" s="1"/>
  <c r="AF27"/>
  <c r="V27" a="1"/>
  <c r="V27" s="1"/>
  <c r="S27" a="1"/>
  <c r="S27" s="1"/>
  <c r="R27" a="1"/>
  <c r="R27" s="1"/>
  <c r="X27" s="1"/>
  <c r="Q27"/>
  <c r="AF26"/>
  <c r="V26" a="1"/>
  <c r="V26" s="1"/>
  <c r="S26" a="1"/>
  <c r="S26" s="1"/>
  <c r="Q26"/>
  <c r="R26" s="1" a="1"/>
  <c r="R26" s="1"/>
  <c r="X26" s="1"/>
  <c r="AF25"/>
  <c r="V25" a="1"/>
  <c r="V25" s="1"/>
  <c r="S25" a="1"/>
  <c r="S25" s="1"/>
  <c r="Q25"/>
  <c r="R25" s="1" a="1"/>
  <c r="R25" s="1"/>
  <c r="X25" s="1"/>
  <c r="AF24"/>
  <c r="V24" a="1"/>
  <c r="V24" s="1"/>
  <c r="S24" a="1"/>
  <c r="S24" s="1"/>
  <c r="Q24"/>
  <c r="R24" s="1" a="1"/>
  <c r="R24" s="1"/>
  <c r="X24" s="1"/>
  <c r="AF23"/>
  <c r="V23"/>
  <c r="V23" a="1"/>
  <c r="S23"/>
  <c r="S23" a="1"/>
  <c r="R23"/>
  <c r="X23" s="1"/>
  <c r="Q23"/>
  <c r="R23" s="1" a="1"/>
  <c r="AF22"/>
  <c r="V22" a="1"/>
  <c r="V22" s="1"/>
  <c r="S22" a="1"/>
  <c r="S22" s="1"/>
  <c r="Q22"/>
  <c r="R22" s="1" a="1"/>
  <c r="R22" s="1"/>
  <c r="X22" s="1"/>
  <c r="AF21"/>
  <c r="V21" a="1"/>
  <c r="V21" s="1"/>
  <c r="S21" a="1"/>
  <c r="S21" s="1"/>
  <c r="Q21"/>
  <c r="R21" s="1" a="1"/>
  <c r="R21" s="1"/>
  <c r="X21" s="1"/>
  <c r="AF20"/>
  <c r="V20" a="1"/>
  <c r="V20" s="1"/>
  <c r="S20" a="1"/>
  <c r="S20" s="1"/>
  <c r="Q20"/>
  <c r="R20" s="1" a="1"/>
  <c r="R20" s="1"/>
  <c r="X20" s="1"/>
  <c r="AF19"/>
  <c r="V19" a="1"/>
  <c r="V19" s="1"/>
  <c r="S19" a="1"/>
  <c r="S19" s="1"/>
  <c r="Q19"/>
  <c r="R19" s="1" a="1"/>
  <c r="R19" s="1"/>
  <c r="X19" s="1"/>
  <c r="AF18"/>
  <c r="V18" a="1"/>
  <c r="V18" s="1"/>
  <c r="S18" a="1"/>
  <c r="S18" s="1"/>
  <c r="R18" a="1"/>
  <c r="R18" s="1"/>
  <c r="X18" s="1"/>
  <c r="Q18"/>
  <c r="AF17"/>
  <c r="V17" a="1"/>
  <c r="V17" s="1"/>
  <c r="S17" a="1"/>
  <c r="S17" s="1"/>
  <c r="Q17"/>
  <c r="R17" s="1" a="1"/>
  <c r="R17" s="1"/>
  <c r="X17" s="1"/>
  <c r="AF16"/>
  <c r="V16" a="1"/>
  <c r="V16" s="1"/>
  <c r="S16" a="1"/>
  <c r="S16" s="1"/>
  <c r="Q16"/>
  <c r="R16" s="1" a="1"/>
  <c r="R16" s="1"/>
  <c r="X16" s="1"/>
  <c r="AF15"/>
  <c r="V15" a="1"/>
  <c r="V15" s="1"/>
  <c r="S15" a="1"/>
  <c r="S15" s="1"/>
  <c r="Q15"/>
  <c r="R15" s="1" a="1"/>
  <c r="R15" s="1"/>
  <c r="X15" s="1"/>
  <c r="AF14"/>
  <c r="V14" a="1"/>
  <c r="V14" s="1"/>
  <c r="S14" a="1"/>
  <c r="S14" s="1"/>
  <c r="R14" a="1"/>
  <c r="R14" s="1"/>
  <c r="X14" s="1"/>
  <c r="Q14"/>
  <c r="AF13"/>
  <c r="V13"/>
  <c r="V13" a="1"/>
  <c r="S13" a="1"/>
  <c r="S13" s="1"/>
  <c r="Q13"/>
  <c r="R13" s="1" a="1"/>
  <c r="R13" s="1"/>
  <c r="X13" s="1"/>
  <c r="AF12"/>
  <c r="V12" a="1"/>
  <c r="V12" s="1"/>
  <c r="S12" a="1"/>
  <c r="S12" s="1"/>
  <c r="R12" a="1"/>
  <c r="R12" s="1"/>
  <c r="X12" s="1"/>
  <c r="Q12"/>
  <c r="AF11"/>
  <c r="V11" a="1"/>
  <c r="V11" s="1"/>
  <c r="S11" a="1"/>
  <c r="S11" s="1"/>
  <c r="Q11"/>
  <c r="R11" s="1" a="1"/>
  <c r="R11" s="1"/>
  <c r="X11" s="1"/>
  <c r="AF10"/>
  <c r="V10" a="1"/>
  <c r="V10" s="1"/>
  <c r="S10" a="1"/>
  <c r="S10" s="1"/>
  <c r="Q10"/>
  <c r="R10" s="1" a="1"/>
  <c r="R10" s="1"/>
  <c r="X10" s="1"/>
  <c r="AF9"/>
  <c r="V9" a="1"/>
  <c r="V9" s="1"/>
  <c r="S9" a="1"/>
  <c r="S9" s="1"/>
  <c r="Q9"/>
  <c r="R9" s="1" a="1"/>
  <c r="R9" s="1"/>
  <c r="X9" s="1"/>
  <c r="AF8"/>
  <c r="V8" a="1"/>
  <c r="V8" s="1"/>
  <c r="S8" a="1"/>
  <c r="S8" s="1"/>
  <c r="Q8"/>
  <c r="R8" s="1" a="1"/>
  <c r="R8" s="1"/>
  <c r="X8" s="1"/>
  <c r="AF7"/>
  <c r="V7" a="1"/>
  <c r="V7" s="1"/>
  <c r="S7" a="1"/>
  <c r="S7" s="1"/>
  <c r="Q7"/>
  <c r="R7" s="1" a="1"/>
  <c r="R7" s="1"/>
  <c r="X7" s="1"/>
  <c r="AF6"/>
  <c r="V6" a="1"/>
  <c r="V6" s="1"/>
  <c r="S6" a="1"/>
  <c r="S6" s="1"/>
  <c r="Q6"/>
  <c r="R6" s="1" a="1"/>
  <c r="R6" s="1"/>
  <c r="X6" s="1"/>
  <c r="AF5"/>
  <c r="V5"/>
  <c r="V5" a="1"/>
  <c r="S5"/>
  <c r="S5" a="1"/>
  <c r="Q5"/>
  <c r="N55" i="1"/>
  <c r="N56" s="1"/>
  <c r="L55"/>
  <c r="L56" s="1"/>
  <c r="K55"/>
  <c r="K56" s="1"/>
  <c r="I56"/>
  <c r="J56"/>
  <c r="Q56"/>
  <c r="H56"/>
  <c r="R6"/>
  <c r="S6" s="1" a="1"/>
  <c r="S6" s="1"/>
  <c r="Y6" s="1"/>
  <c r="R7"/>
  <c r="R8"/>
  <c r="S8" s="1" a="1"/>
  <c r="S8" s="1"/>
  <c r="Y8" s="1"/>
  <c r="R9"/>
  <c r="S9" s="1" a="1"/>
  <c r="S9" s="1"/>
  <c r="Y9" s="1"/>
  <c r="R10"/>
  <c r="R11"/>
  <c r="S11" s="1" a="1"/>
  <c r="S11" s="1"/>
  <c r="Y11" s="1"/>
  <c r="R12"/>
  <c r="S12" s="1" a="1"/>
  <c r="S12" s="1"/>
  <c r="Y12" s="1"/>
  <c r="R13"/>
  <c r="S13" s="1" a="1"/>
  <c r="S13" s="1"/>
  <c r="Y13" s="1"/>
  <c r="R14"/>
  <c r="S14" s="1" a="1"/>
  <c r="S14" s="1"/>
  <c r="Y14" s="1"/>
  <c r="R15"/>
  <c r="S15" s="1" a="1"/>
  <c r="S15" s="1"/>
  <c r="Y15" s="1"/>
  <c r="R16"/>
  <c r="S16" s="1" a="1"/>
  <c r="S16" s="1"/>
  <c r="Y16" s="1"/>
  <c r="R17"/>
  <c r="S17" s="1" a="1"/>
  <c r="S17" s="1"/>
  <c r="Y17" s="1"/>
  <c r="R18"/>
  <c r="S18" s="1" a="1"/>
  <c r="S18" s="1"/>
  <c r="Y18" s="1"/>
  <c r="R19"/>
  <c r="S19" s="1" a="1"/>
  <c r="S19" s="1"/>
  <c r="Y19" s="1"/>
  <c r="R20"/>
  <c r="S20" s="1" a="1"/>
  <c r="S20" s="1"/>
  <c r="Y20" s="1"/>
  <c r="R21"/>
  <c r="S21" s="1" a="1"/>
  <c r="S21" s="1"/>
  <c r="Y21" s="1"/>
  <c r="R22"/>
  <c r="S22" s="1" a="1"/>
  <c r="S22" s="1"/>
  <c r="Y22" s="1"/>
  <c r="R23"/>
  <c r="S23" s="1" a="1"/>
  <c r="S23" s="1"/>
  <c r="Y23" s="1"/>
  <c r="R24"/>
  <c r="S24" s="1" a="1"/>
  <c r="S24" s="1"/>
  <c r="Y24" s="1"/>
  <c r="R25"/>
  <c r="S25" s="1" a="1"/>
  <c r="S25" s="1"/>
  <c r="Y25" s="1"/>
  <c r="R26"/>
  <c r="S26" s="1" a="1"/>
  <c r="S26" s="1"/>
  <c r="Y26" s="1"/>
  <c r="R27"/>
  <c r="S27" s="1" a="1"/>
  <c r="S27" s="1"/>
  <c r="Y27" s="1"/>
  <c r="R28"/>
  <c r="S28" s="1" a="1"/>
  <c r="S28" s="1"/>
  <c r="Y28" s="1"/>
  <c r="R29"/>
  <c r="S29" s="1" a="1"/>
  <c r="S29" s="1"/>
  <c r="Y29" s="1"/>
  <c r="R30"/>
  <c r="S30" s="1" a="1"/>
  <c r="S30" s="1"/>
  <c r="Y30" s="1"/>
  <c r="R31"/>
  <c r="S31" s="1" a="1"/>
  <c r="S31" s="1"/>
  <c r="Y31" s="1"/>
  <c r="R32"/>
  <c r="S32" s="1" a="1"/>
  <c r="S32" s="1"/>
  <c r="Y32" s="1"/>
  <c r="R33"/>
  <c r="S33" s="1" a="1"/>
  <c r="S33" s="1"/>
  <c r="Y33" s="1"/>
  <c r="R34"/>
  <c r="S34" s="1" a="1"/>
  <c r="S34" s="1"/>
  <c r="Y34" s="1"/>
  <c r="R35"/>
  <c r="S35" s="1" a="1"/>
  <c r="S35" s="1"/>
  <c r="Y35" s="1"/>
  <c r="R36"/>
  <c r="S36" s="1" a="1"/>
  <c r="S36" s="1"/>
  <c r="Y36" s="1"/>
  <c r="R37"/>
  <c r="R38"/>
  <c r="S38" s="1" a="1"/>
  <c r="S38" s="1"/>
  <c r="Y38" s="1"/>
  <c r="R39"/>
  <c r="S39" s="1" a="1"/>
  <c r="S39" s="1"/>
  <c r="Y39" s="1"/>
  <c r="R40"/>
  <c r="S40" s="1" a="1"/>
  <c r="S40" s="1"/>
  <c r="Y40" s="1"/>
  <c r="R41"/>
  <c r="S41" s="1" a="1"/>
  <c r="S41" s="1"/>
  <c r="Y41" s="1"/>
  <c r="R42"/>
  <c r="S42" s="1" a="1"/>
  <c r="S42" s="1"/>
  <c r="Y42" s="1"/>
  <c r="R43"/>
  <c r="S43" s="1" a="1"/>
  <c r="S43" s="1"/>
  <c r="Y43" s="1"/>
  <c r="R44"/>
  <c r="S44" s="1" a="1"/>
  <c r="S44" s="1"/>
  <c r="Y44" s="1"/>
  <c r="R45"/>
  <c r="S45" s="1" a="1"/>
  <c r="S45" s="1"/>
  <c r="Y45" s="1"/>
  <c r="R46"/>
  <c r="S46" s="1" a="1"/>
  <c r="S46" s="1"/>
  <c r="Y46" s="1"/>
  <c r="R47"/>
  <c r="S47" s="1" a="1"/>
  <c r="S47" s="1"/>
  <c r="Y47" s="1"/>
  <c r="R48"/>
  <c r="S48" s="1" a="1"/>
  <c r="S48" s="1"/>
  <c r="Y48" s="1"/>
  <c r="R49"/>
  <c r="S49" s="1" a="1"/>
  <c r="S49" s="1"/>
  <c r="Y49" s="1"/>
  <c r="R50"/>
  <c r="S50" s="1" a="1"/>
  <c r="S50" s="1"/>
  <c r="Y50" s="1"/>
  <c r="R51"/>
  <c r="S51" s="1" a="1"/>
  <c r="S51" s="1"/>
  <c r="Y51" s="1"/>
  <c r="R52"/>
  <c r="S52" s="1" a="1"/>
  <c r="S52" s="1"/>
  <c r="Y52" s="1"/>
  <c r="R53"/>
  <c r="S53" s="1" a="1"/>
  <c r="S53" s="1"/>
  <c r="Y53" s="1"/>
  <c r="R54"/>
  <c r="S54" s="1" a="1"/>
  <c r="S54" s="1"/>
  <c r="Y54" s="1"/>
  <c r="R5"/>
  <c r="AG37"/>
  <c r="AG36"/>
  <c r="AG28"/>
  <c r="AG13"/>
  <c r="AG12"/>
  <c r="AG45"/>
  <c r="AG40"/>
  <c r="AG9"/>
  <c r="AG8"/>
  <c r="N257"/>
  <c r="N258"/>
  <c r="N278"/>
  <c r="N279"/>
  <c r="N300"/>
  <c r="N301"/>
  <c r="N321"/>
  <c r="N322"/>
  <c r="N71"/>
  <c r="N72"/>
  <c r="N89"/>
  <c r="N296" s="1"/>
  <c r="N92"/>
  <c r="N93"/>
  <c r="N114"/>
  <c r="N115"/>
  <c r="N136"/>
  <c r="N137"/>
  <c r="N158"/>
  <c r="N159"/>
  <c r="N178"/>
  <c r="N179"/>
  <c r="N180" a="1"/>
  <c r="N180" s="1"/>
  <c r="N181" a="1"/>
  <c r="N181" s="1"/>
  <c r="N208" s="1" a="1"/>
  <c r="N208" s="1"/>
  <c r="N182" a="1"/>
  <c r="N182" s="1"/>
  <c r="N209" s="1" a="1"/>
  <c r="N209" s="1"/>
  <c r="N183" a="1"/>
  <c r="N183" s="1"/>
  <c r="N210" s="1" a="1"/>
  <c r="N210" s="1"/>
  <c r="N184" a="1"/>
  <c r="N184" s="1"/>
  <c r="N211" s="1" a="1"/>
  <c r="N211" s="1"/>
  <c r="N185" a="1"/>
  <c r="N185"/>
  <c r="N212" s="1" a="1"/>
  <c r="N212" s="1"/>
  <c r="N186" a="1"/>
  <c r="N186" s="1"/>
  <c r="N213" s="1" a="1"/>
  <c r="N213" s="1"/>
  <c r="N187" a="1"/>
  <c r="N187"/>
  <c r="N188" a="1"/>
  <c r="N188" s="1"/>
  <c r="N215" s="1" a="1"/>
  <c r="N215" s="1"/>
  <c r="N189" a="1"/>
  <c r="N189" s="1"/>
  <c r="N216" s="1" a="1"/>
  <c r="N216" s="1"/>
  <c r="N190" a="1"/>
  <c r="N190" s="1"/>
  <c r="N217" s="1" a="1"/>
  <c r="N217" s="1"/>
  <c r="N191" a="1"/>
  <c r="N191" s="1"/>
  <c r="N218" s="1" a="1"/>
  <c r="N218" s="1"/>
  <c r="N192" a="1"/>
  <c r="N192" s="1"/>
  <c r="N219" s="1" a="1"/>
  <c r="N219" s="1"/>
  <c r="N193" a="1"/>
  <c r="N193"/>
  <c r="N220" s="1" a="1"/>
  <c r="N220" s="1"/>
  <c r="N194" a="1"/>
  <c r="N194" s="1"/>
  <c r="N221" s="1" a="1"/>
  <c r="N221" s="1"/>
  <c r="N195" a="1"/>
  <c r="N195"/>
  <c r="N196" a="1"/>
  <c r="N196" s="1"/>
  <c r="N223" s="1" a="1"/>
  <c r="N223" s="1"/>
  <c r="N197" a="1"/>
  <c r="N197" s="1"/>
  <c r="N224" s="1" a="1"/>
  <c r="N224" s="1"/>
  <c r="N198" a="1"/>
  <c r="N198" s="1"/>
  <c r="N225" s="1" a="1"/>
  <c r="N225" s="1"/>
  <c r="N199" a="1"/>
  <c r="N199" s="1"/>
  <c r="N226" s="1" a="1"/>
  <c r="N226" s="1"/>
  <c r="N200" a="1"/>
  <c r="N200" s="1"/>
  <c r="N227" s="1" a="1"/>
  <c r="N227" s="1"/>
  <c r="N205"/>
  <c r="N206"/>
  <c r="N214" a="1"/>
  <c r="N214" s="1"/>
  <c r="N222" a="1"/>
  <c r="N222" s="1"/>
  <c r="N232"/>
  <c r="N233"/>
  <c r="F240"/>
  <c r="F235"/>
  <c r="F236"/>
  <c r="F237"/>
  <c r="F238"/>
  <c r="F239"/>
  <c r="F241"/>
  <c r="F242"/>
  <c r="F243"/>
  <c r="AA549"/>
  <c r="AA548"/>
  <c r="AA561"/>
  <c r="AA562"/>
  <c r="AA573"/>
  <c r="AA574"/>
  <c r="AB586"/>
  <c r="AA587"/>
  <c r="AD349"/>
  <c r="AD393" s="1" a="1"/>
  <c r="AD393" s="1"/>
  <c r="AG44"/>
  <c r="AG42"/>
  <c r="AG22"/>
  <c r="AG18"/>
  <c r="AG14"/>
  <c r="AG10"/>
  <c r="AG6"/>
  <c r="J73"/>
  <c r="J323"/>
  <c r="W6" a="1"/>
  <c r="W6" s="1"/>
  <c r="W7" a="1"/>
  <c r="W7" s="1"/>
  <c r="W8" a="1"/>
  <c r="W8" s="1"/>
  <c r="W9" a="1"/>
  <c r="W9" s="1"/>
  <c r="W10" a="1"/>
  <c r="W10" s="1"/>
  <c r="W11" a="1"/>
  <c r="W11" s="1"/>
  <c r="W12" a="1"/>
  <c r="W12" s="1"/>
  <c r="W13" a="1"/>
  <c r="W13" s="1"/>
  <c r="W14" a="1"/>
  <c r="W14" s="1"/>
  <c r="W15" a="1"/>
  <c r="W15" s="1"/>
  <c r="W16" a="1"/>
  <c r="W16" s="1"/>
  <c r="W17" a="1"/>
  <c r="W17" s="1"/>
  <c r="W18" a="1"/>
  <c r="W18" s="1"/>
  <c r="W19" a="1"/>
  <c r="W19" s="1"/>
  <c r="W20" a="1"/>
  <c r="W20" s="1"/>
  <c r="W21" a="1"/>
  <c r="W21" s="1"/>
  <c r="W22" a="1"/>
  <c r="W22" s="1"/>
  <c r="W23" a="1"/>
  <c r="W23" s="1"/>
  <c r="W24" a="1"/>
  <c r="W24" s="1"/>
  <c r="W25" a="1"/>
  <c r="W25" s="1"/>
  <c r="W26" a="1"/>
  <c r="W26" s="1"/>
  <c r="W27" a="1"/>
  <c r="W27" s="1"/>
  <c r="W28" a="1"/>
  <c r="W28" s="1"/>
  <c r="W29" a="1"/>
  <c r="W29" s="1"/>
  <c r="W30" a="1"/>
  <c r="W30" s="1"/>
  <c r="W31" a="1"/>
  <c r="W31" s="1"/>
  <c r="W32" a="1"/>
  <c r="W32" s="1"/>
  <c r="W33" a="1"/>
  <c r="W33" s="1"/>
  <c r="W34" a="1"/>
  <c r="W34" s="1"/>
  <c r="W35" a="1"/>
  <c r="W35" s="1"/>
  <c r="W36" a="1"/>
  <c r="W36" s="1"/>
  <c r="W37" a="1"/>
  <c r="W37" s="1"/>
  <c r="W38" a="1"/>
  <c r="W38" s="1"/>
  <c r="W39" a="1"/>
  <c r="W39" s="1"/>
  <c r="W40" a="1"/>
  <c r="W40" s="1"/>
  <c r="W41" a="1"/>
  <c r="W41" s="1"/>
  <c r="W42" a="1"/>
  <c r="W42" s="1"/>
  <c r="W43" a="1"/>
  <c r="W43" s="1"/>
  <c r="W44" a="1"/>
  <c r="W44" s="1"/>
  <c r="W45" a="1"/>
  <c r="W45" s="1"/>
  <c r="W46" a="1"/>
  <c r="W46" s="1"/>
  <c r="W47" a="1"/>
  <c r="W47" s="1"/>
  <c r="W48" a="1"/>
  <c r="W48" s="1"/>
  <c r="W49" a="1"/>
  <c r="W49" s="1"/>
  <c r="W50" a="1"/>
  <c r="W50" s="1"/>
  <c r="W51" a="1"/>
  <c r="W51" s="1"/>
  <c r="W52" a="1"/>
  <c r="W52" s="1"/>
  <c r="W53" a="1"/>
  <c r="W53" s="1"/>
  <c r="W54" a="1"/>
  <c r="W54" s="1"/>
  <c r="W5" a="1"/>
  <c r="W5" s="1"/>
  <c r="T7" a="1"/>
  <c r="T7" s="1"/>
  <c r="T8" a="1"/>
  <c r="T8" s="1"/>
  <c r="T9" a="1"/>
  <c r="T9" s="1"/>
  <c r="T15" a="1"/>
  <c r="T15" s="1"/>
  <c r="T16" a="1"/>
  <c r="T16" s="1"/>
  <c r="T17" a="1"/>
  <c r="T17" s="1"/>
  <c r="T18" a="1"/>
  <c r="T18" s="1"/>
  <c r="T19" a="1"/>
  <c r="T19" s="1"/>
  <c r="T20" a="1"/>
  <c r="T20" s="1"/>
  <c r="T21" a="1"/>
  <c r="T21" s="1"/>
  <c r="T22" a="1"/>
  <c r="T22" s="1"/>
  <c r="T23" a="1"/>
  <c r="T23" s="1"/>
  <c r="T24" a="1"/>
  <c r="T24" s="1"/>
  <c r="T25" a="1"/>
  <c r="T25" s="1"/>
  <c r="T26" a="1"/>
  <c r="T26" s="1"/>
  <c r="T27" a="1"/>
  <c r="T27" s="1"/>
  <c r="T28" a="1"/>
  <c r="T28" s="1"/>
  <c r="T29" a="1"/>
  <c r="T29" s="1"/>
  <c r="T6" a="1"/>
  <c r="T6" s="1"/>
  <c r="T10" a="1"/>
  <c r="T10" s="1"/>
  <c r="T11" a="1"/>
  <c r="T11" s="1"/>
  <c r="T12" a="1"/>
  <c r="T12" s="1"/>
  <c r="T13" a="1"/>
  <c r="T13" s="1"/>
  <c r="T14" a="1"/>
  <c r="T14" s="1"/>
  <c r="F68"/>
  <c r="G71"/>
  <c r="AC718"/>
  <c r="G72"/>
  <c r="AC719"/>
  <c r="G74"/>
  <c r="G92"/>
  <c r="G93"/>
  <c r="G95"/>
  <c r="G96"/>
  <c r="G97"/>
  <c r="G98"/>
  <c r="G99"/>
  <c r="G100"/>
  <c r="G101"/>
  <c r="G102"/>
  <c r="G103"/>
  <c r="G104"/>
  <c r="G105"/>
  <c r="G106"/>
  <c r="G107"/>
  <c r="G108"/>
  <c r="G109"/>
  <c r="AJ462"/>
  <c r="AI462"/>
  <c r="S10" a="1"/>
  <c r="S10" s="1"/>
  <c r="Y10" s="1"/>
  <c r="S37" a="1"/>
  <c r="S37" s="1"/>
  <c r="Y37" s="1"/>
  <c r="K257"/>
  <c r="K258"/>
  <c r="K278"/>
  <c r="K279"/>
  <c r="K300"/>
  <c r="K301"/>
  <c r="K321"/>
  <c r="K322"/>
  <c r="I321"/>
  <c r="I322"/>
  <c r="I300"/>
  <c r="I301"/>
  <c r="I278"/>
  <c r="I279"/>
  <c r="I257"/>
  <c r="I258"/>
  <c r="I232"/>
  <c r="I233"/>
  <c r="I205"/>
  <c r="I206"/>
  <c r="I178"/>
  <c r="I179"/>
  <c r="I180" a="1"/>
  <c r="I180"/>
  <c r="I207" a="1"/>
  <c r="I207"/>
  <c r="I158"/>
  <c r="I159"/>
  <c r="I136"/>
  <c r="I137"/>
  <c r="I114"/>
  <c r="I115"/>
  <c r="I92"/>
  <c r="I93"/>
  <c r="I71"/>
  <c r="I72"/>
  <c r="I89"/>
  <c r="I55"/>
  <c r="J89"/>
  <c r="J55"/>
  <c r="K89"/>
  <c r="K296" s="1"/>
  <c r="L89"/>
  <c r="L296" s="1"/>
  <c r="M89"/>
  <c r="M55"/>
  <c r="M56" s="1"/>
  <c r="O89"/>
  <c r="O55" s="1"/>
  <c r="O56" s="1"/>
  <c r="P89"/>
  <c r="P55" s="1"/>
  <c r="P56" s="1"/>
  <c r="Q89"/>
  <c r="H89"/>
  <c r="G181"/>
  <c r="O181" a="1"/>
  <c r="O181" s="1"/>
  <c r="O208" s="1" a="1"/>
  <c r="O208" s="1"/>
  <c r="G208"/>
  <c r="G209"/>
  <c r="G210"/>
  <c r="G211"/>
  <c r="G212"/>
  <c r="G213"/>
  <c r="G214"/>
  <c r="G215"/>
  <c r="G216"/>
  <c r="G217"/>
  <c r="G218"/>
  <c r="G219"/>
  <c r="G220"/>
  <c r="G221"/>
  <c r="G222"/>
  <c r="G223"/>
  <c r="G224"/>
  <c r="G225"/>
  <c r="G226"/>
  <c r="G227"/>
  <c r="T5" a="1"/>
  <c r="T5" s="1"/>
  <c r="T30" a="1"/>
  <c r="T30" s="1"/>
  <c r="T31" a="1"/>
  <c r="T31" s="1"/>
  <c r="T32" a="1"/>
  <c r="T32" s="1"/>
  <c r="T34" a="1"/>
  <c r="T34" s="1"/>
  <c r="T35" a="1"/>
  <c r="T35" s="1"/>
  <c r="T36" a="1"/>
  <c r="T36" s="1"/>
  <c r="T37" a="1"/>
  <c r="T37" s="1"/>
  <c r="T38" a="1"/>
  <c r="T38" s="1"/>
  <c r="T39" a="1"/>
  <c r="T39" s="1"/>
  <c r="T40" a="1"/>
  <c r="T40" s="1"/>
  <c r="T41" a="1"/>
  <c r="T41" s="1"/>
  <c r="T42" a="1"/>
  <c r="T42" s="1"/>
  <c r="T43" a="1"/>
  <c r="T43" s="1"/>
  <c r="T44" a="1"/>
  <c r="T44" s="1"/>
  <c r="T45" a="1"/>
  <c r="T45" s="1"/>
  <c r="T46" a="1"/>
  <c r="T46" s="1"/>
  <c r="T47" a="1"/>
  <c r="T47" s="1"/>
  <c r="T48" a="1"/>
  <c r="T48" s="1"/>
  <c r="T49" a="1"/>
  <c r="T49" s="1"/>
  <c r="T50" a="1"/>
  <c r="T50" s="1"/>
  <c r="T51" a="1"/>
  <c r="T51" s="1"/>
  <c r="T52" a="1"/>
  <c r="T52" s="1"/>
  <c r="T53" a="1"/>
  <c r="T53" s="1"/>
  <c r="T54" a="1"/>
  <c r="T54" s="1"/>
  <c r="H71"/>
  <c r="J71"/>
  <c r="K71"/>
  <c r="L71"/>
  <c r="M71"/>
  <c r="O71"/>
  <c r="P71"/>
  <c r="Q71"/>
  <c r="H72"/>
  <c r="J72"/>
  <c r="K72"/>
  <c r="L72"/>
  <c r="M72"/>
  <c r="O72"/>
  <c r="P72"/>
  <c r="Q72"/>
  <c r="H92"/>
  <c r="J92"/>
  <c r="K92"/>
  <c r="L92"/>
  <c r="M92"/>
  <c r="O92"/>
  <c r="P92"/>
  <c r="Q92"/>
  <c r="H93"/>
  <c r="J93"/>
  <c r="K93"/>
  <c r="L93"/>
  <c r="M93"/>
  <c r="O93"/>
  <c r="P93"/>
  <c r="Q93"/>
  <c r="G260"/>
  <c r="G261"/>
  <c r="G262"/>
  <c r="G263"/>
  <c r="G264"/>
  <c r="G265"/>
  <c r="G266"/>
  <c r="G267"/>
  <c r="G268"/>
  <c r="G269"/>
  <c r="G270"/>
  <c r="G271"/>
  <c r="G272"/>
  <c r="G273"/>
  <c r="G274"/>
  <c r="G281"/>
  <c r="G282"/>
  <c r="G283"/>
  <c r="G284"/>
  <c r="G285"/>
  <c r="G286"/>
  <c r="G287"/>
  <c r="G288"/>
  <c r="G289"/>
  <c r="G290"/>
  <c r="G291"/>
  <c r="G292"/>
  <c r="G293"/>
  <c r="G294"/>
  <c r="G295"/>
  <c r="G110"/>
  <c r="G114"/>
  <c r="H114"/>
  <c r="J114"/>
  <c r="K114"/>
  <c r="L114"/>
  <c r="M114"/>
  <c r="O114"/>
  <c r="P114"/>
  <c r="Q114"/>
  <c r="G115"/>
  <c r="H115"/>
  <c r="J115"/>
  <c r="K115"/>
  <c r="L115"/>
  <c r="M115"/>
  <c r="O115"/>
  <c r="P115"/>
  <c r="Q115"/>
  <c r="G117"/>
  <c r="G118"/>
  <c r="G119"/>
  <c r="G120"/>
  <c r="G121"/>
  <c r="G122"/>
  <c r="G123"/>
  <c r="G124"/>
  <c r="G125"/>
  <c r="G126"/>
  <c r="G127"/>
  <c r="G128"/>
  <c r="G129"/>
  <c r="G130"/>
  <c r="G131"/>
  <c r="G132"/>
  <c r="G136"/>
  <c r="H136"/>
  <c r="J136"/>
  <c r="K136"/>
  <c r="L136"/>
  <c r="M136"/>
  <c r="O136"/>
  <c r="P136"/>
  <c r="Q136"/>
  <c r="G137"/>
  <c r="H137"/>
  <c r="J137"/>
  <c r="K137"/>
  <c r="L137"/>
  <c r="M137"/>
  <c r="O137"/>
  <c r="P137"/>
  <c r="Q137"/>
  <c r="G139"/>
  <c r="G140"/>
  <c r="G141"/>
  <c r="G142"/>
  <c r="G143"/>
  <c r="G144"/>
  <c r="G145"/>
  <c r="G146"/>
  <c r="G147"/>
  <c r="G148"/>
  <c r="G149"/>
  <c r="G150"/>
  <c r="G151"/>
  <c r="G152"/>
  <c r="G153"/>
  <c r="G154"/>
  <c r="H158"/>
  <c r="J158"/>
  <c r="K158"/>
  <c r="L158"/>
  <c r="M158"/>
  <c r="O158"/>
  <c r="P158"/>
  <c r="Q158"/>
  <c r="H159"/>
  <c r="J159"/>
  <c r="K159"/>
  <c r="L159"/>
  <c r="M159"/>
  <c r="O159"/>
  <c r="P159"/>
  <c r="Q159"/>
  <c r="D170"/>
  <c r="H178"/>
  <c r="J178"/>
  <c r="K178"/>
  <c r="L178"/>
  <c r="M178"/>
  <c r="O178"/>
  <c r="P178"/>
  <c r="Q178"/>
  <c r="H179"/>
  <c r="J179"/>
  <c r="K179"/>
  <c r="L179"/>
  <c r="M179"/>
  <c r="O179"/>
  <c r="P179"/>
  <c r="Q179"/>
  <c r="J180" a="1"/>
  <c r="J180"/>
  <c r="J207" a="1"/>
  <c r="J207" s="1"/>
  <c r="K180" a="1"/>
  <c r="K180" s="1"/>
  <c r="L180" a="1"/>
  <c r="L180" s="1"/>
  <c r="M180" a="1"/>
  <c r="M180"/>
  <c r="M207" s="1" a="1"/>
  <c r="M207" s="1"/>
  <c r="O180" a="1"/>
  <c r="O180"/>
  <c r="P180" a="1"/>
  <c r="P180" s="1"/>
  <c r="Q180" a="1"/>
  <c r="Q180"/>
  <c r="Q207" a="1"/>
  <c r="Q207"/>
  <c r="G201"/>
  <c r="H205"/>
  <c r="J205"/>
  <c r="K205"/>
  <c r="L205"/>
  <c r="M205"/>
  <c r="O205"/>
  <c r="P205"/>
  <c r="Q205"/>
  <c r="H206"/>
  <c r="J206"/>
  <c r="K206"/>
  <c r="L206"/>
  <c r="M206"/>
  <c r="O206"/>
  <c r="P206"/>
  <c r="Q206"/>
  <c r="G228"/>
  <c r="G231"/>
  <c r="H232"/>
  <c r="J232"/>
  <c r="K232"/>
  <c r="L232"/>
  <c r="M232"/>
  <c r="O232"/>
  <c r="P232"/>
  <c r="Q232"/>
  <c r="H233"/>
  <c r="J233"/>
  <c r="K233"/>
  <c r="L233"/>
  <c r="M233"/>
  <c r="O233"/>
  <c r="P233"/>
  <c r="Q233"/>
  <c r="F234"/>
  <c r="F245"/>
  <c r="G245"/>
  <c r="D254"/>
  <c r="G257"/>
  <c r="H257"/>
  <c r="J257"/>
  <c r="L257"/>
  <c r="M257"/>
  <c r="O257"/>
  <c r="P257"/>
  <c r="Q257"/>
  <c r="G258"/>
  <c r="H258"/>
  <c r="J258"/>
  <c r="L258"/>
  <c r="M258"/>
  <c r="O258"/>
  <c r="P258"/>
  <c r="Q258"/>
  <c r="G278"/>
  <c r="H278"/>
  <c r="J278"/>
  <c r="L278"/>
  <c r="M278"/>
  <c r="O278"/>
  <c r="P278"/>
  <c r="Q278"/>
  <c r="G279"/>
  <c r="H279"/>
  <c r="J279"/>
  <c r="L279"/>
  <c r="M279"/>
  <c r="O279"/>
  <c r="P279"/>
  <c r="Q279"/>
  <c r="G296"/>
  <c r="G300"/>
  <c r="H300"/>
  <c r="J300"/>
  <c r="L300"/>
  <c r="M300"/>
  <c r="O300"/>
  <c r="P300"/>
  <c r="Q300"/>
  <c r="G301"/>
  <c r="H301"/>
  <c r="J301"/>
  <c r="L301"/>
  <c r="M301"/>
  <c r="O301"/>
  <c r="P301"/>
  <c r="Q301"/>
  <c r="G303"/>
  <c r="G304"/>
  <c r="G305"/>
  <c r="G306"/>
  <c r="G307"/>
  <c r="G308"/>
  <c r="G309"/>
  <c r="G310"/>
  <c r="G311"/>
  <c r="G312"/>
  <c r="G313"/>
  <c r="G314"/>
  <c r="G315"/>
  <c r="G316"/>
  <c r="G317"/>
  <c r="G321"/>
  <c r="H321"/>
  <c r="J321"/>
  <c r="L321"/>
  <c r="M321"/>
  <c r="O321"/>
  <c r="P321"/>
  <c r="Q321"/>
  <c r="G322"/>
  <c r="H322"/>
  <c r="J322"/>
  <c r="L322"/>
  <c r="M322"/>
  <c r="O322"/>
  <c r="P322"/>
  <c r="Q322"/>
  <c r="G324"/>
  <c r="G325"/>
  <c r="G326"/>
  <c r="G327"/>
  <c r="G328"/>
  <c r="G329"/>
  <c r="G330"/>
  <c r="G331"/>
  <c r="G332"/>
  <c r="G333"/>
  <c r="G334"/>
  <c r="G335"/>
  <c r="G336"/>
  <c r="G337"/>
  <c r="G338"/>
  <c r="AC341"/>
  <c r="AE343"/>
  <c r="AC346"/>
  <c r="AC347"/>
  <c r="AC368"/>
  <c r="AC369"/>
  <c r="AC390"/>
  <c r="AC391"/>
  <c r="AD391"/>
  <c r="AE391"/>
  <c r="AF391"/>
  <c r="AG391"/>
  <c r="AH391"/>
  <c r="AI391"/>
  <c r="AJ391"/>
  <c r="AK391"/>
  <c r="AL391"/>
  <c r="AM391"/>
  <c r="AN391"/>
  <c r="AO391"/>
  <c r="AC411"/>
  <c r="AC412"/>
  <c r="AC413"/>
  <c r="AC434"/>
  <c r="AE436"/>
  <c r="AC439"/>
  <c r="AC440"/>
  <c r="AC461"/>
  <c r="AC462"/>
  <c r="AD462"/>
  <c r="AE462"/>
  <c r="AF462"/>
  <c r="AG462"/>
  <c r="AH462"/>
  <c r="AK462"/>
  <c r="AL462"/>
  <c r="AM462"/>
  <c r="AN462"/>
  <c r="AO462"/>
  <c r="AC483"/>
  <c r="AC484"/>
  <c r="AD484"/>
  <c r="AE484"/>
  <c r="AF484"/>
  <c r="AG484"/>
  <c r="AH484"/>
  <c r="AI484"/>
  <c r="AJ484"/>
  <c r="AK484"/>
  <c r="AL484"/>
  <c r="AM484"/>
  <c r="AN484"/>
  <c r="AO484"/>
  <c r="AC504"/>
  <c r="AC505"/>
  <c r="AC506"/>
  <c r="AD506"/>
  <c r="AE506"/>
  <c r="AF506"/>
  <c r="AG506"/>
  <c r="AH506"/>
  <c r="AI506"/>
  <c r="AJ506"/>
  <c r="AK506"/>
  <c r="AL506"/>
  <c r="AM506"/>
  <c r="AN506"/>
  <c r="AO506"/>
  <c r="AA527"/>
  <c r="AA535"/>
  <c r="AU535"/>
  <c r="AA536"/>
  <c r="AU536"/>
  <c r="AU548"/>
  <c r="AU549"/>
  <c r="AU561"/>
  <c r="AU562"/>
  <c r="AU572"/>
  <c r="AU573"/>
  <c r="AC738"/>
  <c r="AC790"/>
  <c r="AE821"/>
  <c r="AC826"/>
  <c r="H58"/>
  <c r="H59"/>
  <c r="T33" a="1"/>
  <c r="T33" s="1"/>
  <c r="R180" a="1"/>
  <c r="R180" s="1"/>
  <c r="H180" a="1"/>
  <c r="H180"/>
  <c r="H207" a="1"/>
  <c r="H207"/>
  <c r="R296"/>
  <c r="AG46"/>
  <c r="AG51"/>
  <c r="AG47"/>
  <c r="AG43"/>
  <c r="AG39"/>
  <c r="AG35"/>
  <c r="AG7"/>
  <c r="AG26"/>
  <c r="G75"/>
  <c r="G76"/>
  <c r="G77"/>
  <c r="G78"/>
  <c r="G79"/>
  <c r="G80"/>
  <c r="G81"/>
  <c r="G82"/>
  <c r="G83"/>
  <c r="G84"/>
  <c r="G85"/>
  <c r="G86"/>
  <c r="G87"/>
  <c r="G88"/>
  <c r="AG54"/>
  <c r="AG50"/>
  <c r="AG34"/>
  <c r="AG30"/>
  <c r="G182"/>
  <c r="P182" a="1"/>
  <c r="P182" s="1"/>
  <c r="P209" s="1" a="1"/>
  <c r="P209" s="1"/>
  <c r="K181" a="1"/>
  <c r="K181"/>
  <c r="K208" a="1"/>
  <c r="K208" s="1"/>
  <c r="J181" a="1"/>
  <c r="J181"/>
  <c r="J208" a="1"/>
  <c r="J208" s="1"/>
  <c r="AG38"/>
  <c r="AG31"/>
  <c r="AG27"/>
  <c r="AG23"/>
  <c r="AG19"/>
  <c r="AG15"/>
  <c r="AG11"/>
  <c r="AG24"/>
  <c r="K182" a="1"/>
  <c r="K182" s="1"/>
  <c r="K209" s="1" a="1"/>
  <c r="K209" s="1"/>
  <c r="G183"/>
  <c r="Q183" a="1"/>
  <c r="Q183"/>
  <c r="Q210" a="1"/>
  <c r="Q210" s="1"/>
  <c r="G184"/>
  <c r="L184" a="1"/>
  <c r="L184"/>
  <c r="L211" a="1"/>
  <c r="L211" s="1"/>
  <c r="O183" a="1"/>
  <c r="O183" s="1"/>
  <c r="O210" s="1" a="1"/>
  <c r="O210" s="1"/>
  <c r="H184" a="1"/>
  <c r="H184"/>
  <c r="G185"/>
  <c r="G186"/>
  <c r="J185" a="1"/>
  <c r="J185"/>
  <c r="R185" a="1"/>
  <c r="R185" s="1"/>
  <c r="R212" s="1" a="1"/>
  <c r="R212" s="1"/>
  <c r="M185" a="1"/>
  <c r="M185"/>
  <c r="O207" a="1"/>
  <c r="O207" s="1"/>
  <c r="G187"/>
  <c r="P186" a="1"/>
  <c r="P186" s="1"/>
  <c r="P213" s="1" a="1"/>
  <c r="P213" s="1"/>
  <c r="M186" a="1"/>
  <c r="M186" s="1"/>
  <c r="M213" s="1" a="1"/>
  <c r="M213" s="1"/>
  <c r="K186" a="1"/>
  <c r="K186" s="1"/>
  <c r="K213" s="1" a="1"/>
  <c r="K213" s="1"/>
  <c r="O186" a="1"/>
  <c r="O186"/>
  <c r="O213" s="1" a="1"/>
  <c r="O213" s="1"/>
  <c r="J186" a="1"/>
  <c r="J186"/>
  <c r="J213" a="1"/>
  <c r="J213" s="1"/>
  <c r="I186" a="1"/>
  <c r="I186"/>
  <c r="I213" a="1"/>
  <c r="I213" s="1"/>
  <c r="L186" a="1"/>
  <c r="L186"/>
  <c r="L213" s="1" a="1"/>
  <c r="L213" s="1"/>
  <c r="H186" a="1"/>
  <c r="H186"/>
  <c r="H213" a="1"/>
  <c r="H213" s="1"/>
  <c r="Q186" a="1"/>
  <c r="Q186"/>
  <c r="Q213" a="1"/>
  <c r="Q213" s="1"/>
  <c r="R186" a="1"/>
  <c r="R186" s="1"/>
  <c r="R213" s="1" a="1"/>
  <c r="R213" s="1"/>
  <c r="H211" a="1"/>
  <c r="H211" s="1"/>
  <c r="H185" a="1"/>
  <c r="H185"/>
  <c r="H212" a="1"/>
  <c r="H212" s="1"/>
  <c r="P185" a="1"/>
  <c r="P185"/>
  <c r="P212" s="1" a="1"/>
  <c r="P212" s="1"/>
  <c r="Q184" a="1"/>
  <c r="Q184"/>
  <c r="Q211" a="1"/>
  <c r="Q211" s="1"/>
  <c r="K184" a="1"/>
  <c r="K184" s="1"/>
  <c r="K211" s="1" a="1"/>
  <c r="K211" s="1"/>
  <c r="I184" a="1"/>
  <c r="I184"/>
  <c r="I211" a="1"/>
  <c r="I211" s="1"/>
  <c r="H183" a="1"/>
  <c r="H183"/>
  <c r="H210" a="1"/>
  <c r="H210" s="1"/>
  <c r="L183" a="1"/>
  <c r="L183" s="1"/>
  <c r="L210" s="1" a="1"/>
  <c r="L210" s="1"/>
  <c r="I183" a="1"/>
  <c r="I183"/>
  <c r="I210" a="1"/>
  <c r="I210" s="1"/>
  <c r="M182" a="1"/>
  <c r="M182" s="1"/>
  <c r="M209" s="1" a="1"/>
  <c r="M209" s="1"/>
  <c r="O182" a="1"/>
  <c r="O182"/>
  <c r="O209" s="1" a="1"/>
  <c r="O209" s="1"/>
  <c r="I182" a="1"/>
  <c r="I182"/>
  <c r="I209" a="1"/>
  <c r="I209" s="1"/>
  <c r="L181" a="1"/>
  <c r="L181" s="1"/>
  <c r="L208" s="1" a="1"/>
  <c r="L208" s="1"/>
  <c r="H181" a="1"/>
  <c r="H181"/>
  <c r="H208" a="1"/>
  <c r="H208" s="1"/>
  <c r="K185" a="1"/>
  <c r="K185" s="1"/>
  <c r="K212" s="1" a="1"/>
  <c r="K212" s="1"/>
  <c r="L185" a="1"/>
  <c r="L185" s="1"/>
  <c r="L212" s="1" a="1"/>
  <c r="L212" s="1"/>
  <c r="I185" a="1"/>
  <c r="I185"/>
  <c r="I212" a="1"/>
  <c r="I212"/>
  <c r="M184" a="1"/>
  <c r="M184"/>
  <c r="M211" s="1" a="1"/>
  <c r="M211" s="1"/>
  <c r="P184" a="1"/>
  <c r="P184" s="1"/>
  <c r="P211" s="1" a="1"/>
  <c r="P211" s="1"/>
  <c r="O184" a="1"/>
  <c r="O184" s="1"/>
  <c r="O211" s="1" a="1"/>
  <c r="O211" s="1"/>
  <c r="R183" a="1"/>
  <c r="R183" s="1"/>
  <c r="R210" s="1" a="1"/>
  <c r="R210" s="1"/>
  <c r="P183" a="1"/>
  <c r="P183" s="1"/>
  <c r="P210" s="1" a="1"/>
  <c r="P210" s="1"/>
  <c r="M183" a="1"/>
  <c r="M183" s="1"/>
  <c r="M210" s="1" a="1"/>
  <c r="M210" s="1"/>
  <c r="J182" a="1"/>
  <c r="J182"/>
  <c r="H182" a="1"/>
  <c r="H182"/>
  <c r="L182" a="1"/>
  <c r="L182" s="1"/>
  <c r="L209" s="1" a="1"/>
  <c r="L209" s="1"/>
  <c r="I181" a="1"/>
  <c r="I181"/>
  <c r="I208" a="1"/>
  <c r="I208"/>
  <c r="P181" a="1"/>
  <c r="P181"/>
  <c r="P208" s="1" a="1"/>
  <c r="P208" s="1"/>
  <c r="M181" a="1"/>
  <c r="M181" s="1"/>
  <c r="J259" a="1"/>
  <c r="J259" s="1"/>
  <c r="M212" a="1"/>
  <c r="M212"/>
  <c r="J212" a="1"/>
  <c r="J212" s="1"/>
  <c r="O185" a="1"/>
  <c r="O185"/>
  <c r="O212" s="1" a="1"/>
  <c r="O212" s="1"/>
  <c r="Q185" a="1"/>
  <c r="Q185"/>
  <c r="Q212" a="1"/>
  <c r="Q212" s="1"/>
  <c r="J184" a="1"/>
  <c r="J184"/>
  <c r="J211" a="1"/>
  <c r="J211" s="1"/>
  <c r="R184" a="1"/>
  <c r="R184" s="1"/>
  <c r="R211" s="1" a="1"/>
  <c r="R211" s="1"/>
  <c r="J183" a="1"/>
  <c r="J183"/>
  <c r="J210" a="1"/>
  <c r="J210" s="1"/>
  <c r="K183" a="1"/>
  <c r="K183"/>
  <c r="K210" s="1" a="1"/>
  <c r="K210" s="1"/>
  <c r="R182" a="1"/>
  <c r="R182" s="1"/>
  <c r="R209" s="1" a="1"/>
  <c r="R209" s="1"/>
  <c r="Q182" a="1"/>
  <c r="Q182"/>
  <c r="Q209" a="1"/>
  <c r="Q209"/>
  <c r="Q181" a="1"/>
  <c r="Q181"/>
  <c r="R181" a="1"/>
  <c r="R181" s="1"/>
  <c r="R208" s="1" a="1"/>
  <c r="R208" s="1"/>
  <c r="J302"/>
  <c r="O296"/>
  <c r="J280" a="1"/>
  <c r="J280" s="1"/>
  <c r="I296"/>
  <c r="J94" a="1"/>
  <c r="J94" s="1"/>
  <c r="J116" a="1"/>
  <c r="J116" s="1"/>
  <c r="J296"/>
  <c r="M296"/>
  <c r="J138"/>
  <c r="H209" a="1"/>
  <c r="H209" s="1"/>
  <c r="Q55"/>
  <c r="Q296"/>
  <c r="Q208" a="1"/>
  <c r="Q208"/>
  <c r="J209" a="1"/>
  <c r="J209"/>
  <c r="H55"/>
  <c r="H296"/>
  <c r="G188"/>
  <c r="P187" a="1"/>
  <c r="P187" s="1"/>
  <c r="P214" s="1" a="1"/>
  <c r="P214" s="1"/>
  <c r="M187" a="1"/>
  <c r="M187" s="1"/>
  <c r="M214" s="1" a="1"/>
  <c r="M214" s="1"/>
  <c r="L187" a="1"/>
  <c r="L187" s="1"/>
  <c r="L214" s="1" a="1"/>
  <c r="L214" s="1"/>
  <c r="J187" a="1"/>
  <c r="J187"/>
  <c r="J214" a="1"/>
  <c r="J214" s="1"/>
  <c r="H187" a="1"/>
  <c r="H187"/>
  <c r="H214" a="1"/>
  <c r="H214" s="1"/>
  <c r="I187" a="1"/>
  <c r="I187"/>
  <c r="I214" a="1"/>
  <c r="I214" s="1"/>
  <c r="K187" a="1"/>
  <c r="K187" s="1"/>
  <c r="K214" s="1" a="1"/>
  <c r="K214" s="1"/>
  <c r="O187" a="1"/>
  <c r="O187" s="1"/>
  <c r="O214" s="1" a="1"/>
  <c r="O214" s="1"/>
  <c r="Q187" a="1"/>
  <c r="Q187"/>
  <c r="Q214" a="1"/>
  <c r="Q214"/>
  <c r="R187" a="1"/>
  <c r="R187" s="1"/>
  <c r="R214" s="1" a="1"/>
  <c r="R214" s="1"/>
  <c r="J188" a="1"/>
  <c r="J188"/>
  <c r="P188" a="1"/>
  <c r="P188"/>
  <c r="P215" s="1" a="1"/>
  <c r="P215" s="1"/>
  <c r="H188" a="1"/>
  <c r="H188"/>
  <c r="H215" a="1"/>
  <c r="H215" s="1"/>
  <c r="M188" a="1"/>
  <c r="M188"/>
  <c r="M215" a="1"/>
  <c r="M215" s="1"/>
  <c r="R188" a="1"/>
  <c r="R188" s="1"/>
  <c r="R215" s="1" a="1"/>
  <c r="R215" s="1"/>
  <c r="K188" a="1"/>
  <c r="K188"/>
  <c r="K215" s="1" a="1"/>
  <c r="K215" s="1"/>
  <c r="G189"/>
  <c r="Q188" a="1"/>
  <c r="Q188"/>
  <c r="Q215" a="1"/>
  <c r="Q215" s="1"/>
  <c r="O188" a="1"/>
  <c r="O188" s="1"/>
  <c r="O215" s="1" a="1"/>
  <c r="O215" s="1"/>
  <c r="L188" a="1"/>
  <c r="L188"/>
  <c r="L215" s="1" a="1"/>
  <c r="L215" s="1"/>
  <c r="I188" a="1"/>
  <c r="I188"/>
  <c r="I215" a="1"/>
  <c r="I215" s="1"/>
  <c r="O189" a="1"/>
  <c r="O189" s="1"/>
  <c r="O216" s="1" a="1"/>
  <c r="O216" s="1"/>
  <c r="L189" a="1"/>
  <c r="L189" s="1"/>
  <c r="L216" s="1" a="1"/>
  <c r="L216" s="1"/>
  <c r="M189" a="1"/>
  <c r="M189" s="1"/>
  <c r="M216" s="1" a="1"/>
  <c r="M216" s="1"/>
  <c r="Q189" a="1"/>
  <c r="Q189"/>
  <c r="Q216" a="1"/>
  <c r="Q216"/>
  <c r="P189" a="1"/>
  <c r="P189" s="1"/>
  <c r="P216" s="1" a="1"/>
  <c r="P216" s="1"/>
  <c r="G190"/>
  <c r="K189" a="1"/>
  <c r="K189" s="1"/>
  <c r="K216" s="1" a="1"/>
  <c r="K216" s="1"/>
  <c r="I189" a="1"/>
  <c r="I189"/>
  <c r="I216" a="1"/>
  <c r="I216" s="1"/>
  <c r="H189" a="1"/>
  <c r="H189"/>
  <c r="H216" a="1"/>
  <c r="H216" s="1"/>
  <c r="R189" a="1"/>
  <c r="R189" s="1"/>
  <c r="R216" s="1" a="1"/>
  <c r="R216" s="1"/>
  <c r="J189" a="1"/>
  <c r="J189"/>
  <c r="J216" a="1"/>
  <c r="J216"/>
  <c r="J215" a="1"/>
  <c r="J215" s="1"/>
  <c r="P190" a="1"/>
  <c r="P190" s="1"/>
  <c r="P217" s="1" a="1"/>
  <c r="P217" s="1"/>
  <c r="G191"/>
  <c r="K190" a="1"/>
  <c r="K190" s="1"/>
  <c r="K217" s="1" a="1"/>
  <c r="K217" s="1"/>
  <c r="M190" a="1"/>
  <c r="M190" s="1"/>
  <c r="M217" s="1" a="1"/>
  <c r="M217" s="1"/>
  <c r="J190" a="1"/>
  <c r="J190"/>
  <c r="R190" a="1"/>
  <c r="R190" s="1"/>
  <c r="R217" s="1" a="1"/>
  <c r="R217" s="1"/>
  <c r="L190" a="1"/>
  <c r="L190" s="1"/>
  <c r="L217" s="1" a="1"/>
  <c r="L217" s="1"/>
  <c r="H190" a="1"/>
  <c r="H190"/>
  <c r="H217" a="1"/>
  <c r="H217"/>
  <c r="I190" a="1"/>
  <c r="I190"/>
  <c r="Q190" a="1"/>
  <c r="Q190"/>
  <c r="O190" a="1"/>
  <c r="O190" s="1"/>
  <c r="O217" s="1" a="1"/>
  <c r="O217" s="1"/>
  <c r="Q217" a="1"/>
  <c r="Q217" s="1"/>
  <c r="I217" a="1"/>
  <c r="I217"/>
  <c r="J217" a="1"/>
  <c r="J217" s="1"/>
  <c r="Q191" a="1"/>
  <c r="Q191"/>
  <c r="Q218" a="1"/>
  <c r="Q218" s="1"/>
  <c r="G192"/>
  <c r="R191" a="1"/>
  <c r="R191" s="1"/>
  <c r="R218" s="1" a="1"/>
  <c r="R218" s="1"/>
  <c r="I191" a="1"/>
  <c r="I191"/>
  <c r="I218" a="1"/>
  <c r="I218" s="1"/>
  <c r="J191" a="1"/>
  <c r="J191"/>
  <c r="J218" a="1"/>
  <c r="J218" s="1"/>
  <c r="K191" a="1"/>
  <c r="K191" s="1"/>
  <c r="K218" s="1" a="1"/>
  <c r="K218" s="1"/>
  <c r="M191" a="1"/>
  <c r="M191"/>
  <c r="M218" s="1" a="1"/>
  <c r="M218" s="1"/>
  <c r="P191" a="1"/>
  <c r="P191" s="1"/>
  <c r="P218" s="1" a="1"/>
  <c r="P218" s="1"/>
  <c r="O191" a="1"/>
  <c r="O191"/>
  <c r="O218" s="1" a="1"/>
  <c r="O218" s="1"/>
  <c r="L191" a="1"/>
  <c r="L191" s="1"/>
  <c r="L218" s="1" a="1"/>
  <c r="L218" s="1"/>
  <c r="H191" a="1"/>
  <c r="H191"/>
  <c r="H218" a="1"/>
  <c r="H218" s="1"/>
  <c r="G193"/>
  <c r="O192" a="1"/>
  <c r="O192" s="1"/>
  <c r="O219" s="1" a="1"/>
  <c r="O219" s="1"/>
  <c r="K192" a="1"/>
  <c r="K192" s="1"/>
  <c r="K219" s="1" a="1"/>
  <c r="K219" s="1"/>
  <c r="L192" a="1"/>
  <c r="L192"/>
  <c r="L219" s="1" a="1"/>
  <c r="L219" s="1"/>
  <c r="R192" a="1"/>
  <c r="R192" s="1"/>
  <c r="R219" s="1" a="1"/>
  <c r="R219" s="1"/>
  <c r="Q192" a="1"/>
  <c r="Q192"/>
  <c r="I192" a="1"/>
  <c r="I192"/>
  <c r="I219" a="1"/>
  <c r="I219" s="1"/>
  <c r="H192" a="1"/>
  <c r="H192"/>
  <c r="H219" a="1"/>
  <c r="H219" s="1"/>
  <c r="M192" a="1"/>
  <c r="M192" s="1"/>
  <c r="M219" s="1" a="1"/>
  <c r="M219" s="1"/>
  <c r="P192" a="1"/>
  <c r="P192" s="1"/>
  <c r="P219" s="1" a="1"/>
  <c r="P219" s="1"/>
  <c r="J192" a="1"/>
  <c r="J192"/>
  <c r="J219" a="1"/>
  <c r="J219" s="1"/>
  <c r="G194"/>
  <c r="H193" a="1"/>
  <c r="H193"/>
  <c r="H220" a="1"/>
  <c r="H220" s="1"/>
  <c r="L193" a="1"/>
  <c r="L193" s="1"/>
  <c r="L220" s="1" a="1"/>
  <c r="L220" s="1"/>
  <c r="M193" a="1"/>
  <c r="M193"/>
  <c r="M220" s="1" a="1"/>
  <c r="M220" s="1"/>
  <c r="J193" a="1"/>
  <c r="J193"/>
  <c r="J220" a="1"/>
  <c r="J220" s="1"/>
  <c r="K193" a="1"/>
  <c r="K193" s="1"/>
  <c r="K220" s="1" a="1"/>
  <c r="K220" s="1"/>
  <c r="I193" a="1"/>
  <c r="I193"/>
  <c r="I220" a="1"/>
  <c r="I220" s="1"/>
  <c r="R193" a="1"/>
  <c r="R193" s="1"/>
  <c r="R220" s="1" a="1"/>
  <c r="R220" s="1"/>
  <c r="O193" a="1"/>
  <c r="O193"/>
  <c r="O220" a="1"/>
  <c r="O220" s="1"/>
  <c r="Q193" a="1"/>
  <c r="Q193"/>
  <c r="Q220" a="1"/>
  <c r="Q220" s="1"/>
  <c r="P193" a="1"/>
  <c r="P193"/>
  <c r="P220" s="1" a="1"/>
  <c r="P220" s="1"/>
  <c r="Q219" a="1"/>
  <c r="Q219" s="1"/>
  <c r="G195"/>
  <c r="L194" a="1"/>
  <c r="L194" s="1"/>
  <c r="L221" s="1" a="1"/>
  <c r="L221" s="1"/>
  <c r="P194" a="1"/>
  <c r="P194" s="1"/>
  <c r="P221" s="1" a="1"/>
  <c r="P221" s="1"/>
  <c r="O194" a="1"/>
  <c r="O194"/>
  <c r="O221" a="1"/>
  <c r="O221" s="1"/>
  <c r="J194" a="1"/>
  <c r="J194"/>
  <c r="J221" a="1"/>
  <c r="J221"/>
  <c r="M194" a="1"/>
  <c r="M194"/>
  <c r="M221" a="1"/>
  <c r="M221" s="1"/>
  <c r="I194" a="1"/>
  <c r="I194"/>
  <c r="I221" a="1"/>
  <c r="I221"/>
  <c r="Q194" a="1"/>
  <c r="Q194"/>
  <c r="Q221" a="1"/>
  <c r="Q221"/>
  <c r="H194" a="1"/>
  <c r="H194"/>
  <c r="H221" a="1"/>
  <c r="H221"/>
  <c r="K194" a="1"/>
  <c r="K194" s="1"/>
  <c r="K221" s="1" a="1"/>
  <c r="K221" s="1"/>
  <c r="R194" a="1"/>
  <c r="R194" s="1"/>
  <c r="R221" s="1" a="1"/>
  <c r="R221" s="1"/>
  <c r="J195" a="1"/>
  <c r="J195"/>
  <c r="J222" a="1"/>
  <c r="J222"/>
  <c r="R195" a="1"/>
  <c r="R195" s="1"/>
  <c r="R222" s="1" a="1"/>
  <c r="R222" s="1"/>
  <c r="H195" a="1"/>
  <c r="H195"/>
  <c r="H222" a="1"/>
  <c r="H222"/>
  <c r="P195" a="1"/>
  <c r="P195" s="1"/>
  <c r="P222" s="1" a="1"/>
  <c r="P222" s="1"/>
  <c r="O195" a="1"/>
  <c r="O195" s="1"/>
  <c r="O222" s="1" a="1"/>
  <c r="O222" s="1"/>
  <c r="G196"/>
  <c r="Q195" a="1"/>
  <c r="Q195"/>
  <c r="Q222" a="1"/>
  <c r="Q222" s="1"/>
  <c r="K195" a="1"/>
  <c r="K195" s="1"/>
  <c r="K222" s="1" a="1"/>
  <c r="K222" s="1"/>
  <c r="I195" a="1"/>
  <c r="I195"/>
  <c r="I222" a="1"/>
  <c r="I222" s="1"/>
  <c r="L195" a="1"/>
  <c r="L195" s="1"/>
  <c r="L222" s="1" a="1"/>
  <c r="L222" s="1"/>
  <c r="M195" a="1"/>
  <c r="M195"/>
  <c r="M222" a="1"/>
  <c r="M222" s="1"/>
  <c r="Q196" a="1"/>
  <c r="Q196"/>
  <c r="Q223" a="1"/>
  <c r="Q223" s="1"/>
  <c r="O196" a="1"/>
  <c r="O196"/>
  <c r="O223" s="1" a="1"/>
  <c r="O223" s="1"/>
  <c r="I196" a="1"/>
  <c r="I196"/>
  <c r="I223" a="1"/>
  <c r="I223" s="1"/>
  <c r="J196" a="1"/>
  <c r="J196"/>
  <c r="J223" a="1"/>
  <c r="J223" s="1"/>
  <c r="L196" a="1"/>
  <c r="L196"/>
  <c r="L223" s="1" a="1"/>
  <c r="L223" s="1"/>
  <c r="K196" a="1"/>
  <c r="K196"/>
  <c r="K223" s="1" a="1"/>
  <c r="K223" s="1"/>
  <c r="R196" a="1"/>
  <c r="R196" s="1"/>
  <c r="R223" s="1" a="1"/>
  <c r="R223" s="1"/>
  <c r="P196" a="1"/>
  <c r="P196" s="1"/>
  <c r="P223" s="1" a="1"/>
  <c r="P223" s="1"/>
  <c r="G197"/>
  <c r="M196" a="1"/>
  <c r="M196"/>
  <c r="M223" a="1"/>
  <c r="M223" s="1"/>
  <c r="H196" a="1"/>
  <c r="H196"/>
  <c r="H223" a="1"/>
  <c r="H223" s="1"/>
  <c r="I197" a="1"/>
  <c r="I197"/>
  <c r="O197" a="1"/>
  <c r="O197" s="1"/>
  <c r="O224" s="1" a="1"/>
  <c r="O224" s="1"/>
  <c r="P197" a="1"/>
  <c r="P197" s="1"/>
  <c r="P224" s="1" a="1"/>
  <c r="P224" s="1"/>
  <c r="L197" a="1"/>
  <c r="L197" s="1"/>
  <c r="L224" s="1" a="1"/>
  <c r="L224" s="1"/>
  <c r="H197" a="1"/>
  <c r="H197"/>
  <c r="G198"/>
  <c r="K197" a="1"/>
  <c r="K197" s="1"/>
  <c r="K224" s="1" a="1"/>
  <c r="K224" s="1"/>
  <c r="J197" a="1"/>
  <c r="J197"/>
  <c r="R197" a="1"/>
  <c r="R197" s="1"/>
  <c r="R224" s="1" a="1"/>
  <c r="R224" s="1"/>
  <c r="Q197" a="1"/>
  <c r="Q197"/>
  <c r="M197" a="1"/>
  <c r="M197" s="1"/>
  <c r="M224" s="1" a="1"/>
  <c r="M224" s="1"/>
  <c r="Q224" a="1"/>
  <c r="Q224"/>
  <c r="Q201"/>
  <c r="M198" a="1"/>
  <c r="M198" s="1"/>
  <c r="M225" s="1" a="1"/>
  <c r="M225" s="1"/>
  <c r="K198" a="1"/>
  <c r="K198" s="1"/>
  <c r="K225" s="1" a="1"/>
  <c r="K225" s="1"/>
  <c r="R198" a="1"/>
  <c r="R198" s="1"/>
  <c r="R225" s="1" a="1"/>
  <c r="R225" s="1"/>
  <c r="G199"/>
  <c r="Q198" a="1"/>
  <c r="Q198"/>
  <c r="Q225" a="1"/>
  <c r="Q225" s="1"/>
  <c r="H198" a="1"/>
  <c r="H198"/>
  <c r="H225" a="1"/>
  <c r="H225" s="1"/>
  <c r="J198" a="1"/>
  <c r="J198"/>
  <c r="J225" a="1"/>
  <c r="J225" s="1"/>
  <c r="P198" a="1"/>
  <c r="P198" s="1"/>
  <c r="P225" s="1" a="1"/>
  <c r="P225" s="1"/>
  <c r="I198" a="1"/>
  <c r="I198"/>
  <c r="I225" a="1"/>
  <c r="I225" s="1"/>
  <c r="L198" a="1"/>
  <c r="L198"/>
  <c r="L225" s="1" a="1"/>
  <c r="L225" s="1"/>
  <c r="O198" a="1"/>
  <c r="O198" s="1"/>
  <c r="O225" s="1" a="1"/>
  <c r="O225" s="1"/>
  <c r="H224" a="1"/>
  <c r="H224" s="1"/>
  <c r="H201"/>
  <c r="I224" a="1"/>
  <c r="I224"/>
  <c r="I201"/>
  <c r="J224" a="1"/>
  <c r="J224" s="1"/>
  <c r="J201"/>
  <c r="K199" a="1"/>
  <c r="K199" s="1"/>
  <c r="K226" s="1" a="1"/>
  <c r="K226" s="1"/>
  <c r="H199" a="1"/>
  <c r="H199"/>
  <c r="H226" a="1"/>
  <c r="H226" s="1"/>
  <c r="P199" a="1"/>
  <c r="P199" s="1"/>
  <c r="P226" s="1" a="1"/>
  <c r="P226" s="1"/>
  <c r="O199" a="1"/>
  <c r="O199"/>
  <c r="O226" s="1" a="1"/>
  <c r="O226" s="1"/>
  <c r="L199" a="1"/>
  <c r="L199" s="1"/>
  <c r="L226" s="1" a="1"/>
  <c r="L226" s="1"/>
  <c r="I199" a="1"/>
  <c r="I199"/>
  <c r="I226" a="1"/>
  <c r="I226" s="1"/>
  <c r="Q199" a="1"/>
  <c r="Q199"/>
  <c r="Q226" a="1"/>
  <c r="Q226" s="1"/>
  <c r="J199" a="1"/>
  <c r="J199"/>
  <c r="J226" a="1"/>
  <c r="J226" s="1"/>
  <c r="G200"/>
  <c r="M199" a="1"/>
  <c r="M199" s="1"/>
  <c r="M226" s="1" a="1"/>
  <c r="M226" s="1"/>
  <c r="R199" a="1"/>
  <c r="R199" s="1"/>
  <c r="R226" s="1" a="1"/>
  <c r="R226" s="1"/>
  <c r="R200" a="1"/>
  <c r="R200" s="1"/>
  <c r="R227" s="1" a="1"/>
  <c r="R227" s="1"/>
  <c r="Q200" a="1"/>
  <c r="Q200"/>
  <c r="Q227" a="1"/>
  <c r="Q227" s="1"/>
  <c r="L200" a="1"/>
  <c r="L200" s="1"/>
  <c r="L227" s="1" a="1"/>
  <c r="L227" s="1"/>
  <c r="M200" a="1"/>
  <c r="M200" s="1"/>
  <c r="M227" s="1" a="1"/>
  <c r="M227" s="1"/>
  <c r="J200" a="1"/>
  <c r="J200"/>
  <c r="J227" a="1"/>
  <c r="J227" s="1"/>
  <c r="O200" a="1"/>
  <c r="O200" s="1"/>
  <c r="O227" s="1" a="1"/>
  <c r="O227" s="1"/>
  <c r="K200" a="1"/>
  <c r="K200" s="1"/>
  <c r="K227" s="1" a="1"/>
  <c r="K227" s="1"/>
  <c r="P200" a="1"/>
  <c r="P200" s="1"/>
  <c r="P227" s="1" a="1"/>
  <c r="P227" s="1"/>
  <c r="I200" a="1"/>
  <c r="I200"/>
  <c r="I227" a="1"/>
  <c r="I227" s="1"/>
  <c r="H200" a="1"/>
  <c r="H200"/>
  <c r="H227" a="1"/>
  <c r="H227" s="1"/>
  <c r="AM15" i="2" l="1" a="1"/>
  <c r="AM15" s="1"/>
  <c r="H181" a="1"/>
  <c r="H181" s="1"/>
  <c r="H208" s="1" a="1"/>
  <c r="H208" s="1"/>
  <c r="M181" a="1"/>
  <c r="M181" s="1"/>
  <c r="M208" s="1" a="1"/>
  <c r="M208" s="1"/>
  <c r="G182"/>
  <c r="L181" a="1"/>
  <c r="L181" s="1"/>
  <c r="L208" s="1" a="1"/>
  <c r="L208" s="1"/>
  <c r="Q181" a="1"/>
  <c r="Q181" s="1"/>
  <c r="Q208" s="1" a="1"/>
  <c r="Q208" s="1"/>
  <c r="J181" a="1"/>
  <c r="J181" s="1"/>
  <c r="J208" s="1" a="1"/>
  <c r="J208" s="1"/>
  <c r="P181" a="1"/>
  <c r="P181" s="1"/>
  <c r="P208" s="1" a="1"/>
  <c r="P208" s="1"/>
  <c r="S55"/>
  <c r="Q110" s="1"/>
  <c r="K181" a="1"/>
  <c r="K181" s="1"/>
  <c r="K208" s="1" a="1"/>
  <c r="K208" s="1"/>
  <c r="AM13" a="1"/>
  <c r="AM13" s="1"/>
  <c r="AI22" a="1"/>
  <c r="AI22" s="1"/>
  <c r="AL521" a="1"/>
  <c r="AL521" s="1"/>
  <c r="AH521" a="1"/>
  <c r="AH521" s="1"/>
  <c r="AD521" a="1"/>
  <c r="AD521" s="1"/>
  <c r="AM520" a="1"/>
  <c r="AM520" s="1"/>
  <c r="AI520" a="1"/>
  <c r="AI520" s="1"/>
  <c r="AE520" a="1"/>
  <c r="AE520" s="1"/>
  <c r="AN519" a="1"/>
  <c r="AN519" s="1"/>
  <c r="AJ519" a="1"/>
  <c r="AJ519" s="1"/>
  <c r="AF519" a="1"/>
  <c r="AF519" s="1"/>
  <c r="AK518" a="1"/>
  <c r="AK518" s="1"/>
  <c r="AG518" a="1"/>
  <c r="AG518" s="1"/>
  <c r="AC518" a="1"/>
  <c r="AC518" s="1"/>
  <c r="AL517" a="1"/>
  <c r="AL517" s="1"/>
  <c r="AH517" a="1"/>
  <c r="AH517" s="1"/>
  <c r="AD517" a="1"/>
  <c r="AD517" s="1"/>
  <c r="AM516" a="1"/>
  <c r="AM516" s="1"/>
  <c r="AI516" a="1"/>
  <c r="AI516" s="1"/>
  <c r="AE516" a="1"/>
  <c r="AE516" s="1"/>
  <c r="AN515" a="1"/>
  <c r="AN515" s="1"/>
  <c r="AJ515" a="1"/>
  <c r="AJ515" s="1"/>
  <c r="AF515" a="1"/>
  <c r="AF515" s="1"/>
  <c r="AK514" a="1"/>
  <c r="AK514" s="1"/>
  <c r="AG514" a="1"/>
  <c r="AG514" s="1"/>
  <c r="AC514" a="1"/>
  <c r="AC514" s="1"/>
  <c r="AL513" a="1"/>
  <c r="AL513" s="1"/>
  <c r="AH513" a="1"/>
  <c r="AH513" s="1"/>
  <c r="AD513" a="1"/>
  <c r="AD513" s="1"/>
  <c r="AM512" a="1"/>
  <c r="AM512" s="1"/>
  <c r="AI512" a="1"/>
  <c r="AI512" s="1"/>
  <c r="AE512" a="1"/>
  <c r="AE512" s="1"/>
  <c r="AN511" a="1"/>
  <c r="AN511" s="1"/>
  <c r="AJ511" a="1"/>
  <c r="AJ511" s="1"/>
  <c r="AF511" a="1"/>
  <c r="AF511" s="1"/>
  <c r="AK510" a="1"/>
  <c r="AK510" s="1"/>
  <c r="AG510" a="1"/>
  <c r="AG510" s="1"/>
  <c r="AC510" a="1"/>
  <c r="AC510" s="1"/>
  <c r="AL509" a="1"/>
  <c r="AL509" s="1"/>
  <c r="AH509" a="1"/>
  <c r="AH509" s="1"/>
  <c r="AD509" a="1"/>
  <c r="AD509" s="1"/>
  <c r="AM508" a="1"/>
  <c r="AM508" s="1"/>
  <c r="AI508" a="1"/>
  <c r="AI508" s="1"/>
  <c r="AE508" a="1"/>
  <c r="AE508" s="1"/>
  <c r="AN507" a="1"/>
  <c r="AN507" s="1"/>
  <c r="AJ507" a="1"/>
  <c r="AJ507" s="1"/>
  <c r="AF507" a="1"/>
  <c r="AF507" s="1"/>
  <c r="AK506" a="1"/>
  <c r="AK506" s="1"/>
  <c r="AG506" a="1"/>
  <c r="AG506" s="1"/>
  <c r="AC506" a="1"/>
  <c r="AC506" s="1"/>
  <c r="AM477" a="1"/>
  <c r="AM477" s="1"/>
  <c r="AK477" a="1"/>
  <c r="AK477" s="1"/>
  <c r="AI477" a="1"/>
  <c r="AI477" s="1"/>
  <c r="AG477" a="1"/>
  <c r="AG477" s="1"/>
  <c r="AE477" a="1"/>
  <c r="AE477" s="1"/>
  <c r="AC477" a="1"/>
  <c r="AC477" s="1"/>
  <c r="AN476" a="1"/>
  <c r="AN476" s="1"/>
  <c r="AL476" a="1"/>
  <c r="AL476" s="1"/>
  <c r="AJ476" a="1"/>
  <c r="AJ476" s="1"/>
  <c r="AH476" a="1"/>
  <c r="AH476" s="1"/>
  <c r="AF476" a="1"/>
  <c r="AF476" s="1"/>
  <c r="AD476" a="1"/>
  <c r="AD476" s="1"/>
  <c r="AM475" a="1"/>
  <c r="AM475" s="1"/>
  <c r="AK475" a="1"/>
  <c r="AK475" s="1"/>
  <c r="AI475" a="1"/>
  <c r="AI475" s="1"/>
  <c r="AG475" a="1"/>
  <c r="AG475" s="1"/>
  <c r="AE475" a="1"/>
  <c r="AE475" s="1"/>
  <c r="AC475" a="1"/>
  <c r="AC475" s="1"/>
  <c r="AN474" a="1"/>
  <c r="AN474" s="1"/>
  <c r="AL474" a="1"/>
  <c r="AL474" s="1"/>
  <c r="AJ474" a="1"/>
  <c r="AJ474" s="1"/>
  <c r="AH474" a="1"/>
  <c r="AH474" s="1"/>
  <c r="AF474" a="1"/>
  <c r="AF474" s="1"/>
  <c r="AD474" a="1"/>
  <c r="AD474" s="1"/>
  <c r="AM473" a="1"/>
  <c r="AM473" s="1"/>
  <c r="AK473" a="1"/>
  <c r="AK473" s="1"/>
  <c r="AI473" a="1"/>
  <c r="AI473" s="1"/>
  <c r="AG473" a="1"/>
  <c r="AG473" s="1"/>
  <c r="AE473" a="1"/>
  <c r="AE473" s="1"/>
  <c r="AC473" a="1"/>
  <c r="AC473" s="1"/>
  <c r="AN472" a="1"/>
  <c r="AN472" s="1"/>
  <c r="AL472" a="1"/>
  <c r="AL472" s="1"/>
  <c r="AJ472" a="1"/>
  <c r="AJ472" s="1"/>
  <c r="AH472" a="1"/>
  <c r="AH472" s="1"/>
  <c r="AF472" a="1"/>
  <c r="AF472" s="1"/>
  <c r="AD472" a="1"/>
  <c r="AD472" s="1"/>
  <c r="AM471" a="1"/>
  <c r="AM471" s="1"/>
  <c r="AK471" a="1"/>
  <c r="AK471" s="1"/>
  <c r="AI471" a="1"/>
  <c r="AI471" s="1"/>
  <c r="AG471" a="1"/>
  <c r="AG471" s="1"/>
  <c r="AE471" a="1"/>
  <c r="AE471" s="1"/>
  <c r="AC471" a="1"/>
  <c r="AC471" s="1"/>
  <c r="AN470" a="1"/>
  <c r="AN470" s="1"/>
  <c r="AL470" a="1"/>
  <c r="AL470" s="1"/>
  <c r="AJ470" a="1"/>
  <c r="AJ470" s="1"/>
  <c r="AH470" a="1"/>
  <c r="AH470" s="1"/>
  <c r="AF470" a="1"/>
  <c r="AF470" s="1"/>
  <c r="AD470" a="1"/>
  <c r="AD470" s="1"/>
  <c r="AM469" a="1"/>
  <c r="AM469" s="1"/>
  <c r="AK469" a="1"/>
  <c r="AK469" s="1"/>
  <c r="AI469" a="1"/>
  <c r="AI469" s="1"/>
  <c r="AG469" a="1"/>
  <c r="AG469" s="1"/>
  <c r="AE469" a="1"/>
  <c r="AE469" s="1"/>
  <c r="AC469" a="1"/>
  <c r="AC469" s="1"/>
  <c r="AN468" a="1"/>
  <c r="AN468" s="1"/>
  <c r="AL468" a="1"/>
  <c r="AL468" s="1"/>
  <c r="AJ468" a="1"/>
  <c r="AJ468" s="1"/>
  <c r="AH468" a="1"/>
  <c r="AH468" s="1"/>
  <c r="AF468" a="1"/>
  <c r="AF468" s="1"/>
  <c r="AD468" a="1"/>
  <c r="AD468" s="1"/>
  <c r="AM467" a="1"/>
  <c r="AM467" s="1"/>
  <c r="AK467" a="1"/>
  <c r="AK467" s="1"/>
  <c r="AI467" a="1"/>
  <c r="AI467" s="1"/>
  <c r="AG467" a="1"/>
  <c r="AG467" s="1"/>
  <c r="AE467" a="1"/>
  <c r="AE467" s="1"/>
  <c r="AC467" a="1"/>
  <c r="AC467" s="1"/>
  <c r="AN466" a="1"/>
  <c r="AN466" s="1"/>
  <c r="AL466" a="1"/>
  <c r="AL466" s="1"/>
  <c r="AJ466" a="1"/>
  <c r="AJ466" s="1"/>
  <c r="AH466" a="1"/>
  <c r="AH466" s="1"/>
  <c r="AF466" a="1"/>
  <c r="AF466" s="1"/>
  <c r="AD466" a="1"/>
  <c r="AD466" s="1"/>
  <c r="AM465" a="1"/>
  <c r="AM465" s="1"/>
  <c r="AK465" a="1"/>
  <c r="AK465" s="1"/>
  <c r="AI465" a="1"/>
  <c r="AI465" s="1"/>
  <c r="AG465" a="1"/>
  <c r="AG465" s="1"/>
  <c r="AE465" a="1"/>
  <c r="AE465" s="1"/>
  <c r="AC465" a="1"/>
  <c r="AC465" s="1"/>
  <c r="AN464" a="1"/>
  <c r="AN464" s="1"/>
  <c r="AL464" a="1"/>
  <c r="AL464" s="1"/>
  <c r="AJ464" a="1"/>
  <c r="AJ464" s="1"/>
  <c r="AH464" a="1"/>
  <c r="AH464" s="1"/>
  <c r="AF464" a="1"/>
  <c r="AF464" s="1"/>
  <c r="AD464" a="1"/>
  <c r="AD464" s="1"/>
  <c r="AM463" a="1"/>
  <c r="AM463" s="1"/>
  <c r="AK463" a="1"/>
  <c r="AK463" s="1"/>
  <c r="AI463" a="1"/>
  <c r="AI463" s="1"/>
  <c r="AG463" a="1"/>
  <c r="AG463" s="1"/>
  <c r="AE463" a="1"/>
  <c r="AE463" s="1"/>
  <c r="AC463" a="1"/>
  <c r="AC463" s="1"/>
  <c r="AN462" a="1"/>
  <c r="AN462" s="1"/>
  <c r="AL462" a="1"/>
  <c r="AL462" s="1"/>
  <c r="AJ462" a="1"/>
  <c r="AJ462" s="1"/>
  <c r="AH462" a="1"/>
  <c r="AH462" s="1"/>
  <c r="AF462" a="1"/>
  <c r="AF462" s="1"/>
  <c r="AD462" a="1"/>
  <c r="AD462" s="1"/>
  <c r="AN455" a="1"/>
  <c r="AN455" s="1"/>
  <c r="AN499" s="1" a="1"/>
  <c r="AN499" s="1"/>
  <c r="AL455" a="1"/>
  <c r="AL455" s="1"/>
  <c r="AL499" s="1" a="1"/>
  <c r="AL499" s="1"/>
  <c r="AJ455" a="1"/>
  <c r="AJ455" s="1"/>
  <c r="AJ499" s="1" a="1"/>
  <c r="AJ499" s="1"/>
  <c r="AH455" a="1"/>
  <c r="AH455" s="1"/>
  <c r="AH499" s="1" a="1"/>
  <c r="AH499" s="1"/>
  <c r="AF455" a="1"/>
  <c r="AF455" s="1"/>
  <c r="AF499" s="1" a="1"/>
  <c r="AF499" s="1"/>
  <c r="AD455" a="1"/>
  <c r="AD455" s="1"/>
  <c r="AD499" s="1" a="1"/>
  <c r="AD499" s="1"/>
  <c r="AM453" a="1"/>
  <c r="AM453" s="1"/>
  <c r="AM497" s="1" a="1"/>
  <c r="AM497" s="1"/>
  <c r="AK453" a="1"/>
  <c r="AK453" s="1"/>
  <c r="AK497" s="1" a="1"/>
  <c r="AK497" s="1"/>
  <c r="AI453" a="1"/>
  <c r="AI453" s="1"/>
  <c r="AI497" s="1" a="1"/>
  <c r="AI497" s="1"/>
  <c r="AG453" a="1"/>
  <c r="AG453" s="1"/>
  <c r="AG497" s="1" a="1"/>
  <c r="AG497" s="1"/>
  <c r="AE453" a="1"/>
  <c r="AE453" s="1"/>
  <c r="AE497" s="1" a="1"/>
  <c r="AE497" s="1"/>
  <c r="AC453" a="1"/>
  <c r="AC453" s="1"/>
  <c r="AN451" a="1"/>
  <c r="AN451" s="1"/>
  <c r="AN495" s="1" a="1"/>
  <c r="AN495" s="1"/>
  <c r="AL451" a="1"/>
  <c r="AL451" s="1"/>
  <c r="AL495" s="1" a="1"/>
  <c r="AL495" s="1"/>
  <c r="AJ451" a="1"/>
  <c r="AJ451" s="1"/>
  <c r="AJ495" s="1" a="1"/>
  <c r="AJ495" s="1"/>
  <c r="AH451" a="1"/>
  <c r="AH451" s="1"/>
  <c r="AH495" s="1" a="1"/>
  <c r="AH495" s="1"/>
  <c r="AF451" a="1"/>
  <c r="AF451" s="1"/>
  <c r="AF495" s="1" a="1"/>
  <c r="AF495" s="1"/>
  <c r="AD451" a="1"/>
  <c r="AD451" s="1"/>
  <c r="AD495" s="1" a="1"/>
  <c r="AD495" s="1"/>
  <c r="AM449" a="1"/>
  <c r="AM449" s="1"/>
  <c r="AM493" s="1" a="1"/>
  <c r="AM493" s="1"/>
  <c r="AK449" a="1"/>
  <c r="AK449" s="1"/>
  <c r="AK493" s="1" a="1"/>
  <c r="AK493" s="1"/>
  <c r="AI449" a="1"/>
  <c r="AI449" s="1"/>
  <c r="AI493" s="1" a="1"/>
  <c r="AI493" s="1"/>
  <c r="AG449" a="1"/>
  <c r="AG449" s="1"/>
  <c r="AG493" s="1" a="1"/>
  <c r="AG493" s="1"/>
  <c r="AE449" a="1"/>
  <c r="AE449" s="1"/>
  <c r="AE493" s="1" a="1"/>
  <c r="AE493" s="1"/>
  <c r="AC449" a="1"/>
  <c r="AC449" s="1"/>
  <c r="AN447" a="1"/>
  <c r="AN447" s="1"/>
  <c r="AN491" s="1" a="1"/>
  <c r="AN491" s="1"/>
  <c r="AL447" a="1"/>
  <c r="AL447" s="1"/>
  <c r="AL491" s="1" a="1"/>
  <c r="AL491" s="1"/>
  <c r="AJ447" a="1"/>
  <c r="AJ447" s="1"/>
  <c r="AJ491" s="1" a="1"/>
  <c r="AJ491" s="1"/>
  <c r="AH447" a="1"/>
  <c r="AH447" s="1"/>
  <c r="AH491" s="1" a="1"/>
  <c r="AH491" s="1"/>
  <c r="AF447" a="1"/>
  <c r="AF447" s="1"/>
  <c r="AF491" s="1" a="1"/>
  <c r="AF491" s="1"/>
  <c r="AD447" a="1"/>
  <c r="AD447" s="1"/>
  <c r="AD491" s="1" a="1"/>
  <c r="AD491" s="1"/>
  <c r="AM445" a="1"/>
  <c r="AM445" s="1"/>
  <c r="AM489" s="1" a="1"/>
  <c r="AM489" s="1"/>
  <c r="AK445" a="1"/>
  <c r="AK445" s="1"/>
  <c r="AK489" s="1" a="1"/>
  <c r="AK489" s="1"/>
  <c r="AI445" a="1"/>
  <c r="AI445" s="1"/>
  <c r="AI489" s="1" a="1"/>
  <c r="AI489" s="1"/>
  <c r="AG445" a="1"/>
  <c r="AG445" s="1"/>
  <c r="AG489" s="1" a="1"/>
  <c r="AG489" s="1"/>
  <c r="AE445" a="1"/>
  <c r="AE445" s="1"/>
  <c r="AE489" s="1" a="1"/>
  <c r="AE489" s="1"/>
  <c r="AC445" a="1"/>
  <c r="AC445" s="1"/>
  <c r="AN443" a="1"/>
  <c r="AN443" s="1"/>
  <c r="AN487" s="1" a="1"/>
  <c r="AN487" s="1"/>
  <c r="AL443" a="1"/>
  <c r="AL443" s="1"/>
  <c r="AL487" s="1" a="1"/>
  <c r="AL487" s="1"/>
  <c r="AJ443" a="1"/>
  <c r="AJ443" s="1"/>
  <c r="AJ487" s="1" a="1"/>
  <c r="AJ487" s="1"/>
  <c r="AH443" a="1"/>
  <c r="AH443" s="1"/>
  <c r="AH487" s="1" a="1"/>
  <c r="AH487" s="1"/>
  <c r="AF443" a="1"/>
  <c r="AF443" s="1"/>
  <c r="AF487" s="1" a="1"/>
  <c r="AF487" s="1"/>
  <c r="AD443" a="1"/>
  <c r="AD443" s="1"/>
  <c r="AD487" s="1" a="1"/>
  <c r="AD487" s="1"/>
  <c r="AM441" a="1"/>
  <c r="AM441" s="1"/>
  <c r="AM485" s="1" a="1"/>
  <c r="AM485" s="1"/>
  <c r="AK441" a="1"/>
  <c r="AK441" s="1"/>
  <c r="AK485" s="1" a="1"/>
  <c r="AK485" s="1"/>
  <c r="AI441" a="1"/>
  <c r="AI441" s="1"/>
  <c r="AI485" s="1" a="1"/>
  <c r="AI485" s="1"/>
  <c r="AG441" a="1"/>
  <c r="AG441" s="1"/>
  <c r="AG485" s="1" a="1"/>
  <c r="AG485" s="1"/>
  <c r="AE441" a="1"/>
  <c r="AE441" s="1"/>
  <c r="AE485" s="1" a="1"/>
  <c r="AE485" s="1"/>
  <c r="AC441" a="1"/>
  <c r="AC441" s="1"/>
  <c r="AM428" a="1"/>
  <c r="AM428" s="1"/>
  <c r="AK428" a="1"/>
  <c r="AK428" s="1"/>
  <c r="AI428" a="1"/>
  <c r="AI428" s="1"/>
  <c r="AG428" a="1"/>
  <c r="AG428" s="1"/>
  <c r="AE428" a="1"/>
  <c r="AE428" s="1"/>
  <c r="AC428" a="1"/>
  <c r="AC428" s="1"/>
  <c r="AN427" a="1"/>
  <c r="AN427" s="1"/>
  <c r="AL427" a="1"/>
  <c r="AL427" s="1"/>
  <c r="AJ427" a="1"/>
  <c r="AJ427" s="1"/>
  <c r="AH427" a="1"/>
  <c r="AH427" s="1"/>
  <c r="AF427" a="1"/>
  <c r="AF427" s="1"/>
  <c r="AD427" a="1"/>
  <c r="AD427" s="1"/>
  <c r="AM426" a="1"/>
  <c r="AM426" s="1"/>
  <c r="AK426" a="1"/>
  <c r="AK426" s="1"/>
  <c r="AI426" a="1"/>
  <c r="AI426" s="1"/>
  <c r="AG426" a="1"/>
  <c r="AG426" s="1"/>
  <c r="AE426" a="1"/>
  <c r="AE426" s="1"/>
  <c r="AC426" a="1"/>
  <c r="AC426" s="1"/>
  <c r="AN425" a="1"/>
  <c r="AN425" s="1"/>
  <c r="AL425" a="1"/>
  <c r="AL425" s="1"/>
  <c r="AJ425" a="1"/>
  <c r="AJ425" s="1"/>
  <c r="AH425" a="1"/>
  <c r="AH425" s="1"/>
  <c r="AF425" a="1"/>
  <c r="AF425" s="1"/>
  <c r="AD425" a="1"/>
  <c r="AD425" s="1"/>
  <c r="AM424" a="1"/>
  <c r="AM424" s="1"/>
  <c r="AK424" a="1"/>
  <c r="AK424" s="1"/>
  <c r="AI424" a="1"/>
  <c r="AI424" s="1"/>
  <c r="AG424" a="1"/>
  <c r="AG424" s="1"/>
  <c r="AE424" a="1"/>
  <c r="AE424" s="1"/>
  <c r="AC424" a="1"/>
  <c r="AC424" s="1"/>
  <c r="AN423" a="1"/>
  <c r="AN423" s="1"/>
  <c r="AL423" a="1"/>
  <c r="AL423" s="1"/>
  <c r="AJ423" a="1"/>
  <c r="AJ423" s="1"/>
  <c r="AH423" a="1"/>
  <c r="AH423" s="1"/>
  <c r="AF423" a="1"/>
  <c r="AF423" s="1"/>
  <c r="AD423" a="1"/>
  <c r="AD423" s="1"/>
  <c r="AM422" a="1"/>
  <c r="AM422" s="1"/>
  <c r="AK422" a="1"/>
  <c r="AK422" s="1"/>
  <c r="AI422" a="1"/>
  <c r="AI422" s="1"/>
  <c r="AG422" a="1"/>
  <c r="AG422" s="1"/>
  <c r="AE422" a="1"/>
  <c r="AE422" s="1"/>
  <c r="AC422" a="1"/>
  <c r="AC422" s="1"/>
  <c r="AN421" a="1"/>
  <c r="AN421" s="1"/>
  <c r="AL421" a="1"/>
  <c r="AL421" s="1"/>
  <c r="AJ421" a="1"/>
  <c r="AJ421" s="1"/>
  <c r="AH421" a="1"/>
  <c r="AH421" s="1"/>
  <c r="AF421" a="1"/>
  <c r="AF421" s="1"/>
  <c r="AD421" a="1"/>
  <c r="AD421" s="1"/>
  <c r="AM420" a="1"/>
  <c r="AM420" s="1"/>
  <c r="AK420" a="1"/>
  <c r="AK420" s="1"/>
  <c r="AI420" a="1"/>
  <c r="AI420" s="1"/>
  <c r="AG420" a="1"/>
  <c r="AG420" s="1"/>
  <c r="AE420" a="1"/>
  <c r="AE420" s="1"/>
  <c r="AC420" a="1"/>
  <c r="AC420" s="1"/>
  <c r="AN419" a="1"/>
  <c r="AN419" s="1"/>
  <c r="AL419" a="1"/>
  <c r="AL419" s="1"/>
  <c r="AJ419" a="1"/>
  <c r="AJ419" s="1"/>
  <c r="AH419" a="1"/>
  <c r="AH419" s="1"/>
  <c r="AF419" a="1"/>
  <c r="AF419" s="1"/>
  <c r="AD419" a="1"/>
  <c r="AD419" s="1"/>
  <c r="AM418" a="1"/>
  <c r="AM418" s="1"/>
  <c r="AK418" a="1"/>
  <c r="AK418" s="1"/>
  <c r="AI418" a="1"/>
  <c r="AI418" s="1"/>
  <c r="AG418" a="1"/>
  <c r="AG418" s="1"/>
  <c r="AE418" a="1"/>
  <c r="AE418" s="1"/>
  <c r="AC418" a="1"/>
  <c r="AC418" s="1"/>
  <c r="AN417" a="1"/>
  <c r="AN417" s="1"/>
  <c r="AL417" a="1"/>
  <c r="AL417" s="1"/>
  <c r="AJ417" a="1"/>
  <c r="AJ417" s="1"/>
  <c r="AH417" a="1"/>
  <c r="AH417" s="1"/>
  <c r="AF417" a="1"/>
  <c r="AF417" s="1"/>
  <c r="AD417" a="1"/>
  <c r="AD417" s="1"/>
  <c r="AM416" a="1"/>
  <c r="AM416" s="1"/>
  <c r="AK416" a="1"/>
  <c r="AK416" s="1"/>
  <c r="AI416" a="1"/>
  <c r="AI416" s="1"/>
  <c r="AG416" a="1"/>
  <c r="AG416" s="1"/>
  <c r="AE416" a="1"/>
  <c r="AE416" s="1"/>
  <c r="AC416" a="1"/>
  <c r="AC416" s="1"/>
  <c r="AN415" a="1"/>
  <c r="AN415" s="1"/>
  <c r="AL415" a="1"/>
  <c r="AL415" s="1"/>
  <c r="AJ415" a="1"/>
  <c r="AJ415" s="1"/>
  <c r="AH415" a="1"/>
  <c r="AH415" s="1"/>
  <c r="AF415" a="1"/>
  <c r="AF415" s="1"/>
  <c r="AD415" a="1"/>
  <c r="AD415" s="1"/>
  <c r="AN521" a="1"/>
  <c r="AN521" s="1"/>
  <c r="AJ521" a="1"/>
  <c r="AJ521" s="1"/>
  <c r="AF521" a="1"/>
  <c r="AF521" s="1"/>
  <c r="AK520" a="1"/>
  <c r="AK520" s="1"/>
  <c r="AG520" a="1"/>
  <c r="AG520" s="1"/>
  <c r="AC520" a="1"/>
  <c r="AC520" s="1"/>
  <c r="AL519" a="1"/>
  <c r="AL519" s="1"/>
  <c r="AH519" a="1"/>
  <c r="AH519" s="1"/>
  <c r="AD519" a="1"/>
  <c r="AD519" s="1"/>
  <c r="AM518" a="1"/>
  <c r="AM518" s="1"/>
  <c r="AI518" a="1"/>
  <c r="AI518" s="1"/>
  <c r="AE518" a="1"/>
  <c r="AE518" s="1"/>
  <c r="AN517" a="1"/>
  <c r="AN517" s="1"/>
  <c r="AJ517" a="1"/>
  <c r="AJ517" s="1"/>
  <c r="AF517" a="1"/>
  <c r="AF517" s="1"/>
  <c r="AK516" a="1"/>
  <c r="AK516" s="1"/>
  <c r="AG516" a="1"/>
  <c r="AG516" s="1"/>
  <c r="AC516" a="1"/>
  <c r="AC516" s="1"/>
  <c r="AL515" a="1"/>
  <c r="AL515" s="1"/>
  <c r="AH515" a="1"/>
  <c r="AH515" s="1"/>
  <c r="AD515" a="1"/>
  <c r="AD515" s="1"/>
  <c r="AM514" a="1"/>
  <c r="AM514" s="1"/>
  <c r="AI514" a="1"/>
  <c r="AI514" s="1"/>
  <c r="AE514" a="1"/>
  <c r="AE514" s="1"/>
  <c r="AN513" a="1"/>
  <c r="AN513" s="1"/>
  <c r="AJ513" a="1"/>
  <c r="AJ513" s="1"/>
  <c r="AF513" a="1"/>
  <c r="AF513" s="1"/>
  <c r="AK512" a="1"/>
  <c r="AK512" s="1"/>
  <c r="AG512" a="1"/>
  <c r="AG512" s="1"/>
  <c r="AC512" a="1"/>
  <c r="AC512" s="1"/>
  <c r="AL511" a="1"/>
  <c r="AL511" s="1"/>
  <c r="AH511" a="1"/>
  <c r="AH511" s="1"/>
  <c r="AD511" a="1"/>
  <c r="AD511" s="1"/>
  <c r="AM510" a="1"/>
  <c r="AM510" s="1"/>
  <c r="AI510" a="1"/>
  <c r="AI510" s="1"/>
  <c r="AE510" a="1"/>
  <c r="AE510" s="1"/>
  <c r="AN509" a="1"/>
  <c r="AN509" s="1"/>
  <c r="AJ509" a="1"/>
  <c r="AJ509" s="1"/>
  <c r="AF509" a="1"/>
  <c r="AF509" s="1"/>
  <c r="AK508" a="1"/>
  <c r="AK508" s="1"/>
  <c r="AG508" a="1"/>
  <c r="AG508" s="1"/>
  <c r="AC508" a="1"/>
  <c r="AC508" s="1"/>
  <c r="AL507" a="1"/>
  <c r="AL507" s="1"/>
  <c r="AH507" a="1"/>
  <c r="AH507" s="1"/>
  <c r="AD507" a="1"/>
  <c r="AD507" s="1"/>
  <c r="AM506" a="1"/>
  <c r="AM506" s="1"/>
  <c r="AI506" a="1"/>
  <c r="AI506" s="1"/>
  <c r="AE506" a="1"/>
  <c r="AE506" s="1"/>
  <c r="AN477" a="1"/>
  <c r="AN477" s="1"/>
  <c r="AL477" a="1"/>
  <c r="AL477" s="1"/>
  <c r="AJ477" a="1"/>
  <c r="AJ477" s="1"/>
  <c r="AH477" a="1"/>
  <c r="AH477" s="1"/>
  <c r="AF477" a="1"/>
  <c r="AF477" s="1"/>
  <c r="AD477" a="1"/>
  <c r="AD477" s="1"/>
  <c r="AM476" a="1"/>
  <c r="AM476" s="1"/>
  <c r="AK476" a="1"/>
  <c r="AK476" s="1"/>
  <c r="AI476" a="1"/>
  <c r="AI476" s="1"/>
  <c r="AG476" a="1"/>
  <c r="AG476" s="1"/>
  <c r="AE476" a="1"/>
  <c r="AE476" s="1"/>
  <c r="AC476" a="1"/>
  <c r="AC476" s="1"/>
  <c r="AN475" a="1"/>
  <c r="AN475" s="1"/>
  <c r="AL475" a="1"/>
  <c r="AL475" s="1"/>
  <c r="AJ475" a="1"/>
  <c r="AJ475" s="1"/>
  <c r="AH475" a="1"/>
  <c r="AH475" s="1"/>
  <c r="AF475" a="1"/>
  <c r="AF475" s="1"/>
  <c r="AD475" a="1"/>
  <c r="AD475" s="1"/>
  <c r="AM474" a="1"/>
  <c r="AM474" s="1"/>
  <c r="AK474" a="1"/>
  <c r="AK474" s="1"/>
  <c r="AI474" a="1"/>
  <c r="AI474" s="1"/>
  <c r="AG474" a="1"/>
  <c r="AG474" s="1"/>
  <c r="AE474" a="1"/>
  <c r="AE474" s="1"/>
  <c r="AC474" a="1"/>
  <c r="AC474" s="1"/>
  <c r="AN473" a="1"/>
  <c r="AN473" s="1"/>
  <c r="AL473" a="1"/>
  <c r="AL473" s="1"/>
  <c r="AJ473" a="1"/>
  <c r="AJ473" s="1"/>
  <c r="AH473" a="1"/>
  <c r="AH473" s="1"/>
  <c r="AF473" a="1"/>
  <c r="AF473" s="1"/>
  <c r="AD473" a="1"/>
  <c r="AD473" s="1"/>
  <c r="AM472" a="1"/>
  <c r="AM472" s="1"/>
  <c r="AK472" a="1"/>
  <c r="AK472" s="1"/>
  <c r="AI472" a="1"/>
  <c r="AI472" s="1"/>
  <c r="AG472" a="1"/>
  <c r="AG472" s="1"/>
  <c r="AE472" a="1"/>
  <c r="AE472" s="1"/>
  <c r="AC472" a="1"/>
  <c r="AC472" s="1"/>
  <c r="AN471" a="1"/>
  <c r="AN471" s="1"/>
  <c r="AL471" a="1"/>
  <c r="AL471" s="1"/>
  <c r="AJ471" a="1"/>
  <c r="AJ471" s="1"/>
  <c r="AH471" a="1"/>
  <c r="AH471" s="1"/>
  <c r="AF471" a="1"/>
  <c r="AF471" s="1"/>
  <c r="AD471" a="1"/>
  <c r="AD471" s="1"/>
  <c r="AM470" a="1"/>
  <c r="AM470" s="1"/>
  <c r="AK470" a="1"/>
  <c r="AK470" s="1"/>
  <c r="AI470" a="1"/>
  <c r="AI470" s="1"/>
  <c r="AG470" a="1"/>
  <c r="AG470" s="1"/>
  <c r="AE470" a="1"/>
  <c r="AE470" s="1"/>
  <c r="AC470" a="1"/>
  <c r="AC470" s="1"/>
  <c r="AN469" a="1"/>
  <c r="AN469" s="1"/>
  <c r="AL469" a="1"/>
  <c r="AL469" s="1"/>
  <c r="AJ469" a="1"/>
  <c r="AJ469" s="1"/>
  <c r="AH469" a="1"/>
  <c r="AH469" s="1"/>
  <c r="AF469" a="1"/>
  <c r="AF469" s="1"/>
  <c r="AD469" a="1"/>
  <c r="AD469" s="1"/>
  <c r="AM468" a="1"/>
  <c r="AM468" s="1"/>
  <c r="AK468" a="1"/>
  <c r="AK468" s="1"/>
  <c r="AI468" a="1"/>
  <c r="AI468" s="1"/>
  <c r="AG468" a="1"/>
  <c r="AG468" s="1"/>
  <c r="AE468" a="1"/>
  <c r="AE468" s="1"/>
  <c r="AC468" a="1"/>
  <c r="AC468" s="1"/>
  <c r="AN467" a="1"/>
  <c r="AN467" s="1"/>
  <c r="AL467" a="1"/>
  <c r="AL467" s="1"/>
  <c r="AJ467" a="1"/>
  <c r="AJ467" s="1"/>
  <c r="AH467" a="1"/>
  <c r="AH467" s="1"/>
  <c r="AF467" a="1"/>
  <c r="AF467" s="1"/>
  <c r="AD467" a="1"/>
  <c r="AD467" s="1"/>
  <c r="AM466" a="1"/>
  <c r="AM466" s="1"/>
  <c r="AK466" a="1"/>
  <c r="AK466" s="1"/>
  <c r="AI466" a="1"/>
  <c r="AI466" s="1"/>
  <c r="AG466" a="1"/>
  <c r="AG466" s="1"/>
  <c r="AE466" a="1"/>
  <c r="AE466" s="1"/>
  <c r="AC466" a="1"/>
  <c r="AC466" s="1"/>
  <c r="AN465" a="1"/>
  <c r="AN465" s="1"/>
  <c r="AL465" a="1"/>
  <c r="AL465" s="1"/>
  <c r="AJ465" a="1"/>
  <c r="AJ465" s="1"/>
  <c r="AH465" a="1"/>
  <c r="AH465" s="1"/>
  <c r="AF465" a="1"/>
  <c r="AF465" s="1"/>
  <c r="AD465" a="1"/>
  <c r="AD465" s="1"/>
  <c r="AM464" a="1"/>
  <c r="AM464" s="1"/>
  <c r="AK464" a="1"/>
  <c r="AK464" s="1"/>
  <c r="AI464" a="1"/>
  <c r="AI464" s="1"/>
  <c r="AG464" a="1"/>
  <c r="AG464" s="1"/>
  <c r="AE464" a="1"/>
  <c r="AE464" s="1"/>
  <c r="AC464" a="1"/>
  <c r="AC464" s="1"/>
  <c r="AN463" a="1"/>
  <c r="AN463" s="1"/>
  <c r="AL463" a="1"/>
  <c r="AL463" s="1"/>
  <c r="AJ463" a="1"/>
  <c r="AJ463" s="1"/>
  <c r="AH463" a="1"/>
  <c r="AH463" s="1"/>
  <c r="AF463" a="1"/>
  <c r="AF463" s="1"/>
  <c r="AD463" a="1"/>
  <c r="AD463" s="1"/>
  <c r="AM462" a="1"/>
  <c r="AM462" s="1"/>
  <c r="AK462" a="1"/>
  <c r="AK462" s="1"/>
  <c r="AI462" a="1"/>
  <c r="AI462" s="1"/>
  <c r="AG462" a="1"/>
  <c r="AG462" s="1"/>
  <c r="AE462" a="1"/>
  <c r="AE462" s="1"/>
  <c r="AC462" a="1"/>
  <c r="AC462" s="1"/>
  <c r="AM455" a="1"/>
  <c r="AM455" s="1"/>
  <c r="AM499" s="1" a="1"/>
  <c r="AM499" s="1"/>
  <c r="AK455" a="1"/>
  <c r="AK455" s="1"/>
  <c r="AK499" s="1" a="1"/>
  <c r="AK499" s="1"/>
  <c r="AI455" a="1"/>
  <c r="AI455" s="1"/>
  <c r="AI499" s="1" a="1"/>
  <c r="AI499" s="1"/>
  <c r="AG455" a="1"/>
  <c r="AG455" s="1"/>
  <c r="AG499" s="1" a="1"/>
  <c r="AG499" s="1"/>
  <c r="AE455" a="1"/>
  <c r="AE455" s="1"/>
  <c r="AE499" s="1" a="1"/>
  <c r="AE499" s="1"/>
  <c r="AC455" a="1"/>
  <c r="AC455" s="1"/>
  <c r="AN453" a="1"/>
  <c r="AN453" s="1"/>
  <c r="AN497" s="1" a="1"/>
  <c r="AN497" s="1"/>
  <c r="AL453" a="1"/>
  <c r="AL453" s="1"/>
  <c r="AL497" s="1" a="1"/>
  <c r="AL497" s="1"/>
  <c r="AJ453" a="1"/>
  <c r="AJ453" s="1"/>
  <c r="AJ497" s="1" a="1"/>
  <c r="AJ497" s="1"/>
  <c r="AH453" a="1"/>
  <c r="AH453" s="1"/>
  <c r="AH497" s="1" a="1"/>
  <c r="AH497" s="1"/>
  <c r="AF453" a="1"/>
  <c r="AF453" s="1"/>
  <c r="AF497" s="1" a="1"/>
  <c r="AF497" s="1"/>
  <c r="AD453" a="1"/>
  <c r="AD453" s="1"/>
  <c r="AD497" s="1" a="1"/>
  <c r="AD497" s="1"/>
  <c r="AM451" a="1"/>
  <c r="AM451" s="1"/>
  <c r="AM495" s="1" a="1"/>
  <c r="AM495" s="1"/>
  <c r="AK451" a="1"/>
  <c r="AK451" s="1"/>
  <c r="AK495" s="1" a="1"/>
  <c r="AK495" s="1"/>
  <c r="AI451" a="1"/>
  <c r="AI451" s="1"/>
  <c r="AI495" s="1" a="1"/>
  <c r="AI495" s="1"/>
  <c r="AG451" a="1"/>
  <c r="AG451" s="1"/>
  <c r="AG495" s="1" a="1"/>
  <c r="AG495" s="1"/>
  <c r="AE451" a="1"/>
  <c r="AE451" s="1"/>
  <c r="AE495" s="1" a="1"/>
  <c r="AE495" s="1"/>
  <c r="AC451" a="1"/>
  <c r="AC451" s="1"/>
  <c r="AN449" a="1"/>
  <c r="AN449" s="1"/>
  <c r="AN493" s="1" a="1"/>
  <c r="AN493" s="1"/>
  <c r="AL449" a="1"/>
  <c r="AL449" s="1"/>
  <c r="AL493" s="1" a="1"/>
  <c r="AL493" s="1"/>
  <c r="AJ449" a="1"/>
  <c r="AJ449" s="1"/>
  <c r="AJ493" s="1" a="1"/>
  <c r="AJ493" s="1"/>
  <c r="AH449" a="1"/>
  <c r="AH449" s="1"/>
  <c r="AH493" s="1" a="1"/>
  <c r="AH493" s="1"/>
  <c r="AF449" a="1"/>
  <c r="AF449" s="1"/>
  <c r="AF493" s="1" a="1"/>
  <c r="AF493" s="1"/>
  <c r="AD449" a="1"/>
  <c r="AD449" s="1"/>
  <c r="AD493" s="1" a="1"/>
  <c r="AD493" s="1"/>
  <c r="AM447" a="1"/>
  <c r="AM447" s="1"/>
  <c r="AM491" s="1" a="1"/>
  <c r="AM491" s="1"/>
  <c r="AK447" a="1"/>
  <c r="AK447" s="1"/>
  <c r="AK491" s="1" a="1"/>
  <c r="AK491" s="1"/>
  <c r="AI447" a="1"/>
  <c r="AI447" s="1"/>
  <c r="AI491" s="1" a="1"/>
  <c r="AI491" s="1"/>
  <c r="AG447" a="1"/>
  <c r="AG447" s="1"/>
  <c r="AG491" s="1" a="1"/>
  <c r="AG491" s="1"/>
  <c r="AE447" a="1"/>
  <c r="AE447" s="1"/>
  <c r="AE491" s="1" a="1"/>
  <c r="AE491" s="1"/>
  <c r="AC447" a="1"/>
  <c r="AC447" s="1"/>
  <c r="AN445" a="1"/>
  <c r="AN445" s="1"/>
  <c r="AN489" s="1" a="1"/>
  <c r="AN489" s="1"/>
  <c r="AL445" a="1"/>
  <c r="AL445" s="1"/>
  <c r="AL489" s="1" a="1"/>
  <c r="AL489" s="1"/>
  <c r="AJ445" a="1"/>
  <c r="AJ445" s="1"/>
  <c r="AJ489" s="1" a="1"/>
  <c r="AJ489" s="1"/>
  <c r="AH445" a="1"/>
  <c r="AH445" s="1"/>
  <c r="AH489" s="1" a="1"/>
  <c r="AH489" s="1"/>
  <c r="AF445" a="1"/>
  <c r="AF445" s="1"/>
  <c r="AF489" s="1" a="1"/>
  <c r="AF489" s="1"/>
  <c r="AD445" a="1"/>
  <c r="AD445" s="1"/>
  <c r="AD489" s="1" a="1"/>
  <c r="AD489" s="1"/>
  <c r="AM443" a="1"/>
  <c r="AM443" s="1"/>
  <c r="AM487" s="1" a="1"/>
  <c r="AM487" s="1"/>
  <c r="AK443" a="1"/>
  <c r="AK443" s="1"/>
  <c r="AK487" s="1" a="1"/>
  <c r="AK487" s="1"/>
  <c r="AI443" a="1"/>
  <c r="AI443" s="1"/>
  <c r="AI487" s="1" a="1"/>
  <c r="AI487" s="1"/>
  <c r="AG443" a="1"/>
  <c r="AG443" s="1"/>
  <c r="AG487" s="1" a="1"/>
  <c r="AG487" s="1"/>
  <c r="AE443" a="1"/>
  <c r="AE443" s="1"/>
  <c r="AE487" s="1" a="1"/>
  <c r="AE487" s="1"/>
  <c r="AC443" a="1"/>
  <c r="AC443" s="1"/>
  <c r="AN441" a="1"/>
  <c r="AN441" s="1"/>
  <c r="AN485" s="1" a="1"/>
  <c r="AN485" s="1"/>
  <c r="AL441" a="1"/>
  <c r="AL441" s="1"/>
  <c r="AL485" s="1" a="1"/>
  <c r="AL485" s="1"/>
  <c r="AJ441" a="1"/>
  <c r="AJ441" s="1"/>
  <c r="AJ485" s="1" a="1"/>
  <c r="AJ485" s="1"/>
  <c r="AH441" a="1"/>
  <c r="AH441" s="1"/>
  <c r="AH485" s="1" a="1"/>
  <c r="AH485" s="1"/>
  <c r="AF441" a="1"/>
  <c r="AF441" s="1"/>
  <c r="AF485" s="1" a="1"/>
  <c r="AF485" s="1"/>
  <c r="AD441" a="1"/>
  <c r="AD441" s="1"/>
  <c r="AD485" s="1" a="1"/>
  <c r="AD485" s="1"/>
  <c r="AN428" a="1"/>
  <c r="AN428" s="1"/>
  <c r="AL428" a="1"/>
  <c r="AL428" s="1"/>
  <c r="AJ428" a="1"/>
  <c r="AJ428" s="1"/>
  <c r="AH428" a="1"/>
  <c r="AH428" s="1"/>
  <c r="AF428" a="1"/>
  <c r="AF428" s="1"/>
  <c r="AD428" a="1"/>
  <c r="AD428" s="1"/>
  <c r="AM427" a="1"/>
  <c r="AM427" s="1"/>
  <c r="AK427" a="1"/>
  <c r="AK427" s="1"/>
  <c r="AI427" a="1"/>
  <c r="AI427" s="1"/>
  <c r="AG427" a="1"/>
  <c r="AG427" s="1"/>
  <c r="AE427" a="1"/>
  <c r="AE427" s="1"/>
  <c r="AC427" a="1"/>
  <c r="AC427" s="1"/>
  <c r="AN426" a="1"/>
  <c r="AN426" s="1"/>
  <c r="AL426" a="1"/>
  <c r="AL426" s="1"/>
  <c r="AJ426" a="1"/>
  <c r="AJ426" s="1"/>
  <c r="AH426" a="1"/>
  <c r="AH426" s="1"/>
  <c r="AF426" a="1"/>
  <c r="AF426" s="1"/>
  <c r="AD426" a="1"/>
  <c r="AD426" s="1"/>
  <c r="AM425" a="1"/>
  <c r="AM425" s="1"/>
  <c r="AK425" a="1"/>
  <c r="AK425" s="1"/>
  <c r="AI425" a="1"/>
  <c r="AI425" s="1"/>
  <c r="AG425" a="1"/>
  <c r="AG425" s="1"/>
  <c r="AE425" a="1"/>
  <c r="AE425" s="1"/>
  <c r="AC425" a="1"/>
  <c r="AC425" s="1"/>
  <c r="AN424" a="1"/>
  <c r="AN424" s="1"/>
  <c r="AL424" a="1"/>
  <c r="AL424" s="1"/>
  <c r="AJ424" a="1"/>
  <c r="AJ424" s="1"/>
  <c r="AH424" a="1"/>
  <c r="AH424" s="1"/>
  <c r="AF424" a="1"/>
  <c r="AF424" s="1"/>
  <c r="AD424" a="1"/>
  <c r="AD424" s="1"/>
  <c r="AM423" a="1"/>
  <c r="AM423" s="1"/>
  <c r="AK423" a="1"/>
  <c r="AK423" s="1"/>
  <c r="AI423" a="1"/>
  <c r="AI423" s="1"/>
  <c r="AG423" a="1"/>
  <c r="AG423" s="1"/>
  <c r="AE423" a="1"/>
  <c r="AE423" s="1"/>
  <c r="AC423" a="1"/>
  <c r="AC423" s="1"/>
  <c r="AN422" a="1"/>
  <c r="AN422" s="1"/>
  <c r="AL422" a="1"/>
  <c r="AL422" s="1"/>
  <c r="AJ422" a="1"/>
  <c r="AJ422" s="1"/>
  <c r="AH422" a="1"/>
  <c r="AH422" s="1"/>
  <c r="AF422" a="1"/>
  <c r="AF422" s="1"/>
  <c r="AD422" a="1"/>
  <c r="AD422" s="1"/>
  <c r="AM421" a="1"/>
  <c r="AM421" s="1"/>
  <c r="AK421" a="1"/>
  <c r="AK421" s="1"/>
  <c r="AI421" a="1"/>
  <c r="AI421" s="1"/>
  <c r="AG421" a="1"/>
  <c r="AG421" s="1"/>
  <c r="AE421" a="1"/>
  <c r="AE421" s="1"/>
  <c r="AC421" a="1"/>
  <c r="AC421" s="1"/>
  <c r="AN420" a="1"/>
  <c r="AN420" s="1"/>
  <c r="AL420" a="1"/>
  <c r="AL420" s="1"/>
  <c r="AJ420" a="1"/>
  <c r="AJ420" s="1"/>
  <c r="AH420" a="1"/>
  <c r="AH420" s="1"/>
  <c r="AF420" a="1"/>
  <c r="AF420" s="1"/>
  <c r="AD420" a="1"/>
  <c r="AD420" s="1"/>
  <c r="AM419" a="1"/>
  <c r="AM419" s="1"/>
  <c r="AK419" a="1"/>
  <c r="AK419" s="1"/>
  <c r="AI419" a="1"/>
  <c r="AI419" s="1"/>
  <c r="AG419" a="1"/>
  <c r="AG419" s="1"/>
  <c r="AE419" a="1"/>
  <c r="AE419" s="1"/>
  <c r="AC419" a="1"/>
  <c r="AC419" s="1"/>
  <c r="AN418" a="1"/>
  <c r="AN418" s="1"/>
  <c r="AL418" a="1"/>
  <c r="AL418" s="1"/>
  <c r="AJ418" a="1"/>
  <c r="AJ418" s="1"/>
  <c r="AH418" a="1"/>
  <c r="AH418" s="1"/>
  <c r="AF418" a="1"/>
  <c r="AF418" s="1"/>
  <c r="AD418" a="1"/>
  <c r="AD418" s="1"/>
  <c r="AM417" a="1"/>
  <c r="AM417" s="1"/>
  <c r="AK417" a="1"/>
  <c r="AK417" s="1"/>
  <c r="AI417" a="1"/>
  <c r="AI417" s="1"/>
  <c r="AG417" a="1"/>
  <c r="AG417" s="1"/>
  <c r="AE417" a="1"/>
  <c r="AE417" s="1"/>
  <c r="AC417" a="1"/>
  <c r="AC417" s="1"/>
  <c r="AN416" a="1"/>
  <c r="AN416" s="1"/>
  <c r="AL416" a="1"/>
  <c r="AL416" s="1"/>
  <c r="AJ416" a="1"/>
  <c r="AJ416" s="1"/>
  <c r="AH416" a="1"/>
  <c r="AH416" s="1"/>
  <c r="AF416" a="1"/>
  <c r="AF416" s="1"/>
  <c r="AD416" a="1"/>
  <c r="AD416" s="1"/>
  <c r="AM415" a="1"/>
  <c r="AM415" s="1"/>
  <c r="AK415" a="1"/>
  <c r="AK415" s="1"/>
  <c r="AI415" a="1"/>
  <c r="AI415" s="1"/>
  <c r="AG415" a="1"/>
  <c r="AG415" s="1"/>
  <c r="AE415" a="1"/>
  <c r="AE415" s="1"/>
  <c r="AC415" a="1"/>
  <c r="AC415" s="1"/>
  <c r="AK521" a="1"/>
  <c r="AK521" s="1"/>
  <c r="AC521" a="1"/>
  <c r="AC521" s="1"/>
  <c r="AH520" a="1"/>
  <c r="AH520" s="1"/>
  <c r="AM519" a="1"/>
  <c r="AM519" s="1"/>
  <c r="AE519" a="1"/>
  <c r="AE519" s="1"/>
  <c r="AJ518" a="1"/>
  <c r="AJ518" s="1"/>
  <c r="AG517" a="1"/>
  <c r="AG517" s="1"/>
  <c r="AL516" a="1"/>
  <c r="AL516" s="1"/>
  <c r="AD516" a="1"/>
  <c r="AD516" s="1"/>
  <c r="AI515" a="1"/>
  <c r="AI515" s="1"/>
  <c r="AN514" a="1"/>
  <c r="AN514" s="1"/>
  <c r="AF514" a="1"/>
  <c r="AF514" s="1"/>
  <c r="AK513" a="1"/>
  <c r="AK513" s="1"/>
  <c r="AC513" a="1"/>
  <c r="AC513" s="1"/>
  <c r="AH512" a="1"/>
  <c r="AH512" s="1"/>
  <c r="AM511" a="1"/>
  <c r="AM511" s="1"/>
  <c r="AE511" a="1"/>
  <c r="AE511" s="1"/>
  <c r="AJ510" a="1"/>
  <c r="AJ510" s="1"/>
  <c r="AG509" a="1"/>
  <c r="AG509" s="1"/>
  <c r="AL508" a="1"/>
  <c r="AL508" s="1"/>
  <c r="AD508" a="1"/>
  <c r="AD508" s="1"/>
  <c r="AI507" a="1"/>
  <c r="AI507" s="1"/>
  <c r="AN506" a="1"/>
  <c r="AN506" s="1"/>
  <c r="AF506" a="1"/>
  <c r="AF506" s="1"/>
  <c r="AM454" a="1"/>
  <c r="AM454" s="1"/>
  <c r="AM498" s="1" a="1"/>
  <c r="AM498" s="1"/>
  <c r="AI454" a="1"/>
  <c r="AI454" s="1"/>
  <c r="AI498" s="1" a="1"/>
  <c r="AI498" s="1"/>
  <c r="AE454" a="1"/>
  <c r="AE454" s="1"/>
  <c r="AE498" s="1" a="1"/>
  <c r="AE498" s="1"/>
  <c r="AN452" a="1"/>
  <c r="AN452" s="1"/>
  <c r="AN496" s="1" a="1"/>
  <c r="AN496" s="1"/>
  <c r="AJ452" a="1"/>
  <c r="AJ452" s="1"/>
  <c r="AJ496" s="1" a="1"/>
  <c r="AJ496" s="1"/>
  <c r="AF452" a="1"/>
  <c r="AF452" s="1"/>
  <c r="AF496" s="1" a="1"/>
  <c r="AF496" s="1"/>
  <c r="AK450" a="1"/>
  <c r="AK450" s="1"/>
  <c r="AK494" s="1" a="1"/>
  <c r="AK494" s="1"/>
  <c r="AG450" a="1"/>
  <c r="AG450" s="1"/>
  <c r="AG494" s="1" a="1"/>
  <c r="AG494" s="1"/>
  <c r="AC450" a="1"/>
  <c r="AC450" s="1"/>
  <c r="AL448" a="1"/>
  <c r="AL448" s="1"/>
  <c r="AL492" s="1" a="1"/>
  <c r="AL492" s="1"/>
  <c r="AH448" a="1"/>
  <c r="AH448" s="1"/>
  <c r="AH492" s="1" a="1"/>
  <c r="AH492" s="1"/>
  <c r="AD448" a="1"/>
  <c r="AD448" s="1"/>
  <c r="AD492" s="1" a="1"/>
  <c r="AD492" s="1"/>
  <c r="AM446" a="1"/>
  <c r="AM446" s="1"/>
  <c r="AM490" s="1" a="1"/>
  <c r="AM490" s="1"/>
  <c r="AI446" a="1"/>
  <c r="AI446" s="1"/>
  <c r="AI490" s="1" a="1"/>
  <c r="AI490" s="1"/>
  <c r="AE446" a="1"/>
  <c r="AE446" s="1"/>
  <c r="AE490" s="1" a="1"/>
  <c r="AE490" s="1"/>
  <c r="AN444" a="1"/>
  <c r="AN444" s="1"/>
  <c r="AN488" s="1" a="1"/>
  <c r="AN488" s="1"/>
  <c r="AJ444" a="1"/>
  <c r="AJ444" s="1"/>
  <c r="AJ488" s="1" a="1"/>
  <c r="AJ488" s="1"/>
  <c r="AF444" a="1"/>
  <c r="AF444" s="1"/>
  <c r="AF488" s="1" a="1"/>
  <c r="AF488" s="1"/>
  <c r="AK442" a="1"/>
  <c r="AK442" s="1"/>
  <c r="AK486" s="1" a="1"/>
  <c r="AK486" s="1"/>
  <c r="AG442" a="1"/>
  <c r="AG442" s="1"/>
  <c r="AG486" s="1" a="1"/>
  <c r="AG486" s="1"/>
  <c r="AC442" a="1"/>
  <c r="AC442" s="1"/>
  <c r="AL440" a="1"/>
  <c r="AL440" s="1"/>
  <c r="AH440" a="1"/>
  <c r="AH440" s="1"/>
  <c r="AD440" a="1"/>
  <c r="AD440" s="1"/>
  <c r="AN414" a="1"/>
  <c r="AN414" s="1"/>
  <c r="AL414" a="1"/>
  <c r="AL414" s="1"/>
  <c r="AJ414" a="1"/>
  <c r="AJ414" s="1"/>
  <c r="AH414" a="1"/>
  <c r="AH414" s="1"/>
  <c r="AF414" a="1"/>
  <c r="AF414" s="1"/>
  <c r="AD414" a="1"/>
  <c r="AD414" s="1"/>
  <c r="AM413" a="1"/>
  <c r="AM413" s="1"/>
  <c r="AK413" a="1"/>
  <c r="AK413" s="1"/>
  <c r="AI413" a="1"/>
  <c r="AI413" s="1"/>
  <c r="AG413" a="1"/>
  <c r="AG413" s="1"/>
  <c r="AE413" a="1"/>
  <c r="AE413" s="1"/>
  <c r="AC413" a="1"/>
  <c r="AC413" s="1"/>
  <c r="AM361" a="1"/>
  <c r="AM361" s="1"/>
  <c r="AM405" s="1" a="1"/>
  <c r="AM405" s="1"/>
  <c r="AK361" a="1"/>
  <c r="AK361" s="1"/>
  <c r="AK405" s="1" a="1"/>
  <c r="AK405" s="1"/>
  <c r="AI361" a="1"/>
  <c r="AI361" s="1"/>
  <c r="AI405" s="1" a="1"/>
  <c r="AI405" s="1"/>
  <c r="AG361" a="1"/>
  <c r="AG361" s="1"/>
  <c r="AG405" s="1" a="1"/>
  <c r="AG405" s="1"/>
  <c r="AE361" a="1"/>
  <c r="AE361" s="1"/>
  <c r="AE405" s="1" a="1"/>
  <c r="AE405" s="1"/>
  <c r="AC361" a="1"/>
  <c r="AC361" s="1"/>
  <c r="AN359" a="1"/>
  <c r="AN359" s="1"/>
  <c r="AN403" s="1" a="1"/>
  <c r="AN403" s="1"/>
  <c r="AL359" a="1"/>
  <c r="AL359" s="1"/>
  <c r="AL403" s="1" a="1"/>
  <c r="AL403" s="1"/>
  <c r="AJ359" a="1"/>
  <c r="AJ359" s="1"/>
  <c r="AJ403" s="1" a="1"/>
  <c r="AJ403" s="1"/>
  <c r="AH359" a="1"/>
  <c r="AH359" s="1"/>
  <c r="AH403" s="1" a="1"/>
  <c r="AH403" s="1"/>
  <c r="AF359" a="1"/>
  <c r="AF359" s="1"/>
  <c r="AF403" s="1" a="1"/>
  <c r="AF403" s="1"/>
  <c r="AD359" a="1"/>
  <c r="AD359" s="1"/>
  <c r="AD403" s="1" a="1"/>
  <c r="AD403" s="1"/>
  <c r="AG521" a="1"/>
  <c r="AG521" s="1"/>
  <c r="AL520" a="1"/>
  <c r="AL520" s="1"/>
  <c r="AD520" a="1"/>
  <c r="AD520" s="1"/>
  <c r="AI519" a="1"/>
  <c r="AI519" s="1"/>
  <c r="AN518" a="1"/>
  <c r="AN518" s="1"/>
  <c r="AF518" a="1"/>
  <c r="AF518" s="1"/>
  <c r="AK517" a="1"/>
  <c r="AK517" s="1"/>
  <c r="AC517" a="1"/>
  <c r="AC517" s="1"/>
  <c r="AH516" a="1"/>
  <c r="AH516" s="1"/>
  <c r="AM515" a="1"/>
  <c r="AM515" s="1"/>
  <c r="AE515" a="1"/>
  <c r="AE515" s="1"/>
  <c r="AJ514" a="1"/>
  <c r="AJ514" s="1"/>
  <c r="AG513" a="1"/>
  <c r="AG513" s="1"/>
  <c r="AL512" a="1"/>
  <c r="AL512" s="1"/>
  <c r="AD512" a="1"/>
  <c r="AD512" s="1"/>
  <c r="AI511" a="1"/>
  <c r="AI511" s="1"/>
  <c r="AN510" a="1"/>
  <c r="AN510" s="1"/>
  <c r="AF510" a="1"/>
  <c r="AF510" s="1"/>
  <c r="AK509" a="1"/>
  <c r="AK509" s="1"/>
  <c r="AC509" a="1"/>
  <c r="AC509" s="1"/>
  <c r="AH508" a="1"/>
  <c r="AH508" s="1"/>
  <c r="AM507" a="1"/>
  <c r="AM507" s="1"/>
  <c r="AE507" a="1"/>
  <c r="AE507" s="1"/>
  <c r="AJ506" a="1"/>
  <c r="AJ506" s="1"/>
  <c r="AK454" a="1"/>
  <c r="AK454" s="1"/>
  <c r="AK498" s="1" a="1"/>
  <c r="AK498" s="1"/>
  <c r="AG454" a="1"/>
  <c r="AG454" s="1"/>
  <c r="AG498" s="1" a="1"/>
  <c r="AG498" s="1"/>
  <c r="AC454" a="1"/>
  <c r="AC454" s="1"/>
  <c r="AL452" a="1"/>
  <c r="AL452" s="1"/>
  <c r="AL496" s="1" a="1"/>
  <c r="AL496" s="1"/>
  <c r="AH452" a="1"/>
  <c r="AH452" s="1"/>
  <c r="AH496" s="1" a="1"/>
  <c r="AH496" s="1"/>
  <c r="AD452" a="1"/>
  <c r="AD452" s="1"/>
  <c r="AD496" s="1" a="1"/>
  <c r="AD496" s="1"/>
  <c r="AM450" a="1"/>
  <c r="AM450" s="1"/>
  <c r="AM494" s="1" a="1"/>
  <c r="AM494" s="1"/>
  <c r="AI450" a="1"/>
  <c r="AI450" s="1"/>
  <c r="AI494" s="1" a="1"/>
  <c r="AI494" s="1"/>
  <c r="AE450" a="1"/>
  <c r="AE450" s="1"/>
  <c r="AE494" s="1" a="1"/>
  <c r="AE494" s="1"/>
  <c r="AN448" a="1"/>
  <c r="AN448" s="1"/>
  <c r="AN492" s="1" a="1"/>
  <c r="AN492" s="1"/>
  <c r="AJ448" a="1"/>
  <c r="AJ448" s="1"/>
  <c r="AJ492" s="1" a="1"/>
  <c r="AJ492" s="1"/>
  <c r="AF448" a="1"/>
  <c r="AF448" s="1"/>
  <c r="AF492" s="1" a="1"/>
  <c r="AF492" s="1"/>
  <c r="AK446" a="1"/>
  <c r="AK446" s="1"/>
  <c r="AK490" s="1" a="1"/>
  <c r="AK490" s="1"/>
  <c r="AG446" a="1"/>
  <c r="AG446" s="1"/>
  <c r="AG490" s="1" a="1"/>
  <c r="AG490" s="1"/>
  <c r="AC446" a="1"/>
  <c r="AC446" s="1"/>
  <c r="AL444" a="1"/>
  <c r="AL444" s="1"/>
  <c r="AL488" s="1" a="1"/>
  <c r="AL488" s="1"/>
  <c r="AH444" a="1"/>
  <c r="AH444" s="1"/>
  <c r="AH488" s="1" a="1"/>
  <c r="AH488" s="1"/>
  <c r="AD444" a="1"/>
  <c r="AD444" s="1"/>
  <c r="AD488" s="1" a="1"/>
  <c r="AD488" s="1"/>
  <c r="AM442" a="1"/>
  <c r="AM442" s="1"/>
  <c r="AM486" s="1" a="1"/>
  <c r="AM486" s="1"/>
  <c r="AI442" a="1"/>
  <c r="AI442" s="1"/>
  <c r="AI486" s="1" a="1"/>
  <c r="AI486" s="1"/>
  <c r="AE442" a="1"/>
  <c r="AE442" s="1"/>
  <c r="AE486" s="1" a="1"/>
  <c r="AE486" s="1"/>
  <c r="AN440" a="1"/>
  <c r="AN440" s="1"/>
  <c r="AJ440" a="1"/>
  <c r="AJ440" s="1"/>
  <c r="AF440" a="1"/>
  <c r="AF440" s="1"/>
  <c r="AM414" a="1"/>
  <c r="AM414" s="1"/>
  <c r="AK414" a="1"/>
  <c r="AK414" s="1"/>
  <c r="AI414" a="1"/>
  <c r="AI414" s="1"/>
  <c r="AG414" a="1"/>
  <c r="AG414" s="1"/>
  <c r="AE414" a="1"/>
  <c r="AE414" s="1"/>
  <c r="AC414" a="1"/>
  <c r="AC414" s="1"/>
  <c r="AN413" a="1"/>
  <c r="AN413" s="1"/>
  <c r="AL413" a="1"/>
  <c r="AL413" s="1"/>
  <c r="AJ413" a="1"/>
  <c r="AJ413" s="1"/>
  <c r="AH413" a="1"/>
  <c r="AH413" s="1"/>
  <c r="AF413" a="1"/>
  <c r="AF413" s="1"/>
  <c r="AD413" a="1"/>
  <c r="AD413" s="1"/>
  <c r="AN361" a="1"/>
  <c r="AN361" s="1"/>
  <c r="AN405" s="1" a="1"/>
  <c r="AN405" s="1"/>
  <c r="AL361" a="1"/>
  <c r="AL361" s="1"/>
  <c r="AL405" s="1" a="1"/>
  <c r="AL405" s="1"/>
  <c r="AJ361" a="1"/>
  <c r="AJ361" s="1"/>
  <c r="AJ405" s="1" a="1"/>
  <c r="AJ405" s="1"/>
  <c r="AH361" a="1"/>
  <c r="AH361" s="1"/>
  <c r="AH405" s="1" a="1"/>
  <c r="AH405" s="1"/>
  <c r="AF361" a="1"/>
  <c r="AF361" s="1"/>
  <c r="AF405" s="1" a="1"/>
  <c r="AF405" s="1"/>
  <c r="AD361" a="1"/>
  <c r="AD361" s="1"/>
  <c r="AD405" s="1" a="1"/>
  <c r="AD405" s="1"/>
  <c r="AM359" a="1"/>
  <c r="AM359" s="1"/>
  <c r="AM403" s="1" a="1"/>
  <c r="AM403" s="1"/>
  <c r="AK359" a="1"/>
  <c r="AK359" s="1"/>
  <c r="AK403" s="1" a="1"/>
  <c r="AK403" s="1"/>
  <c r="AI359" a="1"/>
  <c r="AI359" s="1"/>
  <c r="AI403" s="1" a="1"/>
  <c r="AI403" s="1"/>
  <c r="AG359" a="1"/>
  <c r="AG359" s="1"/>
  <c r="AG403" s="1" a="1"/>
  <c r="AG403" s="1"/>
  <c r="AE359" a="1"/>
  <c r="AE359" s="1"/>
  <c r="AE403" s="1" a="1"/>
  <c r="AE403" s="1"/>
  <c r="AC359" a="1"/>
  <c r="AC359" s="1"/>
  <c r="AN357" a="1"/>
  <c r="AN357" s="1"/>
  <c r="AN401" s="1" a="1"/>
  <c r="AN401" s="1"/>
  <c r="AL357" a="1"/>
  <c r="AL357" s="1"/>
  <c r="AL401" s="1" a="1"/>
  <c r="AL401" s="1"/>
  <c r="AE521" a="1"/>
  <c r="AE521" s="1"/>
  <c r="AL518" a="1"/>
  <c r="AL518" s="1"/>
  <c r="AI517" a="1"/>
  <c r="AI517" s="1"/>
  <c r="AF516" a="1"/>
  <c r="AF516" s="1"/>
  <c r="AC515" a="1"/>
  <c r="AC515" s="1"/>
  <c r="AM513" a="1"/>
  <c r="AM513" s="1"/>
  <c r="AJ512" a="1"/>
  <c r="AJ512" s="1"/>
  <c r="AG511" a="1"/>
  <c r="AG511" s="1"/>
  <c r="AD510" a="1"/>
  <c r="AD510" s="1"/>
  <c r="AN508" a="1"/>
  <c r="AN508" s="1"/>
  <c r="AK507" a="1"/>
  <c r="AK507" s="1"/>
  <c r="AH506" a="1"/>
  <c r="AH506" s="1"/>
  <c r="AJ454" a="1"/>
  <c r="AJ454" s="1"/>
  <c r="AJ498" s="1" a="1"/>
  <c r="AJ498" s="1"/>
  <c r="AK452" a="1"/>
  <c r="AK452" s="1"/>
  <c r="AK496" s="1" a="1"/>
  <c r="AK496" s="1"/>
  <c r="AC452" a="1"/>
  <c r="AC452" s="1"/>
  <c r="AL450" a="1"/>
  <c r="AL450" s="1"/>
  <c r="AL494" s="1" a="1"/>
  <c r="AL494" s="1"/>
  <c r="AD450" a="1"/>
  <c r="AD450" s="1"/>
  <c r="AD494" s="1" a="1"/>
  <c r="AD494" s="1"/>
  <c r="AM448" a="1"/>
  <c r="AM448" s="1"/>
  <c r="AM492" s="1" a="1"/>
  <c r="AM492" s="1"/>
  <c r="AE448" a="1"/>
  <c r="AE448" s="1"/>
  <c r="AE492" s="1" a="1"/>
  <c r="AE492" s="1"/>
  <c r="AN446" a="1"/>
  <c r="AN446" s="1"/>
  <c r="AN490" s="1" a="1"/>
  <c r="AN490" s="1"/>
  <c r="AF446" a="1"/>
  <c r="AF446" s="1"/>
  <c r="AF490" s="1" a="1"/>
  <c r="AF490" s="1"/>
  <c r="AG444" a="1"/>
  <c r="AG444" s="1"/>
  <c r="AG488" s="1" a="1"/>
  <c r="AG488" s="1"/>
  <c r="AH442" a="1"/>
  <c r="AH442" s="1"/>
  <c r="AH486" s="1" a="1"/>
  <c r="AH486" s="1"/>
  <c r="AI440" a="1"/>
  <c r="AI440" s="1"/>
  <c r="AL384" a="1"/>
  <c r="AL384" s="1"/>
  <c r="AH384" a="1"/>
  <c r="AH384" s="1"/>
  <c r="AD384" a="1"/>
  <c r="AD384" s="1"/>
  <c r="AM383" a="1"/>
  <c r="AM383" s="1"/>
  <c r="AI383" a="1"/>
  <c r="AI383" s="1"/>
  <c r="AE383" a="1"/>
  <c r="AE383" s="1"/>
  <c r="AN382" a="1"/>
  <c r="AN382" s="1"/>
  <c r="AJ382" a="1"/>
  <c r="AJ382" s="1"/>
  <c r="AF382" a="1"/>
  <c r="AF382" s="1"/>
  <c r="AK381" a="1"/>
  <c r="AK381" s="1"/>
  <c r="AG381" a="1"/>
  <c r="AG381" s="1"/>
  <c r="AC381" a="1"/>
  <c r="AC381" s="1"/>
  <c r="AL380" a="1"/>
  <c r="AL380" s="1"/>
  <c r="AH380" a="1"/>
  <c r="AH380" s="1"/>
  <c r="AD380" a="1"/>
  <c r="AD380" s="1"/>
  <c r="AM379" a="1"/>
  <c r="AM379" s="1"/>
  <c r="AI379" a="1"/>
  <c r="AI379" s="1"/>
  <c r="AE379" a="1"/>
  <c r="AE379" s="1"/>
  <c r="AN378" a="1"/>
  <c r="AN378" s="1"/>
  <c r="AJ378" a="1"/>
  <c r="AJ378" s="1"/>
  <c r="AF378" a="1"/>
  <c r="AF378" s="1"/>
  <c r="AK377" a="1"/>
  <c r="AK377" s="1"/>
  <c r="AG377" a="1"/>
  <c r="AG377" s="1"/>
  <c r="AC377" a="1"/>
  <c r="AC377" s="1"/>
  <c r="AL376" a="1"/>
  <c r="AL376" s="1"/>
  <c r="AH376" a="1"/>
  <c r="AH376" s="1"/>
  <c r="AD376" a="1"/>
  <c r="AD376" s="1"/>
  <c r="AM375" a="1"/>
  <c r="AM375" s="1"/>
  <c r="AI375" a="1"/>
  <c r="AI375" s="1"/>
  <c r="AE375" a="1"/>
  <c r="AE375" s="1"/>
  <c r="AN374" a="1"/>
  <c r="AN374" s="1"/>
  <c r="AJ374" a="1"/>
  <c r="AJ374" s="1"/>
  <c r="AF374" a="1"/>
  <c r="AF374" s="1"/>
  <c r="AK373" a="1"/>
  <c r="AK373" s="1"/>
  <c r="AG373" a="1"/>
  <c r="AG373" s="1"/>
  <c r="AC373" a="1"/>
  <c r="AC373" s="1"/>
  <c r="AL372" a="1"/>
  <c r="AL372" s="1"/>
  <c r="AH372" a="1"/>
  <c r="AH372" s="1"/>
  <c r="AD372" a="1"/>
  <c r="AD372" s="1"/>
  <c r="AM371" a="1"/>
  <c r="AM371" s="1"/>
  <c r="AI371" a="1"/>
  <c r="AI371" s="1"/>
  <c r="AE371" a="1"/>
  <c r="AE371" s="1"/>
  <c r="AN370" a="1"/>
  <c r="AN370" s="1"/>
  <c r="AJ370" a="1"/>
  <c r="AJ370" s="1"/>
  <c r="AF370" a="1"/>
  <c r="AF370" s="1"/>
  <c r="AK369" a="1"/>
  <c r="AK369" s="1"/>
  <c r="AG369" a="1"/>
  <c r="AG369" s="1"/>
  <c r="AC369" a="1"/>
  <c r="AC369" s="1"/>
  <c r="AL362" a="1"/>
  <c r="AL362" s="1"/>
  <c r="AL406" s="1" a="1"/>
  <c r="AL406" s="1"/>
  <c r="AH362" a="1"/>
  <c r="AH362" s="1"/>
  <c r="AH406" s="1" a="1"/>
  <c r="AH406" s="1"/>
  <c r="AD362" a="1"/>
  <c r="AD362" s="1"/>
  <c r="AD406" s="1" a="1"/>
  <c r="AD406" s="1"/>
  <c r="AM360" a="1"/>
  <c r="AM360" s="1"/>
  <c r="AM404" s="1" a="1"/>
  <c r="AM404" s="1"/>
  <c r="AI360" a="1"/>
  <c r="AI360" s="1"/>
  <c r="AI404" s="1" a="1"/>
  <c r="AI404" s="1"/>
  <c r="AE360" a="1"/>
  <c r="AE360" s="1"/>
  <c r="AE404" s="1" a="1"/>
  <c r="AE404" s="1"/>
  <c r="AN358" a="1"/>
  <c r="AN358" s="1"/>
  <c r="AN402" s="1" a="1"/>
  <c r="AN402" s="1"/>
  <c r="AK358" a="1"/>
  <c r="AK358" s="1"/>
  <c r="AK402" s="1" a="1"/>
  <c r="AK402" s="1"/>
  <c r="AF358" a="1"/>
  <c r="AF358" s="1"/>
  <c r="AF402" s="1" a="1"/>
  <c r="AF402" s="1"/>
  <c r="AC358" a="1"/>
  <c r="AC358" s="1"/>
  <c r="AM357" a="1"/>
  <c r="AM357" s="1"/>
  <c r="AM401" s="1" a="1"/>
  <c r="AM401" s="1"/>
  <c r="AM356" a="1"/>
  <c r="AM356" s="1"/>
  <c r="AM400" s="1" a="1"/>
  <c r="AM400" s="1"/>
  <c r="AK356" a="1"/>
  <c r="AK356" s="1"/>
  <c r="AK400" s="1" a="1"/>
  <c r="AK400" s="1"/>
  <c r="AI356" a="1"/>
  <c r="AI356" s="1"/>
  <c r="AI400" s="1" a="1"/>
  <c r="AI400" s="1"/>
  <c r="AG356" a="1"/>
  <c r="AG356" s="1"/>
  <c r="AG400" s="1" a="1"/>
  <c r="AG400" s="1"/>
  <c r="AE356" a="1"/>
  <c r="AE356" s="1"/>
  <c r="AE400" s="1" a="1"/>
  <c r="AE400" s="1"/>
  <c r="AC356" a="1"/>
  <c r="AC356" s="1"/>
  <c r="AN354" a="1"/>
  <c r="AN354" s="1"/>
  <c r="AN398" s="1" a="1"/>
  <c r="AN398" s="1"/>
  <c r="AL354" a="1"/>
  <c r="AL354" s="1"/>
  <c r="AL398" s="1" a="1"/>
  <c r="AL398" s="1"/>
  <c r="AJ354" a="1"/>
  <c r="AJ354" s="1"/>
  <c r="AJ398" s="1" a="1"/>
  <c r="AJ398" s="1"/>
  <c r="AH354" a="1"/>
  <c r="AH354" s="1"/>
  <c r="AH398" s="1" a="1"/>
  <c r="AH398" s="1"/>
  <c r="AF354" a="1"/>
  <c r="AF354" s="1"/>
  <c r="AF398" s="1" a="1"/>
  <c r="AF398" s="1"/>
  <c r="AD354" a="1"/>
  <c r="AD354" s="1"/>
  <c r="AD398" s="1" a="1"/>
  <c r="AD398" s="1"/>
  <c r="AM352" a="1"/>
  <c r="AM352" s="1"/>
  <c r="AM396" s="1" a="1"/>
  <c r="AM396" s="1"/>
  <c r="AK352" a="1"/>
  <c r="AK352" s="1"/>
  <c r="AK396" s="1" a="1"/>
  <c r="AK396" s="1"/>
  <c r="AI352" a="1"/>
  <c r="AI352" s="1"/>
  <c r="AI396" s="1" a="1"/>
  <c r="AI396" s="1"/>
  <c r="AG352" a="1"/>
  <c r="AG352" s="1"/>
  <c r="AG396" s="1" a="1"/>
  <c r="AG396" s="1"/>
  <c r="AE352" a="1"/>
  <c r="AE352" s="1"/>
  <c r="AE396" s="1" a="1"/>
  <c r="AE396" s="1"/>
  <c r="AC352" a="1"/>
  <c r="AC352" s="1"/>
  <c r="AN350" a="1"/>
  <c r="AN350" s="1"/>
  <c r="AN394" s="1" a="1"/>
  <c r="AN394" s="1"/>
  <c r="AL350" a="1"/>
  <c r="AL350" s="1"/>
  <c r="AL394" s="1" a="1"/>
  <c r="AL394" s="1"/>
  <c r="AJ350" a="1"/>
  <c r="AJ350" s="1"/>
  <c r="AJ394" s="1" a="1"/>
  <c r="AJ394" s="1"/>
  <c r="AH350" a="1"/>
  <c r="AH350" s="1"/>
  <c r="AH394" s="1" a="1"/>
  <c r="AH394" s="1"/>
  <c r="AF350" a="1"/>
  <c r="AF350" s="1"/>
  <c r="AF394" s="1" a="1"/>
  <c r="AF394" s="1"/>
  <c r="AD350" a="1"/>
  <c r="AD350" s="1"/>
  <c r="AD394" s="1" a="1"/>
  <c r="AD394" s="1"/>
  <c r="AM348" a="1"/>
  <c r="AM348" s="1"/>
  <c r="AM392" s="1" a="1"/>
  <c r="AM392" s="1"/>
  <c r="AK348" a="1"/>
  <c r="AK348" s="1"/>
  <c r="AK392" s="1" a="1"/>
  <c r="AK392" s="1"/>
  <c r="AI348" a="1"/>
  <c r="AI348" s="1"/>
  <c r="AI392" s="1" a="1"/>
  <c r="AI392" s="1"/>
  <c r="AG348" a="1"/>
  <c r="AG348" s="1"/>
  <c r="AG392" s="1" a="1"/>
  <c r="AG392" s="1"/>
  <c r="AE348" a="1"/>
  <c r="AE348" s="1"/>
  <c r="AE392" s="1" a="1"/>
  <c r="AE392" s="1"/>
  <c r="AM347" a="1"/>
  <c r="AM347" s="1"/>
  <c r="AK347" a="1"/>
  <c r="AK347" s="1"/>
  <c r="AI347" a="1"/>
  <c r="AI347" s="1"/>
  <c r="AG347" a="1"/>
  <c r="AG347" s="1"/>
  <c r="AE347" a="1"/>
  <c r="AE347" s="1"/>
  <c r="AC347" a="1"/>
  <c r="AC347" s="1"/>
  <c r="AM521" a="1"/>
  <c r="AM521" s="1"/>
  <c r="AJ520" a="1"/>
  <c r="AJ520" s="1"/>
  <c r="AG519" a="1"/>
  <c r="AG519" s="1"/>
  <c r="AD518" a="1"/>
  <c r="AD518" s="1"/>
  <c r="AN516" a="1"/>
  <c r="AN516" s="1"/>
  <c r="AK515" a="1"/>
  <c r="AK515" s="1"/>
  <c r="AH514" a="1"/>
  <c r="AH514" s="1"/>
  <c r="AE513" a="1"/>
  <c r="AE513" s="1"/>
  <c r="AL510" a="1"/>
  <c r="AL510" s="1"/>
  <c r="AI509" a="1"/>
  <c r="AI509" s="1"/>
  <c r="AF508" a="1"/>
  <c r="AF508" s="1"/>
  <c r="AC507" a="1"/>
  <c r="AC507" s="1"/>
  <c r="AN454" a="1"/>
  <c r="AN454" s="1"/>
  <c r="AN498" s="1" a="1"/>
  <c r="AN498" s="1"/>
  <c r="AF454" a="1"/>
  <c r="AF454" s="1"/>
  <c r="AF498" s="1" a="1"/>
  <c r="AF498" s="1"/>
  <c r="AG452" a="1"/>
  <c r="AG452" s="1"/>
  <c r="AG496" s="1" a="1"/>
  <c r="AG496" s="1"/>
  <c r="AH450" a="1"/>
  <c r="AH450" s="1"/>
  <c r="AH494" s="1" a="1"/>
  <c r="AH494" s="1"/>
  <c r="AI448" a="1"/>
  <c r="AI448" s="1"/>
  <c r="AI492" s="1" a="1"/>
  <c r="AI492" s="1"/>
  <c r="AJ446" a="1"/>
  <c r="AJ446" s="1"/>
  <c r="AJ490" s="1" a="1"/>
  <c r="AJ490" s="1"/>
  <c r="AK444" a="1"/>
  <c r="AK444" s="1"/>
  <c r="AK488" s="1" a="1"/>
  <c r="AK488" s="1"/>
  <c r="AC444" a="1"/>
  <c r="AC444" s="1"/>
  <c r="AL442" a="1"/>
  <c r="AL442" s="1"/>
  <c r="AL486" s="1" a="1"/>
  <c r="AL486" s="1"/>
  <c r="AD442" a="1"/>
  <c r="AD442" s="1"/>
  <c r="AD486" s="1" a="1"/>
  <c r="AD486" s="1"/>
  <c r="AM440" a="1"/>
  <c r="AM440" s="1"/>
  <c r="AE440" a="1"/>
  <c r="AE440" s="1"/>
  <c r="AN384" a="1"/>
  <c r="AN384" s="1"/>
  <c r="AJ384" a="1"/>
  <c r="AJ384" s="1"/>
  <c r="AF384" a="1"/>
  <c r="AF384" s="1"/>
  <c r="AK383" a="1"/>
  <c r="AK383" s="1"/>
  <c r="AG383" a="1"/>
  <c r="AG383" s="1"/>
  <c r="AC383" a="1"/>
  <c r="AC383" s="1"/>
  <c r="AL382" a="1"/>
  <c r="AL382" s="1"/>
  <c r="AH382" a="1"/>
  <c r="AH382" s="1"/>
  <c r="AD382" a="1"/>
  <c r="AD382" s="1"/>
  <c r="AM381" a="1"/>
  <c r="AM381" s="1"/>
  <c r="AI381" a="1"/>
  <c r="AI381" s="1"/>
  <c r="AE381" a="1"/>
  <c r="AE381" s="1"/>
  <c r="AN380" a="1"/>
  <c r="AN380" s="1"/>
  <c r="AJ380" a="1"/>
  <c r="AJ380" s="1"/>
  <c r="AF380" a="1"/>
  <c r="AF380" s="1"/>
  <c r="AK379" a="1"/>
  <c r="AK379" s="1"/>
  <c r="AG379" a="1"/>
  <c r="AG379" s="1"/>
  <c r="AC379" a="1"/>
  <c r="AC379" s="1"/>
  <c r="AL378" a="1"/>
  <c r="AL378" s="1"/>
  <c r="AH378" a="1"/>
  <c r="AH378" s="1"/>
  <c r="AD378" a="1"/>
  <c r="AD378" s="1"/>
  <c r="AM377" a="1"/>
  <c r="AM377" s="1"/>
  <c r="AI377" a="1"/>
  <c r="AI377" s="1"/>
  <c r="AE377" a="1"/>
  <c r="AE377" s="1"/>
  <c r="AN376" a="1"/>
  <c r="AN376" s="1"/>
  <c r="AJ376" a="1"/>
  <c r="AJ376" s="1"/>
  <c r="AF376" a="1"/>
  <c r="AF376" s="1"/>
  <c r="AK375" a="1"/>
  <c r="AK375" s="1"/>
  <c r="AG375" a="1"/>
  <c r="AG375" s="1"/>
  <c r="AC375" a="1"/>
  <c r="AC375" s="1"/>
  <c r="AL374" a="1"/>
  <c r="AL374" s="1"/>
  <c r="AH374" a="1"/>
  <c r="AH374" s="1"/>
  <c r="AD374" a="1"/>
  <c r="AD374" s="1"/>
  <c r="AM373" a="1"/>
  <c r="AM373" s="1"/>
  <c r="AI373" a="1"/>
  <c r="AI373" s="1"/>
  <c r="AE373" a="1"/>
  <c r="AE373" s="1"/>
  <c r="AN372" a="1"/>
  <c r="AN372" s="1"/>
  <c r="AJ372" a="1"/>
  <c r="AJ372" s="1"/>
  <c r="AF372" a="1"/>
  <c r="AF372" s="1"/>
  <c r="AK371" a="1"/>
  <c r="AK371" s="1"/>
  <c r="AG371" a="1"/>
  <c r="AG371" s="1"/>
  <c r="AC371" a="1"/>
  <c r="AC371" s="1"/>
  <c r="AL370" a="1"/>
  <c r="AL370" s="1"/>
  <c r="AH370" a="1"/>
  <c r="AH370" s="1"/>
  <c r="AD370" a="1"/>
  <c r="AD370" s="1"/>
  <c r="AM369" a="1"/>
  <c r="AM369" s="1"/>
  <c r="AI369" a="1"/>
  <c r="AI369" s="1"/>
  <c r="AE369" a="1"/>
  <c r="AE369" s="1"/>
  <c r="AN362" a="1"/>
  <c r="AN362" s="1"/>
  <c r="AN406" s="1" a="1"/>
  <c r="AN406" s="1"/>
  <c r="AJ362" a="1"/>
  <c r="AJ362" s="1"/>
  <c r="AJ406" s="1" a="1"/>
  <c r="AJ406" s="1"/>
  <c r="AF362" a="1"/>
  <c r="AF362" s="1"/>
  <c r="AF406" s="1" a="1"/>
  <c r="AF406" s="1"/>
  <c r="AK360" a="1"/>
  <c r="AK360" s="1"/>
  <c r="AK404" s="1" a="1"/>
  <c r="AK404" s="1"/>
  <c r="AG360" a="1"/>
  <c r="AG360" s="1"/>
  <c r="AG404" s="1" a="1"/>
  <c r="AG404" s="1"/>
  <c r="AC360" a="1"/>
  <c r="AC360" s="1"/>
  <c r="AJ358" a="1"/>
  <c r="AJ358" s="1"/>
  <c r="AJ402" s="1" a="1"/>
  <c r="AJ402" s="1"/>
  <c r="AG358" a="1"/>
  <c r="AG358" s="1"/>
  <c r="AG402" s="1" a="1"/>
  <c r="AG402" s="1"/>
  <c r="AN356" a="1"/>
  <c r="AN356" s="1"/>
  <c r="AN400" s="1" a="1"/>
  <c r="AN400" s="1"/>
  <c r="AL356" a="1"/>
  <c r="AL356" s="1"/>
  <c r="AL400" s="1" a="1"/>
  <c r="AL400" s="1"/>
  <c r="AJ356" a="1"/>
  <c r="AJ356" s="1"/>
  <c r="AJ400" s="1" a="1"/>
  <c r="AJ400" s="1"/>
  <c r="AH356" a="1"/>
  <c r="AH356" s="1"/>
  <c r="AH400" s="1" a="1"/>
  <c r="AH400" s="1"/>
  <c r="AF356" a="1"/>
  <c r="AF356" s="1"/>
  <c r="AF400" s="1" a="1"/>
  <c r="AF400" s="1"/>
  <c r="AD356" a="1"/>
  <c r="AD356" s="1"/>
  <c r="AD400" s="1" a="1"/>
  <c r="AD400" s="1"/>
  <c r="AM354" a="1"/>
  <c r="AM354" s="1"/>
  <c r="AM398" s="1" a="1"/>
  <c r="AM398" s="1"/>
  <c r="AK354" a="1"/>
  <c r="AK354" s="1"/>
  <c r="AK398" s="1" a="1"/>
  <c r="AK398" s="1"/>
  <c r="AI354" a="1"/>
  <c r="AI354" s="1"/>
  <c r="AI398" s="1" a="1"/>
  <c r="AI398" s="1"/>
  <c r="AG354" a="1"/>
  <c r="AG354" s="1"/>
  <c r="AG398" s="1" a="1"/>
  <c r="AG398" s="1"/>
  <c r="AE354" a="1"/>
  <c r="AE354" s="1"/>
  <c r="AE398" s="1" a="1"/>
  <c r="AE398" s="1"/>
  <c r="AC354" a="1"/>
  <c r="AC354" s="1"/>
  <c r="AN352" a="1"/>
  <c r="AN352" s="1"/>
  <c r="AN396" s="1" a="1"/>
  <c r="AN396" s="1"/>
  <c r="AL352" a="1"/>
  <c r="AL352" s="1"/>
  <c r="AL396" s="1" a="1"/>
  <c r="AL396" s="1"/>
  <c r="AJ352" a="1"/>
  <c r="AJ352" s="1"/>
  <c r="AJ396" s="1" a="1"/>
  <c r="AJ396" s="1"/>
  <c r="AH352" a="1"/>
  <c r="AH352" s="1"/>
  <c r="AH396" s="1" a="1"/>
  <c r="AH396" s="1"/>
  <c r="AF352" a="1"/>
  <c r="AF352" s="1"/>
  <c r="AF396" s="1" a="1"/>
  <c r="AF396" s="1"/>
  <c r="AD352" a="1"/>
  <c r="AD352" s="1"/>
  <c r="AD396" s="1" a="1"/>
  <c r="AD396" s="1"/>
  <c r="AM350" a="1"/>
  <c r="AM350" s="1"/>
  <c r="AM394" s="1" a="1"/>
  <c r="AM394" s="1"/>
  <c r="AK350" a="1"/>
  <c r="AK350" s="1"/>
  <c r="AK394" s="1" a="1"/>
  <c r="AK394" s="1"/>
  <c r="AI350" a="1"/>
  <c r="AI350" s="1"/>
  <c r="AI394" s="1" a="1"/>
  <c r="AI394" s="1"/>
  <c r="AG350" a="1"/>
  <c r="AG350" s="1"/>
  <c r="AG394" s="1" a="1"/>
  <c r="AG394" s="1"/>
  <c r="AE350" a="1"/>
  <c r="AE350" s="1"/>
  <c r="AE394" s="1" a="1"/>
  <c r="AE394" s="1"/>
  <c r="AC350" a="1"/>
  <c r="AC350" s="1"/>
  <c r="AN348" a="1"/>
  <c r="AN348" s="1"/>
  <c r="AN392" s="1" a="1"/>
  <c r="AN392" s="1"/>
  <c r="AL348" a="1"/>
  <c r="AL348" s="1"/>
  <c r="AL392" s="1" a="1"/>
  <c r="AL392" s="1"/>
  <c r="AJ348" a="1"/>
  <c r="AJ348" s="1"/>
  <c r="AJ392" s="1" a="1"/>
  <c r="AJ392" s="1"/>
  <c r="AH348" a="1"/>
  <c r="AH348" s="1"/>
  <c r="AH392" s="1" a="1"/>
  <c r="AH392" s="1"/>
  <c r="AF348" a="1"/>
  <c r="AF348" s="1"/>
  <c r="AF392" s="1" a="1"/>
  <c r="AF392" s="1"/>
  <c r="AD348" a="1"/>
  <c r="AD348" s="1"/>
  <c r="AD392" s="1" a="1"/>
  <c r="AD392" s="1"/>
  <c r="AN347" a="1"/>
  <c r="AN347" s="1"/>
  <c r="AL347" a="1"/>
  <c r="AL347" s="1"/>
  <c r="AJ347" a="1"/>
  <c r="AJ347" s="1"/>
  <c r="AH347" a="1"/>
  <c r="AH347" s="1"/>
  <c r="AF347" a="1"/>
  <c r="AF347" s="1"/>
  <c r="AD347" a="1"/>
  <c r="AD347" s="1"/>
  <c r="AN520" a="1"/>
  <c r="AN520" s="1"/>
  <c r="AH518" a="1"/>
  <c r="AH518" s="1"/>
  <c r="AI513" a="1"/>
  <c r="AI513" s="1"/>
  <c r="AC511" a="1"/>
  <c r="AC511" s="1"/>
  <c r="AJ508" a="1"/>
  <c r="AJ508" s="1"/>
  <c r="AD506" a="1"/>
  <c r="AD506" s="1"/>
  <c r="AI452" a="1"/>
  <c r="AI452" s="1"/>
  <c r="AI496" s="1" a="1"/>
  <c r="AI496" s="1"/>
  <c r="AK448" a="1"/>
  <c r="AK448" s="1"/>
  <c r="AK492" s="1" a="1"/>
  <c r="AK492" s="1"/>
  <c r="AD446" a="1"/>
  <c r="AD446" s="1"/>
  <c r="AD490" s="1" a="1"/>
  <c r="AD490" s="1"/>
  <c r="AM444" a="1"/>
  <c r="AM444" s="1"/>
  <c r="AM488" s="1" a="1"/>
  <c r="AM488" s="1"/>
  <c r="AF442" a="1"/>
  <c r="AF442" s="1"/>
  <c r="AF486" s="1" a="1"/>
  <c r="AF486" s="1"/>
  <c r="AK384" a="1"/>
  <c r="AK384" s="1"/>
  <c r="AC384" a="1"/>
  <c r="AC384" s="1"/>
  <c r="AH383" a="1"/>
  <c r="AH383" s="1"/>
  <c r="AM382" a="1"/>
  <c r="AM382" s="1"/>
  <c r="AE382" a="1"/>
  <c r="AE382" s="1"/>
  <c r="AJ381" a="1"/>
  <c r="AJ381" s="1"/>
  <c r="AG380" a="1"/>
  <c r="AG380" s="1"/>
  <c r="AL379" a="1"/>
  <c r="AL379" s="1"/>
  <c r="AD379" a="1"/>
  <c r="AD379" s="1"/>
  <c r="AI378" a="1"/>
  <c r="AI378" s="1"/>
  <c r="AN377" a="1"/>
  <c r="AN377" s="1"/>
  <c r="AF377" a="1"/>
  <c r="AF377" s="1"/>
  <c r="AK376" a="1"/>
  <c r="AK376" s="1"/>
  <c r="AC376" a="1"/>
  <c r="AC376" s="1"/>
  <c r="AH375" a="1"/>
  <c r="AH375" s="1"/>
  <c r="AM374" a="1"/>
  <c r="AM374" s="1"/>
  <c r="AE374" a="1"/>
  <c r="AE374" s="1"/>
  <c r="AJ373" a="1"/>
  <c r="AJ373" s="1"/>
  <c r="AG372" a="1"/>
  <c r="AG372" s="1"/>
  <c r="AL371" a="1"/>
  <c r="AL371" s="1"/>
  <c r="AD371" a="1"/>
  <c r="AD371" s="1"/>
  <c r="AI370" a="1"/>
  <c r="AI370" s="1"/>
  <c r="AN369" a="1"/>
  <c r="AN369" s="1"/>
  <c r="AF369" a="1"/>
  <c r="AF369" s="1"/>
  <c r="AM362" a="1"/>
  <c r="AM362" s="1"/>
  <c r="AM406" s="1" a="1"/>
  <c r="AM406" s="1"/>
  <c r="AE362" a="1"/>
  <c r="AE362" s="1"/>
  <c r="AE406" s="1" a="1"/>
  <c r="AE406" s="1"/>
  <c r="AN360" a="1"/>
  <c r="AN360" s="1"/>
  <c r="AN404" s="1" a="1"/>
  <c r="AN404" s="1"/>
  <c r="AF360" a="1"/>
  <c r="AF360" s="1"/>
  <c r="AF404" s="1" a="1"/>
  <c r="AF404" s="1"/>
  <c r="AI358" a="1"/>
  <c r="AI358" s="1"/>
  <c r="AI402" s="1" a="1"/>
  <c r="AI402" s="1"/>
  <c r="AD358" a="1"/>
  <c r="AD358" s="1"/>
  <c r="AD402" s="1" a="1"/>
  <c r="AD402" s="1"/>
  <c r="AK357" a="1"/>
  <c r="AK357" s="1"/>
  <c r="AK401" s="1" a="1"/>
  <c r="AK401" s="1"/>
  <c r="AG357" a="1"/>
  <c r="AG357" s="1"/>
  <c r="AG401" s="1" a="1"/>
  <c r="AG401" s="1"/>
  <c r="AC357" a="1"/>
  <c r="AC357" s="1"/>
  <c r="AL355" a="1"/>
  <c r="AL355" s="1"/>
  <c r="AL399" s="1" a="1"/>
  <c r="AL399" s="1"/>
  <c r="AH355" a="1"/>
  <c r="AH355" s="1"/>
  <c r="AH399" s="1" a="1"/>
  <c r="AH399" s="1"/>
  <c r="AD355" a="1"/>
  <c r="AD355" s="1"/>
  <c r="AD399" s="1" a="1"/>
  <c r="AD399" s="1"/>
  <c r="AM353" a="1"/>
  <c r="AM353" s="1"/>
  <c r="AM397" s="1" a="1"/>
  <c r="AM397" s="1"/>
  <c r="AI353" a="1"/>
  <c r="AI353" s="1"/>
  <c r="AI397" s="1" a="1"/>
  <c r="AI397" s="1"/>
  <c r="AE353" a="1"/>
  <c r="AE353" s="1"/>
  <c r="AE397" s="1" a="1"/>
  <c r="AE397" s="1"/>
  <c r="AN351" a="1"/>
  <c r="AN351" s="1"/>
  <c r="AN395" s="1" a="1"/>
  <c r="AN395" s="1"/>
  <c r="AJ351" a="1"/>
  <c r="AJ351" s="1"/>
  <c r="AJ395" s="1" a="1"/>
  <c r="AJ395" s="1"/>
  <c r="AF351" a="1"/>
  <c r="AF351" s="1"/>
  <c r="AF395" s="1" a="1"/>
  <c r="AF395" s="1"/>
  <c r="AK349" a="1"/>
  <c r="AK349" s="1"/>
  <c r="AK393" s="1" a="1"/>
  <c r="AK393" s="1"/>
  <c r="AG349" a="1"/>
  <c r="AG349" s="1"/>
  <c r="AG393" s="1" a="1"/>
  <c r="AG393" s="1"/>
  <c r="AC349" a="1"/>
  <c r="AC349" s="1"/>
  <c r="O75" a="1"/>
  <c r="O75" s="1"/>
  <c r="M75" a="1"/>
  <c r="M75" s="1"/>
  <c r="K75" a="1"/>
  <c r="K75" s="1"/>
  <c r="I75" a="1"/>
  <c r="I75" s="1"/>
  <c r="P73" a="1"/>
  <c r="P73" s="1"/>
  <c r="N73" a="1"/>
  <c r="N73" s="1"/>
  <c r="L73" a="1"/>
  <c r="L73" s="1"/>
  <c r="R5" a="1"/>
  <c r="R5" s="1"/>
  <c r="AI521" a="1"/>
  <c r="AI521" s="1"/>
  <c r="AC519" a="1"/>
  <c r="AC519" s="1"/>
  <c r="AJ516" a="1"/>
  <c r="AJ516" s="1"/>
  <c r="AD514" a="1"/>
  <c r="AD514" s="1"/>
  <c r="AK511" a="1"/>
  <c r="AK511" s="1"/>
  <c r="AE509" a="1"/>
  <c r="AE509" s="1"/>
  <c r="AL506" a="1"/>
  <c r="AL506" s="1"/>
  <c r="AK519" a="1"/>
  <c r="AK519" s="1"/>
  <c r="AE517" a="1"/>
  <c r="AE517" s="1"/>
  <c r="AL514" a="1"/>
  <c r="AL514" s="1"/>
  <c r="AF512" a="1"/>
  <c r="AF512" s="1"/>
  <c r="AM509" a="1"/>
  <c r="AM509" s="1"/>
  <c r="AG507" a="1"/>
  <c r="AG507" s="1"/>
  <c r="AH454" a="1"/>
  <c r="AH454" s="1"/>
  <c r="AH498" s="1" a="1"/>
  <c r="AH498" s="1"/>
  <c r="AJ450" a="1"/>
  <c r="AJ450" s="1"/>
  <c r="AJ494" s="1" a="1"/>
  <c r="AJ494" s="1"/>
  <c r="AC448" a="1"/>
  <c r="AC448" s="1"/>
  <c r="AL446" a="1"/>
  <c r="AL446" s="1"/>
  <c r="AL490" s="1" a="1"/>
  <c r="AL490" s="1"/>
  <c r="AE444" a="1"/>
  <c r="AE444" s="1"/>
  <c r="AE488" s="1" a="1"/>
  <c r="AE488" s="1"/>
  <c r="AN442" a="1"/>
  <c r="AN442" s="1"/>
  <c r="AN486" s="1" a="1"/>
  <c r="AN486" s="1"/>
  <c r="AG440" a="1"/>
  <c r="AG440" s="1"/>
  <c r="AG384" a="1"/>
  <c r="AG384" s="1"/>
  <c r="AL383" a="1"/>
  <c r="AL383" s="1"/>
  <c r="AD383" a="1"/>
  <c r="AD383" s="1"/>
  <c r="AI382" a="1"/>
  <c r="AI382" s="1"/>
  <c r="AN381" a="1"/>
  <c r="AN381" s="1"/>
  <c r="AF381" a="1"/>
  <c r="AF381" s="1"/>
  <c r="AK380" a="1"/>
  <c r="AK380" s="1"/>
  <c r="AC380" a="1"/>
  <c r="AC380" s="1"/>
  <c r="AH379" a="1"/>
  <c r="AH379" s="1"/>
  <c r="AM378" a="1"/>
  <c r="AM378" s="1"/>
  <c r="AE378" a="1"/>
  <c r="AE378" s="1"/>
  <c r="AJ377" a="1"/>
  <c r="AJ377" s="1"/>
  <c r="AG376" a="1"/>
  <c r="AG376" s="1"/>
  <c r="AL375" a="1"/>
  <c r="AL375" s="1"/>
  <c r="AD375" a="1"/>
  <c r="AD375" s="1"/>
  <c r="AI374" a="1"/>
  <c r="AI374" s="1"/>
  <c r="AN373" a="1"/>
  <c r="AN373" s="1"/>
  <c r="AF373" a="1"/>
  <c r="AF373" s="1"/>
  <c r="AK372" a="1"/>
  <c r="AK372" s="1"/>
  <c r="AC372" a="1"/>
  <c r="AC372" s="1"/>
  <c r="AH371" a="1"/>
  <c r="AH371" s="1"/>
  <c r="AM370" a="1"/>
  <c r="AM370" s="1"/>
  <c r="AE370" a="1"/>
  <c r="AE370" s="1"/>
  <c r="AJ369" a="1"/>
  <c r="AJ369" s="1"/>
  <c r="AI362" a="1"/>
  <c r="AI362" s="1"/>
  <c r="AI406" s="1" a="1"/>
  <c r="AI406" s="1"/>
  <c r="AJ360" a="1"/>
  <c r="AJ360" s="1"/>
  <c r="AJ404" s="1" a="1"/>
  <c r="AJ404" s="1"/>
  <c r="AL358" a="1"/>
  <c r="AL358" s="1"/>
  <c r="AL402" s="1" a="1"/>
  <c r="AL402" s="1"/>
  <c r="AI357" a="1"/>
  <c r="AI357" s="1"/>
  <c r="AI401" s="1" a="1"/>
  <c r="AI401" s="1"/>
  <c r="AE357" a="1"/>
  <c r="AE357" s="1"/>
  <c r="AE401" s="1" a="1"/>
  <c r="AE401" s="1"/>
  <c r="AN355" a="1"/>
  <c r="AN355" s="1"/>
  <c r="AN399" s="1" a="1"/>
  <c r="AN399" s="1"/>
  <c r="AJ355" a="1"/>
  <c r="AJ355" s="1"/>
  <c r="AJ399" s="1" a="1"/>
  <c r="AJ399" s="1"/>
  <c r="AF355" a="1"/>
  <c r="AF355" s="1"/>
  <c r="AF399" s="1" a="1"/>
  <c r="AF399" s="1"/>
  <c r="AK353" a="1"/>
  <c r="AK353" s="1"/>
  <c r="AK397" s="1" a="1"/>
  <c r="AK397" s="1"/>
  <c r="AG353" a="1"/>
  <c r="AG353" s="1"/>
  <c r="AG397" s="1" a="1"/>
  <c r="AG397" s="1"/>
  <c r="AC353" a="1"/>
  <c r="AC353" s="1"/>
  <c r="AL351" a="1"/>
  <c r="AL351" s="1"/>
  <c r="AL395" s="1" a="1"/>
  <c r="AL395" s="1"/>
  <c r="AH351" a="1"/>
  <c r="AH351" s="1"/>
  <c r="AH395" s="1" a="1"/>
  <c r="AH395" s="1"/>
  <c r="AD351" a="1"/>
  <c r="AD351" s="1"/>
  <c r="AD395" s="1" a="1"/>
  <c r="AD395" s="1"/>
  <c r="AM349" a="1"/>
  <c r="AM349" s="1"/>
  <c r="AM393" s="1" a="1"/>
  <c r="AM393" s="1"/>
  <c r="AI349" a="1"/>
  <c r="AI349" s="1"/>
  <c r="AI393" s="1" a="1"/>
  <c r="AI393" s="1"/>
  <c r="AE349" a="1"/>
  <c r="AE349" s="1"/>
  <c r="AE393" s="1" a="1"/>
  <c r="AE393" s="1"/>
  <c r="O73" a="1"/>
  <c r="O73" s="1"/>
  <c r="M73" a="1"/>
  <c r="M73" s="1"/>
  <c r="K73" a="1"/>
  <c r="K73" s="1"/>
  <c r="AF520" a="1"/>
  <c r="AF520" s="1"/>
  <c r="AM517" a="1"/>
  <c r="AM517" s="1"/>
  <c r="AG515" a="1"/>
  <c r="AG515" s="1"/>
  <c r="AN512" a="1"/>
  <c r="AN512" s="1"/>
  <c r="AH510" a="1"/>
  <c r="AH510" s="1"/>
  <c r="M74" a="1"/>
  <c r="M74" s="1"/>
  <c r="I74" a="1"/>
  <c r="I74" s="1"/>
  <c r="I73" a="1"/>
  <c r="I73" s="1"/>
  <c r="J207" a="1"/>
  <c r="J207" s="1"/>
  <c r="AA5"/>
  <c r="AI16" a="1"/>
  <c r="AI16" s="1"/>
  <c r="AM17" a="1"/>
  <c r="AM17" s="1"/>
  <c r="H73" a="1"/>
  <c r="H73" s="1"/>
  <c r="L74" a="1"/>
  <c r="L74" s="1"/>
  <c r="AI14" a="1"/>
  <c r="AI14" s="1"/>
  <c r="K74" a="1"/>
  <c r="K74" s="1"/>
  <c r="P74" a="1"/>
  <c r="P74" s="1"/>
  <c r="AE351" a="1"/>
  <c r="AE351" s="1"/>
  <c r="AE395" s="1" a="1"/>
  <c r="AE395" s="1"/>
  <c r="J55"/>
  <c r="J56" s="1"/>
  <c r="J295"/>
  <c r="N55"/>
  <c r="N56" s="1"/>
  <c r="N295"/>
  <c r="AD454" a="1"/>
  <c r="AD454" s="1"/>
  <c r="AD498" s="1" a="1"/>
  <c r="AD498" s="1"/>
  <c r="AM452" a="1"/>
  <c r="AM452" s="1"/>
  <c r="AM496" s="1" a="1"/>
  <c r="AM496" s="1"/>
  <c r="AF450" a="1"/>
  <c r="AF450" s="1"/>
  <c r="AF494" s="1" a="1"/>
  <c r="AF494" s="1"/>
  <c r="AH446" a="1"/>
  <c r="AH446" s="1"/>
  <c r="AH490" s="1" a="1"/>
  <c r="AH490" s="1"/>
  <c r="AJ442" a="1"/>
  <c r="AJ442" s="1"/>
  <c r="AJ486" s="1" a="1"/>
  <c r="AJ486" s="1"/>
  <c r="AC440" a="1"/>
  <c r="AC440" s="1"/>
  <c r="AM384" a="1"/>
  <c r="AM384" s="1"/>
  <c r="AE384" a="1"/>
  <c r="AE384" s="1"/>
  <c r="AJ383" a="1"/>
  <c r="AJ383" s="1"/>
  <c r="AG382" a="1"/>
  <c r="AG382" s="1"/>
  <c r="AL381" a="1"/>
  <c r="AL381" s="1"/>
  <c r="AD381" a="1"/>
  <c r="AD381" s="1"/>
  <c r="AI380" a="1"/>
  <c r="AI380" s="1"/>
  <c r="AN379" a="1"/>
  <c r="AN379" s="1"/>
  <c r="AF379" a="1"/>
  <c r="AF379" s="1"/>
  <c r="AK378" a="1"/>
  <c r="AK378" s="1"/>
  <c r="AC378" a="1"/>
  <c r="AC378" s="1"/>
  <c r="AH377" a="1"/>
  <c r="AH377" s="1"/>
  <c r="AM376" a="1"/>
  <c r="AM376" s="1"/>
  <c r="AE376" a="1"/>
  <c r="AE376" s="1"/>
  <c r="AJ375" a="1"/>
  <c r="AJ375" s="1"/>
  <c r="AG374" a="1"/>
  <c r="AG374" s="1"/>
  <c r="AL373" a="1"/>
  <c r="AL373" s="1"/>
  <c r="AD373" a="1"/>
  <c r="AD373" s="1"/>
  <c r="AI372" a="1"/>
  <c r="AI372" s="1"/>
  <c r="AN371" a="1"/>
  <c r="AN371" s="1"/>
  <c r="AF371" a="1"/>
  <c r="AF371" s="1"/>
  <c r="AK370" a="1"/>
  <c r="AK370" s="1"/>
  <c r="AC370" a="1"/>
  <c r="AC370" s="1"/>
  <c r="AH369" a="1"/>
  <c r="AH369" s="1"/>
  <c r="AG362" a="1"/>
  <c r="AG362" s="1"/>
  <c r="AG406" s="1" a="1"/>
  <c r="AG406" s="1"/>
  <c r="AH360" a="1"/>
  <c r="AH360" s="1"/>
  <c r="AH404" s="1" a="1"/>
  <c r="AH404" s="1"/>
  <c r="AE358" a="1"/>
  <c r="AE358" s="1"/>
  <c r="AE402" s="1" a="1"/>
  <c r="AE402" s="1"/>
  <c r="AH357" a="1"/>
  <c r="AH357" s="1"/>
  <c r="AH401" s="1" a="1"/>
  <c r="AH401" s="1"/>
  <c r="AD357" a="1"/>
  <c r="AD357" s="1"/>
  <c r="AD401" s="1" a="1"/>
  <c r="AD401" s="1"/>
  <c r="AM355" a="1"/>
  <c r="AM355" s="1"/>
  <c r="AM399" s="1" a="1"/>
  <c r="AM399" s="1"/>
  <c r="AI355" a="1"/>
  <c r="AI355" s="1"/>
  <c r="AI399" s="1" a="1"/>
  <c r="AI399" s="1"/>
  <c r="AE355" a="1"/>
  <c r="AE355" s="1"/>
  <c r="AE399" s="1" a="1"/>
  <c r="AE399" s="1"/>
  <c r="AN353" a="1"/>
  <c r="AN353" s="1"/>
  <c r="AN397" s="1" a="1"/>
  <c r="AN397" s="1"/>
  <c r="AJ353" a="1"/>
  <c r="AJ353" s="1"/>
  <c r="AJ397" s="1" a="1"/>
  <c r="AJ397" s="1"/>
  <c r="AF353" a="1"/>
  <c r="AF353" s="1"/>
  <c r="AF397" s="1" a="1"/>
  <c r="AF397" s="1"/>
  <c r="AK351" a="1"/>
  <c r="AK351" s="1"/>
  <c r="AK395" s="1" a="1"/>
  <c r="AK395" s="1"/>
  <c r="AG351" a="1"/>
  <c r="AG351" s="1"/>
  <c r="AG395" s="1" a="1"/>
  <c r="AG395" s="1"/>
  <c r="AC351" a="1"/>
  <c r="AC351" s="1"/>
  <c r="AL349" a="1"/>
  <c r="AL349" s="1"/>
  <c r="AL393" s="1" a="1"/>
  <c r="AL393" s="1"/>
  <c r="AH349" a="1"/>
  <c r="AH349" s="1"/>
  <c r="AH393" s="1" a="1"/>
  <c r="AH393" s="1"/>
  <c r="AD349" a="1"/>
  <c r="AD349" s="1"/>
  <c r="AD393" s="1" a="1"/>
  <c r="AD393" s="1"/>
  <c r="AL454" a="1"/>
  <c r="AL454" s="1"/>
  <c r="AL498" s="1" a="1"/>
  <c r="AL498" s="1"/>
  <c r="AE452" a="1"/>
  <c r="AE452" s="1"/>
  <c r="AE496" s="1" a="1"/>
  <c r="AE496" s="1"/>
  <c r="AN450" a="1"/>
  <c r="AN450" s="1"/>
  <c r="AN494" s="1" a="1"/>
  <c r="AN494" s="1"/>
  <c r="AG448" a="1"/>
  <c r="AG448" s="1"/>
  <c r="AG492" s="1" a="1"/>
  <c r="AG492" s="1"/>
  <c r="AI444" a="1"/>
  <c r="AI444" s="1"/>
  <c r="AI488" s="1" a="1"/>
  <c r="AI488" s="1"/>
  <c r="AK440" a="1"/>
  <c r="AK440" s="1"/>
  <c r="AI384" a="1"/>
  <c r="AI384" s="1"/>
  <c r="AN383" a="1"/>
  <c r="AN383" s="1"/>
  <c r="AF383" a="1"/>
  <c r="AF383" s="1"/>
  <c r="AK382" a="1"/>
  <c r="AK382" s="1"/>
  <c r="AC382" a="1"/>
  <c r="AC382" s="1"/>
  <c r="AH381" a="1"/>
  <c r="AH381" s="1"/>
  <c r="AM380" a="1"/>
  <c r="AM380" s="1"/>
  <c r="AE380" a="1"/>
  <c r="AE380" s="1"/>
  <c r="AJ379" a="1"/>
  <c r="AJ379" s="1"/>
  <c r="AG378" a="1"/>
  <c r="AG378" s="1"/>
  <c r="AL377" a="1"/>
  <c r="AL377" s="1"/>
  <c r="AD377" a="1"/>
  <c r="AD377" s="1"/>
  <c r="AI376" a="1"/>
  <c r="AI376" s="1"/>
  <c r="AN375" a="1"/>
  <c r="AN375" s="1"/>
  <c r="AF375" a="1"/>
  <c r="AF375" s="1"/>
  <c r="AK374" a="1"/>
  <c r="AK374" s="1"/>
  <c r="AC374" a="1"/>
  <c r="AC374" s="1"/>
  <c r="AH373" a="1"/>
  <c r="AH373" s="1"/>
  <c r="AM372" a="1"/>
  <c r="AM372" s="1"/>
  <c r="AE372" a="1"/>
  <c r="AE372" s="1"/>
  <c r="AJ371" a="1"/>
  <c r="AJ371" s="1"/>
  <c r="AG370" a="1"/>
  <c r="AG370" s="1"/>
  <c r="AL369" a="1"/>
  <c r="AL369" s="1"/>
  <c r="AD369" a="1"/>
  <c r="AD369" s="1"/>
  <c r="AK362" a="1"/>
  <c r="AK362" s="1"/>
  <c r="AK406" s="1" a="1"/>
  <c r="AK406" s="1"/>
  <c r="AC362" a="1"/>
  <c r="AC362" s="1"/>
  <c r="AL360" a="1"/>
  <c r="AL360" s="1"/>
  <c r="AL404" s="1" a="1"/>
  <c r="AL404" s="1"/>
  <c r="AD360" a="1"/>
  <c r="AD360" s="1"/>
  <c r="AD404" s="1" a="1"/>
  <c r="AD404" s="1"/>
  <c r="AM358" a="1"/>
  <c r="AM358" s="1"/>
  <c r="AM402" s="1" a="1"/>
  <c r="AM402" s="1"/>
  <c r="AH358" a="1"/>
  <c r="AH358" s="1"/>
  <c r="AH402" s="1" a="1"/>
  <c r="AH402" s="1"/>
  <c r="AJ357" a="1"/>
  <c r="AJ357" s="1"/>
  <c r="AJ401" s="1" a="1"/>
  <c r="AJ401" s="1"/>
  <c r="AG355" a="1"/>
  <c r="AG355" s="1"/>
  <c r="AG399" s="1" a="1"/>
  <c r="AG399" s="1"/>
  <c r="AI351" a="1"/>
  <c r="AI351" s="1"/>
  <c r="AI395" s="1" a="1"/>
  <c r="AI395" s="1"/>
  <c r="AK355" a="1"/>
  <c r="AK355" s="1"/>
  <c r="AK399" s="1" a="1"/>
  <c r="AK399" s="1"/>
  <c r="AD353" a="1"/>
  <c r="AD353" s="1"/>
  <c r="AD397" s="1" a="1"/>
  <c r="AD397" s="1"/>
  <c r="AM351" a="1"/>
  <c r="AM351" s="1"/>
  <c r="AM395" s="1" a="1"/>
  <c r="AM395" s="1"/>
  <c r="AF349" a="1"/>
  <c r="AF349" s="1"/>
  <c r="AF393" s="1" a="1"/>
  <c r="AF393" s="1"/>
  <c r="AF357" a="1"/>
  <c r="AF357" s="1"/>
  <c r="AF401" s="1" a="1"/>
  <c r="AF401" s="1"/>
  <c r="AH353" a="1"/>
  <c r="AH353" s="1"/>
  <c r="AH397" s="1" a="1"/>
  <c r="AH397" s="1"/>
  <c r="AJ349" a="1"/>
  <c r="AJ349" s="1"/>
  <c r="AJ393" s="1" a="1"/>
  <c r="AJ393" s="1"/>
  <c r="AM22" a="1"/>
  <c r="AM22" s="1"/>
  <c r="AJ22" s="1"/>
  <c r="AI21" a="1"/>
  <c r="AI21" s="1"/>
  <c r="AM18" a="1"/>
  <c r="AM18" s="1"/>
  <c r="AI17" a="1"/>
  <c r="AI17" s="1"/>
  <c r="AM14" a="1"/>
  <c r="AM14" s="1"/>
  <c r="AI13" a="1"/>
  <c r="AI13" s="1"/>
  <c r="AM21" a="1"/>
  <c r="AM21" s="1"/>
  <c r="AI20" a="1"/>
  <c r="AI20" s="1"/>
  <c r="J301"/>
  <c r="J258" a="1"/>
  <c r="J258" s="1"/>
  <c r="J322"/>
  <c r="J116" a="1"/>
  <c r="J116" s="1"/>
  <c r="J94" a="1"/>
  <c r="J94" s="1"/>
  <c r="J279" a="1"/>
  <c r="J279" s="1"/>
  <c r="G76"/>
  <c r="P75" a="1"/>
  <c r="P75" s="1"/>
  <c r="N75" a="1"/>
  <c r="N75" s="1"/>
  <c r="L75" a="1"/>
  <c r="L75" s="1"/>
  <c r="J75" a="1"/>
  <c r="J75" s="1"/>
  <c r="H75" a="1"/>
  <c r="H75" s="1"/>
  <c r="P207" a="1"/>
  <c r="P207" s="1"/>
  <c r="J74" a="1"/>
  <c r="J74" s="1"/>
  <c r="O74" a="1"/>
  <c r="O74" s="1"/>
  <c r="Q89"/>
  <c r="AN349" a="1"/>
  <c r="AN349" s="1"/>
  <c r="AN393" s="1" a="1"/>
  <c r="AN393" s="1"/>
  <c r="AC355" a="1"/>
  <c r="AC355" s="1"/>
  <c r="AM20" a="1"/>
  <c r="AM20" s="1"/>
  <c r="AI18" a="1"/>
  <c r="AI18" s="1"/>
  <c r="AM19" a="1"/>
  <c r="AM19" s="1"/>
  <c r="H74" a="1"/>
  <c r="H74" s="1"/>
  <c r="N74" a="1"/>
  <c r="N74" s="1"/>
  <c r="AL353" a="1"/>
  <c r="AL353" s="1"/>
  <c r="AL397" s="1" a="1"/>
  <c r="AL397" s="1"/>
  <c r="H295"/>
  <c r="H55"/>
  <c r="H56" s="1"/>
  <c r="L295"/>
  <c r="L55"/>
  <c r="L56" s="1"/>
  <c r="P295"/>
  <c r="P55"/>
  <c r="P56" s="1"/>
  <c r="N207" a="1"/>
  <c r="N207" s="1"/>
  <c r="G183"/>
  <c r="O182" a="1"/>
  <c r="O182" s="1"/>
  <c r="O209" s="1" a="1"/>
  <c r="O209" s="1"/>
  <c r="M182" a="1"/>
  <c r="M182" s="1"/>
  <c r="M209" s="1" a="1"/>
  <c r="M209" s="1"/>
  <c r="K182" a="1"/>
  <c r="K182" s="1"/>
  <c r="K209" s="1" a="1"/>
  <c r="K209" s="1"/>
  <c r="I182" a="1"/>
  <c r="I182" s="1"/>
  <c r="I209" s="1" a="1"/>
  <c r="I209" s="1"/>
  <c r="Q182" a="1"/>
  <c r="Q182" s="1"/>
  <c r="Q209" s="1" a="1"/>
  <c r="Q209" s="1"/>
  <c r="P182" a="1"/>
  <c r="P182" s="1"/>
  <c r="P209" s="1" a="1"/>
  <c r="P209" s="1"/>
  <c r="N182" a="1"/>
  <c r="N182" s="1"/>
  <c r="N209" s="1" a="1"/>
  <c r="N209" s="1"/>
  <c r="L182" a="1"/>
  <c r="L182" s="1"/>
  <c r="J182" a="1"/>
  <c r="J182" s="1"/>
  <c r="J209" s="1" a="1"/>
  <c r="J209" s="1"/>
  <c r="H182" a="1"/>
  <c r="H182" s="1"/>
  <c r="K295"/>
  <c r="O295"/>
  <c r="I295"/>
  <c r="M295"/>
  <c r="I207" a="1"/>
  <c r="I207" s="1"/>
  <c r="K207" a="1"/>
  <c r="K207" s="1"/>
  <c r="M207" a="1"/>
  <c r="M207" s="1"/>
  <c r="O207" a="1"/>
  <c r="O207" s="1"/>
  <c r="AC392" a="1"/>
  <c r="AC392" s="1"/>
  <c r="AL7"/>
  <c r="AL8" a="1"/>
  <c r="AL8" s="1"/>
  <c r="AI15" a="1"/>
  <c r="AI15" s="1"/>
  <c r="AM16" a="1"/>
  <c r="AM16" s="1"/>
  <c r="AI19" a="1"/>
  <c r="AI19" s="1"/>
  <c r="P207" i="1" a="1"/>
  <c r="P207" s="1"/>
  <c r="P201"/>
  <c r="P296"/>
  <c r="O201"/>
  <c r="J82" a="1"/>
  <c r="J82" s="1"/>
  <c r="J268" s="1" a="1"/>
  <c r="J268" s="1"/>
  <c r="I88" a="1"/>
  <c r="I88" s="1"/>
  <c r="I109" s="1" a="1"/>
  <c r="I109" s="1"/>
  <c r="M201"/>
  <c r="M208" a="1"/>
  <c r="M208" s="1"/>
  <c r="M228" s="1" a="1"/>
  <c r="M228" s="1"/>
  <c r="AI415" a="1"/>
  <c r="AI415" s="1"/>
  <c r="AM427" a="1"/>
  <c r="AM427" s="1"/>
  <c r="J85" a="1"/>
  <c r="J85" s="1"/>
  <c r="J128" s="1" a="1"/>
  <c r="J128" s="1"/>
  <c r="AO424" a="1"/>
  <c r="AO424" s="1"/>
  <c r="AD418" a="1"/>
  <c r="AD418" s="1"/>
  <c r="AN418" a="1"/>
  <c r="AN418" s="1"/>
  <c r="K79" a="1"/>
  <c r="K79" s="1"/>
  <c r="K286" s="1" a="1"/>
  <c r="K286" s="1"/>
  <c r="L201"/>
  <c r="L228" s="1" a="1"/>
  <c r="L228" s="1"/>
  <c r="L207" a="1"/>
  <c r="L207" s="1"/>
  <c r="Q77" a="1"/>
  <c r="Q77" s="1"/>
  <c r="Q284" s="1" a="1"/>
  <c r="Q284" s="1"/>
  <c r="AE517" a="1"/>
  <c r="AE517" s="1"/>
  <c r="AH510" a="1"/>
  <c r="AH510" s="1"/>
  <c r="AL422" a="1"/>
  <c r="AL422" s="1"/>
  <c r="AM507" a="1"/>
  <c r="AM507" s="1"/>
  <c r="AO516" a="1"/>
  <c r="AO516" s="1"/>
  <c r="AI429" a="1"/>
  <c r="AI429" s="1"/>
  <c r="H76" a="1"/>
  <c r="H76" s="1"/>
  <c r="H283" s="1" a="1"/>
  <c r="H283" s="1"/>
  <c r="AE508" a="1"/>
  <c r="AE508" s="1"/>
  <c r="AN415" a="1"/>
  <c r="AN415" s="1"/>
  <c r="AE420" a="1"/>
  <c r="AE420" s="1"/>
  <c r="AJ425" a="1"/>
  <c r="AJ425" s="1"/>
  <c r="O84" a="1"/>
  <c r="O84" s="1"/>
  <c r="O127" s="1" a="1"/>
  <c r="O127" s="1"/>
  <c r="AH522" a="1"/>
  <c r="AH522" s="1"/>
  <c r="AM513" a="1"/>
  <c r="AM513" s="1"/>
  <c r="Q87" a="1"/>
  <c r="Q87" s="1"/>
  <c r="Q273" s="1" a="1"/>
  <c r="Q273" s="1"/>
  <c r="AG516" a="1"/>
  <c r="AG516" s="1"/>
  <c r="AK414" a="1"/>
  <c r="AK414" s="1"/>
  <c r="K207" a="1"/>
  <c r="K207" s="1"/>
  <c r="K201"/>
  <c r="K228" s="1" a="1"/>
  <c r="K228" s="1"/>
  <c r="T55"/>
  <c r="R110" s="1"/>
  <c r="AJ441" a="1"/>
  <c r="AJ441" s="1"/>
  <c r="AJ485" s="1" a="1"/>
  <c r="AJ485" s="1"/>
  <c r="AE477" a="1"/>
  <c r="AE477" s="1"/>
  <c r="AF451" a="1"/>
  <c r="AF451" s="1"/>
  <c r="AF495" s="1" a="1"/>
  <c r="AF495" s="1"/>
  <c r="AL373" a="1"/>
  <c r="AL373" s="1"/>
  <c r="AN349" a="1"/>
  <c r="AN349" s="1"/>
  <c r="AN393" s="1" a="1"/>
  <c r="AN393" s="1"/>
  <c r="AN353" a="1"/>
  <c r="AN353" s="1"/>
  <c r="AN397" s="1" a="1"/>
  <c r="AN397" s="1"/>
  <c r="R207" a="1"/>
  <c r="R207" s="1"/>
  <c r="R201"/>
  <c r="AO375" a="1"/>
  <c r="AO375" s="1"/>
  <c r="P88" a="1"/>
  <c r="P88" s="1"/>
  <c r="P317" s="1"/>
  <c r="AH429" a="1"/>
  <c r="AH429" s="1"/>
  <c r="AL521" a="1"/>
  <c r="AL521" s="1"/>
  <c r="AK428" a="1"/>
  <c r="AK428" s="1"/>
  <c r="AD507" a="1"/>
  <c r="AD507" s="1"/>
  <c r="Q79" a="1"/>
  <c r="Q79" s="1"/>
  <c r="Q122" s="1" a="1"/>
  <c r="Q122" s="1"/>
  <c r="AE424" a="1"/>
  <c r="AE424" s="1"/>
  <c r="AO418" a="1"/>
  <c r="AO418" s="1"/>
  <c r="Q73" a="1"/>
  <c r="Q73" s="1"/>
  <c r="Q302" s="1"/>
  <c r="J77" a="1"/>
  <c r="J77" s="1"/>
  <c r="J284" s="1" a="1"/>
  <c r="J284" s="1"/>
  <c r="AJ422" a="1"/>
  <c r="AJ422" s="1"/>
  <c r="AN518" a="1"/>
  <c r="AN518" s="1"/>
  <c r="O81" a="1"/>
  <c r="O81" s="1"/>
  <c r="O124" s="1" a="1"/>
  <c r="O124" s="1"/>
  <c r="P81" a="1"/>
  <c r="P81" s="1"/>
  <c r="P267" s="1" a="1"/>
  <c r="P267" s="1"/>
  <c r="AF464" a="1"/>
  <c r="AF464" s="1"/>
  <c r="AL465" a="1"/>
  <c r="AL465" s="1"/>
  <c r="AJ516" a="1"/>
  <c r="AJ516" s="1"/>
  <c r="AH426" a="1"/>
  <c r="AH426" s="1"/>
  <c r="AM421" a="1"/>
  <c r="AM421" s="1"/>
  <c r="P77" a="1"/>
  <c r="P77" s="1"/>
  <c r="P263" s="1" a="1"/>
  <c r="P263" s="1"/>
  <c r="AM518" a="1"/>
  <c r="AM518" s="1"/>
  <c r="Q75" a="1"/>
  <c r="Q75" s="1"/>
  <c r="R89"/>
  <c r="J83" a="1"/>
  <c r="J83" s="1"/>
  <c r="J290" s="1" a="1"/>
  <c r="J290" s="1"/>
  <c r="AO419" a="1"/>
  <c r="AO419" s="1"/>
  <c r="P78" a="1"/>
  <c r="P78" s="1"/>
  <c r="P285" s="1" a="1"/>
  <c r="P285" s="1"/>
  <c r="AI418" a="1"/>
  <c r="AI418" s="1"/>
  <c r="AF422" a="1"/>
  <c r="AF422" s="1"/>
  <c r="AO507" a="1"/>
  <c r="AO507" s="1"/>
  <c r="M73" a="1"/>
  <c r="M73" s="1"/>
  <c r="M138" s="1"/>
  <c r="AK423" a="1"/>
  <c r="AK423" s="1"/>
  <c r="AM423" a="1"/>
  <c r="AM423" s="1"/>
  <c r="AH507" a="1"/>
  <c r="AH507" s="1"/>
  <c r="AB5"/>
  <c r="P83" a="1"/>
  <c r="P83" s="1"/>
  <c r="P290" s="1" a="1"/>
  <c r="P290" s="1"/>
  <c r="AI417" a="1"/>
  <c r="AI417" s="1"/>
  <c r="AH513" a="1"/>
  <c r="AH513" s="1"/>
  <c r="AI419" a="1"/>
  <c r="AI419" s="1"/>
  <c r="AO415" a="1"/>
  <c r="AO415" s="1"/>
  <c r="K88" a="1"/>
  <c r="K88" s="1"/>
  <c r="K274" s="1" a="1"/>
  <c r="K274" s="1"/>
  <c r="O78" a="1"/>
  <c r="O78" s="1"/>
  <c r="O285" s="1" a="1"/>
  <c r="O285" s="1"/>
  <c r="AL427" a="1"/>
  <c r="AL427" s="1"/>
  <c r="AJ510" a="1"/>
  <c r="AJ510" s="1"/>
  <c r="AL516" a="1"/>
  <c r="AL516" s="1"/>
  <c r="AD414" a="1"/>
  <c r="AD414" s="1"/>
  <c r="AF519" a="1"/>
  <c r="AF519" s="1"/>
  <c r="Q85" a="1"/>
  <c r="Q85" s="1"/>
  <c r="Q314" s="1"/>
  <c r="M77" a="1"/>
  <c r="M77" s="1"/>
  <c r="M284" s="1" a="1"/>
  <c r="M284" s="1"/>
  <c r="M142" s="1"/>
  <c r="AF508" a="1"/>
  <c r="AF508" s="1"/>
  <c r="AL362" a="1"/>
  <c r="AL362" s="1"/>
  <c r="AL406" s="1" a="1"/>
  <c r="AL406" s="1"/>
  <c r="AI349" a="1"/>
  <c r="AI349" s="1"/>
  <c r="AI393" s="1" a="1"/>
  <c r="AI393" s="1"/>
  <c r="AD474" a="1"/>
  <c r="AD474" s="1"/>
  <c r="AI351" a="1"/>
  <c r="AI351" s="1"/>
  <c r="AI395" s="1" a="1"/>
  <c r="AI395" s="1"/>
  <c r="AM380" a="1"/>
  <c r="AM380" s="1"/>
  <c r="AE471" a="1"/>
  <c r="AE471" s="1"/>
  <c r="AM358" a="1"/>
  <c r="AM358" s="1"/>
  <c r="AM402" s="1" a="1"/>
  <c r="AM402" s="1"/>
  <c r="AO351" a="1"/>
  <c r="AO351" s="1"/>
  <c r="AO395" s="1" a="1"/>
  <c r="AO395" s="1"/>
  <c r="AD442" a="1"/>
  <c r="AD442" s="1"/>
  <c r="AD486" s="1" a="1"/>
  <c r="AD486" s="1"/>
  <c r="AK512" a="1"/>
  <c r="AK512" s="1"/>
  <c r="AE417" a="1"/>
  <c r="AE417" s="1"/>
  <c r="AJ426" a="1"/>
  <c r="AJ426" s="1"/>
  <c r="K77" a="1"/>
  <c r="K77" s="1"/>
  <c r="K284" s="1" a="1"/>
  <c r="K284" s="1"/>
  <c r="AD422" a="1"/>
  <c r="AD422" s="1"/>
  <c r="I86" a="1"/>
  <c r="I86" s="1"/>
  <c r="I107" s="1" a="1"/>
  <c r="I107" s="1"/>
  <c r="AF518" a="1"/>
  <c r="AF518" s="1"/>
  <c r="AK415" a="1"/>
  <c r="AK415" s="1"/>
  <c r="AH419" a="1"/>
  <c r="AH419" s="1"/>
  <c r="AN508" a="1"/>
  <c r="AN508" s="1"/>
  <c r="AN519" a="1"/>
  <c r="AN519" s="1"/>
  <c r="AN426" a="1"/>
  <c r="AN426" s="1"/>
  <c r="AM371" a="1"/>
  <c r="AM371" s="1"/>
  <c r="AL454" a="1"/>
  <c r="AL454" s="1"/>
  <c r="AL498" s="1" a="1"/>
  <c r="AL498" s="1"/>
  <c r="AG353" a="1"/>
  <c r="AG353" s="1"/>
  <c r="AG397" s="1" a="1"/>
  <c r="AG397" s="1"/>
  <c r="O75" a="1"/>
  <c r="O75" s="1"/>
  <c r="AG509" a="1"/>
  <c r="AG509" s="1"/>
  <c r="AL424" a="1"/>
  <c r="AL424" s="1"/>
  <c r="AK429" a="1"/>
  <c r="AK429" s="1"/>
  <c r="AH519" a="1"/>
  <c r="AH519" s="1"/>
  <c r="Q81" a="1"/>
  <c r="Q81" s="1"/>
  <c r="Q288" s="1" a="1"/>
  <c r="Q288" s="1"/>
  <c r="AJ414" a="1"/>
  <c r="AJ414" s="1"/>
  <c r="AN516" a="1"/>
  <c r="AN516" s="1"/>
  <c r="AM429" a="1"/>
  <c r="AM429" s="1"/>
  <c r="AG521" a="1"/>
  <c r="AG521" s="1"/>
  <c r="M75" a="1"/>
  <c r="M75" s="1"/>
  <c r="M261" s="1" a="1"/>
  <c r="M261" s="1"/>
  <c r="O77" a="1"/>
  <c r="O77" s="1"/>
  <c r="AO423" a="1"/>
  <c r="AO423" s="1"/>
  <c r="AJ423" a="1"/>
  <c r="AJ423" s="1"/>
  <c r="AG520" a="1"/>
  <c r="AG520" s="1"/>
  <c r="AJ508" a="1"/>
  <c r="AJ508" s="1"/>
  <c r="AM511" a="1"/>
  <c r="AM511" s="1"/>
  <c r="K83" a="1"/>
  <c r="K83" s="1"/>
  <c r="K126" s="1" a="1"/>
  <c r="K126" s="1"/>
  <c r="AI422" a="1"/>
  <c r="AI422" s="1"/>
  <c r="AG444" a="1"/>
  <c r="AG444" s="1"/>
  <c r="AG488" s="1" a="1"/>
  <c r="AG488" s="1"/>
  <c r="AD376" a="1"/>
  <c r="AD376" s="1"/>
  <c r="AO454" a="1"/>
  <c r="AO454" s="1"/>
  <c r="AO498" s="1" a="1"/>
  <c r="AO498" s="1"/>
  <c r="AL448" a="1"/>
  <c r="AL448" s="1"/>
  <c r="AL492" s="1" a="1"/>
  <c r="AL492" s="1"/>
  <c r="AF474" a="1"/>
  <c r="AF474" s="1"/>
  <c r="Q265" a="1"/>
  <c r="Q265" s="1"/>
  <c r="Q267" a="1"/>
  <c r="Q267" s="1"/>
  <c r="Q310" s="1"/>
  <c r="AE522" a="1"/>
  <c r="AE522" s="1"/>
  <c r="AD455" a="1"/>
  <c r="AD455" s="1"/>
  <c r="AD499" s="1" a="1"/>
  <c r="AD499" s="1"/>
  <c r="AF370" a="1"/>
  <c r="AF370" s="1"/>
  <c r="AK362" a="1"/>
  <c r="AK362" s="1"/>
  <c r="AK406" s="1" a="1"/>
  <c r="AK406" s="1"/>
  <c r="AL445" a="1"/>
  <c r="AL445" s="1"/>
  <c r="AL489" s="1" a="1"/>
  <c r="AL489" s="1"/>
  <c r="AJ352" a="1"/>
  <c r="AJ352" s="1"/>
  <c r="AJ396" s="1" a="1"/>
  <c r="AJ396" s="1"/>
  <c r="AL477" a="1"/>
  <c r="AL477" s="1"/>
  <c r="AL453" a="1"/>
  <c r="AL453" s="1"/>
  <c r="AL497" s="1" a="1"/>
  <c r="AL497" s="1"/>
  <c r="AM375" a="1"/>
  <c r="AM375" s="1"/>
  <c r="AM353" a="1"/>
  <c r="AM353" s="1"/>
  <c r="AM397" s="1" a="1"/>
  <c r="AM397" s="1"/>
  <c r="AK377" a="1"/>
  <c r="AK377" s="1"/>
  <c r="AH351" a="1"/>
  <c r="AH351" s="1"/>
  <c r="AH395" s="1" a="1"/>
  <c r="AH395" s="1"/>
  <c r="AK476" a="1"/>
  <c r="AK476" s="1"/>
  <c r="AD362" a="1"/>
  <c r="AD362" s="1"/>
  <c r="AD406" s="1" a="1"/>
  <c r="AD406" s="1"/>
  <c r="AH371" a="1"/>
  <c r="AH371" s="1"/>
  <c r="AH456" a="1"/>
  <c r="AH456" s="1"/>
  <c r="AH500" s="1" a="1"/>
  <c r="AH500" s="1"/>
  <c r="AF452" a="1"/>
  <c r="AF452" s="1"/>
  <c r="AF496" s="1" a="1"/>
  <c r="AF496" s="1"/>
  <c r="AN472" a="1"/>
  <c r="AN472" s="1"/>
  <c r="AI352" a="1"/>
  <c r="AI352" s="1"/>
  <c r="AI396" s="1" a="1"/>
  <c r="AI396" s="1"/>
  <c r="AE382" a="1"/>
  <c r="AE382" s="1"/>
  <c r="AF359" a="1"/>
  <c r="AF359" s="1"/>
  <c r="AF403" s="1" a="1"/>
  <c r="AF403" s="1"/>
  <c r="H74" a="1"/>
  <c r="H74" s="1"/>
  <c r="AF353" a="1"/>
  <c r="AF353" s="1"/>
  <c r="AF397" s="1" a="1"/>
  <c r="AF397" s="1"/>
  <c r="AK447" a="1"/>
  <c r="AK447" s="1"/>
  <c r="AK491" s="1" a="1"/>
  <c r="AK491" s="1"/>
  <c r="AN422" a="1"/>
  <c r="AN422" s="1"/>
  <c r="AJ507" a="1"/>
  <c r="AJ507" s="1"/>
  <c r="AL416" a="1"/>
  <c r="AL416" s="1"/>
  <c r="K76" a="1"/>
  <c r="K76" s="1"/>
  <c r="K262" s="1" a="1"/>
  <c r="K262" s="1"/>
  <c r="K80" a="1"/>
  <c r="K80" s="1"/>
  <c r="K287" s="1" a="1"/>
  <c r="K287" s="1"/>
  <c r="K82" a="1"/>
  <c r="K82" s="1"/>
  <c r="K84" a="1"/>
  <c r="K84" s="1"/>
  <c r="K127" s="1" a="1"/>
  <c r="K127" s="1"/>
  <c r="L86" a="1"/>
  <c r="L86" s="1"/>
  <c r="L272" s="1" a="1"/>
  <c r="L272" s="1"/>
  <c r="AO515" a="1"/>
  <c r="AO515" s="1"/>
  <c r="AK424" a="1"/>
  <c r="AK424" s="1"/>
  <c r="AG425" a="1"/>
  <c r="AG425" s="1"/>
  <c r="AL520" a="1"/>
  <c r="AL520" s="1"/>
  <c r="AL519" a="1"/>
  <c r="AL519" s="1"/>
  <c r="AK425" a="1"/>
  <c r="AK425" s="1"/>
  <c r="AK507" a="1"/>
  <c r="AK507" s="1"/>
  <c r="AO518" a="1"/>
  <c r="AO518" s="1"/>
  <c r="AD419" a="1"/>
  <c r="AD419" s="1"/>
  <c r="AI425" a="1"/>
  <c r="AI425" s="1"/>
  <c r="AG429" a="1"/>
  <c r="AG429" s="1"/>
  <c r="AL512" a="1"/>
  <c r="AL512" s="1"/>
  <c r="AD420" a="1"/>
  <c r="AD420" s="1"/>
  <c r="AF425" a="1"/>
  <c r="AF425" s="1"/>
  <c r="AD428" a="1"/>
  <c r="AD428" s="1"/>
  <c r="AO511" a="1"/>
  <c r="AO511" s="1"/>
  <c r="L77" a="1"/>
  <c r="L77" s="1"/>
  <c r="K78" a="1"/>
  <c r="K78" s="1"/>
  <c r="K87" a="1"/>
  <c r="K87" s="1"/>
  <c r="K273" s="1" a="1"/>
  <c r="K273" s="1"/>
  <c r="H80" a="1"/>
  <c r="H80" s="1"/>
  <c r="R266" s="1" a="1"/>
  <c r="R266" s="1"/>
  <c r="S266" s="1" a="1"/>
  <c r="S266" s="1"/>
  <c r="H86" a="1"/>
  <c r="H86" s="1"/>
  <c r="P75" a="1"/>
  <c r="P75" s="1"/>
  <c r="P118" s="1" a="1"/>
  <c r="P118" s="1"/>
  <c r="O88" a="1"/>
  <c r="O88" s="1"/>
  <c r="H88" a="1"/>
  <c r="H88" s="1"/>
  <c r="H131" s="1" a="1"/>
  <c r="H131" s="1"/>
  <c r="AK516" a="1"/>
  <c r="AK516" s="1"/>
  <c r="AE518" a="1"/>
  <c r="AE518" s="1"/>
  <c r="AN428" a="1"/>
  <c r="AN428" s="1"/>
  <c r="AN520" a="1"/>
  <c r="AN520" s="1"/>
  <c r="AF429" a="1"/>
  <c r="AF429" s="1"/>
  <c r="AL518" a="1"/>
  <c r="AL518" s="1"/>
  <c r="AN512" a="1"/>
  <c r="AN512" s="1"/>
  <c r="AE414" a="1"/>
  <c r="AE414" s="1"/>
  <c r="AO519" a="1"/>
  <c r="AO519" s="1"/>
  <c r="AL513" a="1"/>
  <c r="AL513" s="1"/>
  <c r="AO426" a="1"/>
  <c r="AO426" s="1"/>
  <c r="AO521" a="1"/>
  <c r="AO521" s="1"/>
  <c r="AF516" a="1"/>
  <c r="AF516" s="1"/>
  <c r="AK426" a="1"/>
  <c r="AK426" s="1"/>
  <c r="AM422" a="1"/>
  <c r="AM422" s="1"/>
  <c r="AF419" a="1"/>
  <c r="AF419" s="1"/>
  <c r="AJ415" a="1"/>
  <c r="AJ415" s="1"/>
  <c r="AE418" a="1"/>
  <c r="AE418" s="1"/>
  <c r="L76" a="1"/>
  <c r="L76" s="1"/>
  <c r="L80" a="1"/>
  <c r="L80" s="1"/>
  <c r="L266" s="1" a="1"/>
  <c r="L266" s="1"/>
  <c r="L82" a="1"/>
  <c r="L82" s="1"/>
  <c r="K85" a="1"/>
  <c r="K85" s="1"/>
  <c r="M86" a="1"/>
  <c r="M86" s="1"/>
  <c r="L75" a="1"/>
  <c r="L75" s="1"/>
  <c r="L118" s="1" a="1"/>
  <c r="L118" s="1"/>
  <c r="L74" a="1"/>
  <c r="L74" s="1"/>
  <c r="AG517" a="1"/>
  <c r="AG517" s="1"/>
  <c r="AK514" a="1"/>
  <c r="AK514" s="1"/>
  <c r="AG511" a="1"/>
  <c r="AG511" s="1"/>
  <c r="AN427" a="1"/>
  <c r="AN427" s="1"/>
  <c r="AO520" a="1"/>
  <c r="AO520" s="1"/>
  <c r="AM424" a="1"/>
  <c r="AM424" s="1"/>
  <c r="AF512" a="1"/>
  <c r="AF512" s="1"/>
  <c r="AK419" a="1"/>
  <c r="AK419" s="1"/>
  <c r="AE427" a="1"/>
  <c r="AE427" s="1"/>
  <c r="AO510" a="1"/>
  <c r="AO510" s="1"/>
  <c r="J78" a="1"/>
  <c r="J78" s="1"/>
  <c r="J121" s="1" a="1"/>
  <c r="J121" s="1"/>
  <c r="H85" a="1"/>
  <c r="H85" s="1"/>
  <c r="H271" s="1" a="1"/>
  <c r="H271" s="1"/>
  <c r="AN521" a="1"/>
  <c r="AN521" s="1"/>
  <c r="AH520" a="1"/>
  <c r="AH520" s="1"/>
  <c r="AK520" a="1"/>
  <c r="AK520" s="1"/>
  <c r="AE423" a="1"/>
  <c r="AE423" s="1"/>
  <c r="AM519" a="1"/>
  <c r="AM519" s="1"/>
  <c r="AH509" a="1"/>
  <c r="AH509" s="1"/>
  <c r="AF414" a="1"/>
  <c r="AF414" s="1"/>
  <c r="AL418" a="1"/>
  <c r="AL418" s="1"/>
  <c r="AK427" a="1"/>
  <c r="AK427" s="1"/>
  <c r="AG414" a="1"/>
  <c r="AG414" s="1"/>
  <c r="AD421" a="1"/>
  <c r="AD421" s="1"/>
  <c r="AL511" a="1"/>
  <c r="AL511" s="1"/>
  <c r="H79" a="1"/>
  <c r="H79" s="1"/>
  <c r="AE521" a="1"/>
  <c r="AE521" s="1"/>
  <c r="AD522" a="1"/>
  <c r="AD522" s="1"/>
  <c r="Q83" a="1"/>
  <c r="Q83" s="1"/>
  <c r="Q269" s="1" a="1"/>
  <c r="Q269" s="1"/>
  <c r="L81" a="1"/>
  <c r="L81" s="1"/>
  <c r="L267" s="1" a="1"/>
  <c r="L267" s="1"/>
  <c r="I79" a="1"/>
  <c r="I79" s="1"/>
  <c r="I265" s="1" a="1"/>
  <c r="I265" s="1"/>
  <c r="S7" a="1"/>
  <c r="S7" s="1"/>
  <c r="Y7" s="1"/>
  <c r="AD478" a="1"/>
  <c r="AD478" s="1"/>
  <c r="AD354" a="1"/>
  <c r="AD354" s="1"/>
  <c r="AD398" s="1" a="1"/>
  <c r="AD398" s="1"/>
  <c r="AD355" a="1"/>
  <c r="AD355" s="1"/>
  <c r="AD399" s="1" a="1"/>
  <c r="AD399" s="1"/>
  <c r="AF449" a="1"/>
  <c r="AF449" s="1"/>
  <c r="AF493" s="1" a="1"/>
  <c r="AF493" s="1"/>
  <c r="AN381" a="1"/>
  <c r="AN381" s="1"/>
  <c r="AG372" a="1"/>
  <c r="AG372" s="1"/>
  <c r="AO452" a="1"/>
  <c r="AO452" s="1"/>
  <c r="AO496" s="1" a="1"/>
  <c r="AO496" s="1"/>
  <c r="AE378" a="1"/>
  <c r="AE378" s="1"/>
  <c r="AH384" a="1"/>
  <c r="AH384" s="1"/>
  <c r="AI363" a="1"/>
  <c r="AI363" s="1"/>
  <c r="AI407" s="1" a="1"/>
  <c r="AI407" s="1"/>
  <c r="AD360" a="1"/>
  <c r="AD360" s="1"/>
  <c r="AD404" s="1" a="1"/>
  <c r="AD404" s="1"/>
  <c r="AK353" a="1"/>
  <c r="AK353" s="1"/>
  <c r="AK397" s="1" a="1"/>
  <c r="AK397" s="1"/>
  <c r="AM362" a="1"/>
  <c r="AM362" s="1"/>
  <c r="AM406" s="1" a="1"/>
  <c r="AM406" s="1"/>
  <c r="AE456" a="1"/>
  <c r="AE456" s="1"/>
  <c r="AE500" s="1" a="1"/>
  <c r="AE500" s="1"/>
  <c r="AO357" a="1"/>
  <c r="AO357" s="1"/>
  <c r="AO401" s="1" a="1"/>
  <c r="AO401" s="1"/>
  <c r="AN445" a="1"/>
  <c r="AN445" s="1"/>
  <c r="AN489" s="1" a="1"/>
  <c r="AN489" s="1"/>
  <c r="AO468" a="1"/>
  <c r="AO468" s="1"/>
  <c r="AJ454" a="1"/>
  <c r="AJ454" s="1"/>
  <c r="AJ498" s="1" a="1"/>
  <c r="AJ498" s="1"/>
  <c r="AK374" a="1"/>
  <c r="AK374" s="1"/>
  <c r="AD357" a="1"/>
  <c r="AD357" s="1"/>
  <c r="AD401" s="1" a="1"/>
  <c r="AD401" s="1"/>
  <c r="J80" a="1"/>
  <c r="J80" s="1"/>
  <c r="J76" a="1"/>
  <c r="J76" s="1"/>
  <c r="P86" a="1"/>
  <c r="P86" s="1"/>
  <c r="P336" s="1"/>
  <c r="L79" a="1"/>
  <c r="L79" s="1"/>
  <c r="AD348" a="1"/>
  <c r="AD348" s="1"/>
  <c r="AF417" a="1"/>
  <c r="AF417" s="1"/>
  <c r="AL515" a="1"/>
  <c r="AL515" s="1"/>
  <c r="AJ519" a="1"/>
  <c r="AJ519" s="1"/>
  <c r="H83" a="1"/>
  <c r="H83" s="1"/>
  <c r="H126" s="1" a="1"/>
  <c r="H126" s="1"/>
  <c r="Q76" a="1"/>
  <c r="Q76" s="1"/>
  <c r="Q262" s="1" a="1"/>
  <c r="Q262" s="1"/>
  <c r="P80" a="1"/>
  <c r="P80" s="1"/>
  <c r="P123" s="1" a="1"/>
  <c r="P123" s="1"/>
  <c r="P82" a="1"/>
  <c r="P82" s="1"/>
  <c r="P289" s="1" a="1"/>
  <c r="P289" s="1"/>
  <c r="P84" a="1"/>
  <c r="P84" s="1"/>
  <c r="P270" s="1" a="1"/>
  <c r="P270" s="1"/>
  <c r="I87" a="1"/>
  <c r="I87" s="1"/>
  <c r="I294" s="1" a="1"/>
  <c r="I294" s="1"/>
  <c r="L73" a="1"/>
  <c r="L73" s="1"/>
  <c r="L323" s="1"/>
  <c r="AJ428" a="1"/>
  <c r="AJ428" s="1"/>
  <c r="AM420" a="1"/>
  <c r="AM420" s="1"/>
  <c r="AF515" a="1"/>
  <c r="AF515" s="1"/>
  <c r="AO509" a="1"/>
  <c r="AO509" s="1"/>
  <c r="AM514" a="1"/>
  <c r="AM514" s="1"/>
  <c r="AF420" a="1"/>
  <c r="AF420" s="1"/>
  <c r="AF514" a="1"/>
  <c r="AF514" s="1"/>
  <c r="AI420" a="1"/>
  <c r="AI420" s="1"/>
  <c r="AI522" a="1"/>
  <c r="AI522" s="1"/>
  <c r="AK511" a="1"/>
  <c r="AK511" s="1"/>
  <c r="AD424" a="1"/>
  <c r="AD424" s="1"/>
  <c r="AK417" a="1"/>
  <c r="AK417" s="1"/>
  <c r="AL426" a="1"/>
  <c r="AL426" s="1"/>
  <c r="AN416" a="1"/>
  <c r="AN416" s="1"/>
  <c r="AH422" a="1"/>
  <c r="AH422" s="1"/>
  <c r="AI426" a="1"/>
  <c r="AI426" s="1"/>
  <c r="AG508" a="1"/>
  <c r="AG508" s="1"/>
  <c r="P76" a="1"/>
  <c r="P76" s="1"/>
  <c r="M78" a="1"/>
  <c r="M78" s="1"/>
  <c r="M121" s="1" a="1"/>
  <c r="M121" s="1"/>
  <c r="L87" a="1"/>
  <c r="L87" s="1"/>
  <c r="L337" s="1"/>
  <c r="H82" a="1"/>
  <c r="H82" s="1"/>
  <c r="O73" a="1"/>
  <c r="O73" s="1"/>
  <c r="O302" s="1"/>
  <c r="M74" a="1"/>
  <c r="M74" s="1"/>
  <c r="Q88" a="1"/>
  <c r="Q88" s="1"/>
  <c r="AJ518" a="1"/>
  <c r="AJ518" s="1"/>
  <c r="AF427" a="1"/>
  <c r="AF427" s="1"/>
  <c r="AH515" a="1"/>
  <c r="AH515" s="1"/>
  <c r="AE421" a="1"/>
  <c r="AE421" s="1"/>
  <c r="AK517" a="1"/>
  <c r="AK517" s="1"/>
  <c r="AD423" a="1"/>
  <c r="AD423" s="1"/>
  <c r="AJ427" a="1"/>
  <c r="AJ427" s="1"/>
  <c r="AJ429" a="1"/>
  <c r="AJ429" s="1"/>
  <c r="AG507" a="1"/>
  <c r="AG507" s="1"/>
  <c r="AK518" a="1"/>
  <c r="AK518" s="1"/>
  <c r="AG510" a="1"/>
  <c r="AG510" s="1"/>
  <c r="AI424" a="1"/>
  <c r="AI424" s="1"/>
  <c r="AO416" a="1"/>
  <c r="AO416" s="1"/>
  <c r="AH521" a="1"/>
  <c r="AH521" s="1"/>
  <c r="AJ517" a="1"/>
  <c r="AJ517" s="1"/>
  <c r="AK515" a="1"/>
  <c r="AK515" s="1"/>
  <c r="AL510" a="1"/>
  <c r="AL510" s="1"/>
  <c r="AJ421" a="1"/>
  <c r="AJ421" s="1"/>
  <c r="AO417" a="1"/>
  <c r="AO417" s="1"/>
  <c r="AH414" a="1"/>
  <c r="AH414" s="1"/>
  <c r="AL415" a="1"/>
  <c r="AL415" s="1"/>
  <c r="J79" a="1"/>
  <c r="J79" s="1"/>
  <c r="J122" s="1" a="1"/>
  <c r="J122" s="1"/>
  <c r="J81" a="1"/>
  <c r="J81" s="1"/>
  <c r="Q82" a="1"/>
  <c r="Q82" s="1"/>
  <c r="Q268" s="1" a="1"/>
  <c r="Q268" s="1"/>
  <c r="J84" a="1"/>
  <c r="J84" s="1"/>
  <c r="Q86" a="1"/>
  <c r="Q86" s="1"/>
  <c r="Q151" s="1"/>
  <c r="I75" a="1"/>
  <c r="I75" s="1"/>
  <c r="I118" s="1" a="1"/>
  <c r="I118" s="1"/>
  <c r="Q74" a="1"/>
  <c r="Q74" s="1"/>
  <c r="Q95" s="1" a="1"/>
  <c r="Q95" s="1"/>
  <c r="AI517" a="1"/>
  <c r="AI517" s="1"/>
  <c r="AN429" a="1"/>
  <c r="AN429" s="1"/>
  <c r="AH417" a="1"/>
  <c r="AH417" s="1"/>
  <c r="AJ511" a="1"/>
  <c r="AJ511" s="1"/>
  <c r="AE429" a="1"/>
  <c r="AE429" s="1"/>
  <c r="AK420" a="1"/>
  <c r="AK420" s="1"/>
  <c r="AH427" a="1"/>
  <c r="AH427" s="1"/>
  <c r="AJ513" a="1"/>
  <c r="AJ513" s="1"/>
  <c r="AL421" a="1"/>
  <c r="AL421" s="1"/>
  <c r="AL428" a="1"/>
  <c r="AL428" s="1"/>
  <c r="AK513" a="1"/>
  <c r="AK513" s="1"/>
  <c r="J88" a="1"/>
  <c r="J88" s="1"/>
  <c r="AL419" a="1"/>
  <c r="AL419" s="1"/>
  <c r="AM522" a="1"/>
  <c r="AM522" s="1"/>
  <c r="AF416" a="1"/>
  <c r="AF416" s="1"/>
  <c r="AF510" a="1"/>
  <c r="AF510" s="1"/>
  <c r="AH517" a="1"/>
  <c r="AH517" s="1"/>
  <c r="AG418" a="1"/>
  <c r="AG418" s="1"/>
  <c r="AF517" a="1"/>
  <c r="AF517" s="1"/>
  <c r="AG427" a="1"/>
  <c r="AG427" s="1"/>
  <c r="AM419" a="1"/>
  <c r="AM419" s="1"/>
  <c r="AN419" a="1"/>
  <c r="AN419" s="1"/>
  <c r="AE425" a="1"/>
  <c r="AE425" s="1"/>
  <c r="AO429" a="1"/>
  <c r="AO429" s="1"/>
  <c r="AG416" a="1"/>
  <c r="AG416" s="1"/>
  <c r="AI427" a="1"/>
  <c r="AI427" s="1"/>
  <c r="H73" a="1"/>
  <c r="H73" s="1"/>
  <c r="H259" s="1" a="1"/>
  <c r="H259" s="1"/>
  <c r="M87" a="1"/>
  <c r="M87" s="1"/>
  <c r="M108" s="1" a="1"/>
  <c r="M108" s="1"/>
  <c r="AM414" a="1"/>
  <c r="AM414" s="1"/>
  <c r="AD425" a="1"/>
  <c r="AD425" s="1"/>
  <c r="AH416" a="1"/>
  <c r="AH416" s="1"/>
  <c r="AF428" a="1"/>
  <c r="AF428" s="1"/>
  <c r="AF520" a="1"/>
  <c r="AF520" s="1"/>
  <c r="AH423" a="1"/>
  <c r="AH423" s="1"/>
  <c r="J74" a="1"/>
  <c r="J74" s="1"/>
  <c r="O80" a="1"/>
  <c r="O80" s="1"/>
  <c r="AD441" a="1"/>
  <c r="AD441" s="1"/>
  <c r="AD485" s="1" a="1"/>
  <c r="AD485" s="1"/>
  <c r="K86" a="1"/>
  <c r="K86" s="1"/>
  <c r="K293" s="1" a="1"/>
  <c r="K293" s="1"/>
  <c r="AK508" a="1"/>
  <c r="AK508" s="1"/>
  <c r="AG426" a="1"/>
  <c r="AG426" s="1"/>
  <c r="AE416" a="1"/>
  <c r="AE416" s="1"/>
  <c r="H87" a="1"/>
  <c r="H87" s="1"/>
  <c r="H337" s="1"/>
  <c r="AG424" a="1"/>
  <c r="AG424" s="1"/>
  <c r="AF509" a="1"/>
  <c r="AF509" s="1"/>
  <c r="AO420" a="1"/>
  <c r="AO420" s="1"/>
  <c r="AG417" a="1"/>
  <c r="AG417" s="1"/>
  <c r="AN515" a="1"/>
  <c r="AN515" s="1"/>
  <c r="AH512" a="1"/>
  <c r="AH512" s="1"/>
  <c r="AO517" a="1"/>
  <c r="AO517" s="1"/>
  <c r="H77" a="1"/>
  <c r="H77" s="1"/>
  <c r="AD415" a="1"/>
  <c r="AD415" s="1"/>
  <c r="AK421" a="1"/>
  <c r="AK421" s="1"/>
  <c r="AL517" a="1"/>
  <c r="AL517" s="1"/>
  <c r="AI513" a="1"/>
  <c r="AI513" s="1"/>
  <c r="AF426" a="1"/>
  <c r="AF426" s="1"/>
  <c r="AL507" a="1"/>
  <c r="AL507" s="1"/>
  <c r="I74" a="1"/>
  <c r="I74" s="1"/>
  <c r="I303" s="1"/>
  <c r="O87" a="1"/>
  <c r="O87" s="1"/>
  <c r="I85" a="1"/>
  <c r="I85" s="1"/>
  <c r="I128" s="1" a="1"/>
  <c r="I128" s="1"/>
  <c r="AJ419" a="1"/>
  <c r="AJ419" s="1"/>
  <c r="AE415" a="1"/>
  <c r="AE415" s="1"/>
  <c r="AG420" a="1"/>
  <c r="AG420" s="1"/>
  <c r="AE428" a="1"/>
  <c r="AE428" s="1"/>
  <c r="AN522" a="1"/>
  <c r="AN522" s="1"/>
  <c r="AM521" a="1"/>
  <c r="AM521" s="1"/>
  <c r="AH518" a="1"/>
  <c r="AH518" s="1"/>
  <c r="AN513" a="1"/>
  <c r="AN513" s="1"/>
  <c r="AE512" a="1"/>
  <c r="AE512" s="1"/>
  <c r="M88" a="1"/>
  <c r="M88" s="1"/>
  <c r="K74" a="1"/>
  <c r="K74" s="1"/>
  <c r="H78" a="1"/>
  <c r="H78" s="1"/>
  <c r="I78" a="1"/>
  <c r="I78" s="1"/>
  <c r="I285" s="1" a="1"/>
  <c r="I285" s="1"/>
  <c r="I143" s="1"/>
  <c r="AF415" a="1"/>
  <c r="AF415" s="1"/>
  <c r="AG428" a="1"/>
  <c r="AG428" s="1"/>
  <c r="AL514" a="1"/>
  <c r="AL514" s="1"/>
  <c r="AH415" a="1"/>
  <c r="AH415" s="1"/>
  <c r="AO522" a="1"/>
  <c r="AO522" s="1"/>
  <c r="AD416" a="1"/>
  <c r="AD416" s="1"/>
  <c r="K75" a="1"/>
  <c r="K75" s="1"/>
  <c r="O83" a="1"/>
  <c r="O83" s="1"/>
  <c r="O126" s="1" a="1"/>
  <c r="O126" s="1"/>
  <c r="O79" a="1"/>
  <c r="O79" s="1"/>
  <c r="O286" s="1" a="1"/>
  <c r="O286" s="1"/>
  <c r="AM516" a="1"/>
  <c r="AM516" s="1"/>
  <c r="AL425" a="1"/>
  <c r="AL425" s="1"/>
  <c r="AG349" a="1"/>
  <c r="AG349" s="1"/>
  <c r="AG393" s="1" a="1"/>
  <c r="AG393" s="1"/>
  <c r="J75" a="1"/>
  <c r="J75" s="1"/>
  <c r="J282" s="1" a="1"/>
  <c r="J282" s="1"/>
  <c r="AK355" a="1"/>
  <c r="AK355" s="1"/>
  <c r="AK399" s="1" a="1"/>
  <c r="AK399" s="1"/>
  <c r="AF360" a="1"/>
  <c r="AF360" s="1"/>
  <c r="AF404" s="1" a="1"/>
  <c r="AF404" s="1"/>
  <c r="AM359" a="1"/>
  <c r="AM359" s="1"/>
  <c r="AM403" s="1" a="1"/>
  <c r="AM403" s="1"/>
  <c r="AJ360" a="1"/>
  <c r="AJ360" s="1"/>
  <c r="AJ404" s="1" a="1"/>
  <c r="AJ404" s="1"/>
  <c r="AN451" a="1"/>
  <c r="AN451" s="1"/>
  <c r="AN495" s="1" a="1"/>
  <c r="AN495" s="1"/>
  <c r="AG376" a="1"/>
  <c r="AG376" s="1"/>
  <c r="AJ470" a="1"/>
  <c r="AJ470" s="1"/>
  <c r="AM452" a="1"/>
  <c r="AM452" s="1"/>
  <c r="AM496" s="1" a="1"/>
  <c r="AM496" s="1"/>
  <c r="AO449" a="1"/>
  <c r="AO449" s="1"/>
  <c r="AO493" s="1" a="1"/>
  <c r="AO493" s="1"/>
  <c r="AG358" a="1"/>
  <c r="AG358" s="1"/>
  <c r="AG402" s="1" a="1"/>
  <c r="AG402" s="1"/>
  <c r="AN363" a="1"/>
  <c r="AN363" s="1"/>
  <c r="AN407" s="1" a="1"/>
  <c r="AN407" s="1"/>
  <c r="J314"/>
  <c r="J106" a="1"/>
  <c r="J106" s="1"/>
  <c r="P79" a="1"/>
  <c r="P79" s="1"/>
  <c r="M85" a="1"/>
  <c r="M85" s="1"/>
  <c r="M335" s="1"/>
  <c r="AE422" a="1"/>
  <c r="AE422" s="1"/>
  <c r="AD515" a="1"/>
  <c r="AD515" s="1"/>
  <c r="AN420" a="1"/>
  <c r="AN420" s="1"/>
  <c r="AN425" a="1"/>
  <c r="AN425" s="1"/>
  <c r="AN510" a="1"/>
  <c r="AN510" s="1"/>
  <c r="AK422" a="1"/>
  <c r="AK422" s="1"/>
  <c r="AO414" a="1"/>
  <c r="AO414" s="1"/>
  <c r="AO513" a="1"/>
  <c r="AO513" s="1"/>
  <c r="AI428" a="1"/>
  <c r="AI428" s="1"/>
  <c r="AM510" a="1"/>
  <c r="AM510" s="1"/>
  <c r="AL423" a="1"/>
  <c r="AL423" s="1"/>
  <c r="H81" a="1"/>
  <c r="H81" s="1"/>
  <c r="H288" s="1" a="1"/>
  <c r="H288" s="1"/>
  <c r="AM508" a="1"/>
  <c r="AM508" s="1"/>
  <c r="AN417" a="1"/>
  <c r="AN417" s="1"/>
  <c r="AF423" a="1"/>
  <c r="AF423" s="1"/>
  <c r="AO512" a="1"/>
  <c r="AO512" s="1"/>
  <c r="AK521" a="1"/>
  <c r="AK521" s="1"/>
  <c r="AD417" a="1"/>
  <c r="AD417" s="1"/>
  <c r="P73" a="1"/>
  <c r="P73" s="1"/>
  <c r="O85" a="1"/>
  <c r="O85" s="1"/>
  <c r="L83" a="1"/>
  <c r="L83" s="1"/>
  <c r="AM416" a="1"/>
  <c r="AM416" s="1"/>
  <c r="AK416" a="1"/>
  <c r="AK416" s="1"/>
  <c r="AH425" a="1"/>
  <c r="AH425" s="1"/>
  <c r="AO514" a="1"/>
  <c r="AO514" s="1"/>
  <c r="AM520" a="1"/>
  <c r="AM520" s="1"/>
  <c r="AN421" a="1"/>
  <c r="AN421" s="1"/>
  <c r="AH516" a="1"/>
  <c r="AH516" s="1"/>
  <c r="AH424" a="1"/>
  <c r="AH424" s="1"/>
  <c r="AK418" a="1"/>
  <c r="AK418" s="1"/>
  <c r="AN507" a="1"/>
  <c r="AN507" s="1"/>
  <c r="P74" a="1"/>
  <c r="P74" s="1"/>
  <c r="P117" s="1" a="1"/>
  <c r="P117" s="1"/>
  <c r="H84" a="1"/>
  <c r="H84" s="1"/>
  <c r="H291" s="1" a="1"/>
  <c r="H291" s="1"/>
  <c r="AF418" a="1"/>
  <c r="AF418" s="1"/>
  <c r="AL508" a="1"/>
  <c r="AL508" s="1"/>
  <c r="AG415" a="1"/>
  <c r="AG415" s="1"/>
  <c r="AH508" a="1"/>
  <c r="AH508" s="1"/>
  <c r="AF522" a="1"/>
  <c r="AF522" s="1"/>
  <c r="AD521" a="1"/>
  <c r="AD521" s="1"/>
  <c r="L85" a="1"/>
  <c r="L85" s="1"/>
  <c r="L335" s="1"/>
  <c r="K81" a="1"/>
  <c r="K81" s="1"/>
  <c r="K124" s="1" a="1"/>
  <c r="K124" s="1"/>
  <c r="J87" a="1"/>
  <c r="J87" s="1"/>
  <c r="J130" s="1" a="1"/>
  <c r="J130" s="1"/>
  <c r="AL522" a="1"/>
  <c r="AL522" s="1"/>
  <c r="AN514" a="1"/>
  <c r="AN514" s="1"/>
  <c r="O82" a="1"/>
  <c r="O82" s="1"/>
  <c r="O289" s="1" a="1"/>
  <c r="O289" s="1"/>
  <c r="O147" s="1"/>
  <c r="L88" a="1"/>
  <c r="L88" s="1"/>
  <c r="L84" a="1"/>
  <c r="L84" s="1"/>
  <c r="AD373" a="1"/>
  <c r="AD373" s="1"/>
  <c r="AH352" a="1"/>
  <c r="AH352" s="1"/>
  <c r="AH396" s="1" a="1"/>
  <c r="AH396" s="1"/>
  <c r="AD463" a="1"/>
  <c r="AD463" s="1"/>
  <c r="AK446" a="1"/>
  <c r="AK446" s="1"/>
  <c r="AK490" s="1" a="1"/>
  <c r="AK490" s="1"/>
  <c r="AH375" a="1"/>
  <c r="AH375" s="1"/>
  <c r="AI474" a="1"/>
  <c r="AI474" s="1"/>
  <c r="AJ456" a="1"/>
  <c r="AJ456" s="1"/>
  <c r="AJ500" s="1" a="1"/>
  <c r="AJ500" s="1"/>
  <c r="AJ354" a="1"/>
  <c r="AJ354" s="1"/>
  <c r="AJ398" s="1" a="1"/>
  <c r="AJ398" s="1"/>
  <c r="AF470" a="1"/>
  <c r="AF470" s="1"/>
  <c r="AD372" a="1"/>
  <c r="AD372" s="1"/>
  <c r="AL385" a="1"/>
  <c r="AL385" s="1"/>
  <c r="O291" a="1"/>
  <c r="O291" s="1"/>
  <c r="O270" a="1"/>
  <c r="O270" s="1"/>
  <c r="K290" a="1"/>
  <c r="K290" s="1"/>
  <c r="K265" a="1"/>
  <c r="K265" s="1"/>
  <c r="K329" s="1"/>
  <c r="I272" a="1"/>
  <c r="I272" s="1"/>
  <c r="Q106" a="1"/>
  <c r="Q106" s="1"/>
  <c r="M130" a="1"/>
  <c r="M130" s="1"/>
  <c r="I108" a="1"/>
  <c r="I108" s="1"/>
  <c r="I273" a="1"/>
  <c r="I273" s="1"/>
  <c r="P266" a="1"/>
  <c r="P266" s="1"/>
  <c r="K268" a="1"/>
  <c r="K268" s="1"/>
  <c r="J292" a="1"/>
  <c r="J292" s="1"/>
  <c r="J150" s="1"/>
  <c r="R270" a="1"/>
  <c r="R270" s="1"/>
  <c r="S270" s="1" a="1"/>
  <c r="S270" s="1"/>
  <c r="I281" a="1"/>
  <c r="I281" s="1"/>
  <c r="N77" a="1"/>
  <c r="N77" s="1"/>
  <c r="N120" s="1" a="1"/>
  <c r="N120" s="1"/>
  <c r="N80" a="1"/>
  <c r="N80" s="1"/>
  <c r="N123" s="1" a="1"/>
  <c r="N123" s="1"/>
  <c r="N85" a="1"/>
  <c r="N85" s="1"/>
  <c r="N128" s="1" a="1"/>
  <c r="N128" s="1"/>
  <c r="N88" a="1"/>
  <c r="N88" s="1"/>
  <c r="AL509" a="1"/>
  <c r="AL509" s="1"/>
  <c r="AD509" a="1"/>
  <c r="AD509" s="1"/>
  <c r="AH428" a="1"/>
  <c r="AH428" s="1"/>
  <c r="AI520" a="1"/>
  <c r="AI520" s="1"/>
  <c r="AO373" a="1"/>
  <c r="AO373" s="1"/>
  <c r="AM370" a="1"/>
  <c r="AM370" s="1"/>
  <c r="AO451" a="1"/>
  <c r="AO451" s="1"/>
  <c r="AO495" s="1" a="1"/>
  <c r="AO495" s="1"/>
  <c r="AD453" a="1"/>
  <c r="AD453" s="1"/>
  <c r="AD497" s="1" a="1"/>
  <c r="AD497" s="1"/>
  <c r="AN467" a="1"/>
  <c r="AN467" s="1"/>
  <c r="AM450" a="1"/>
  <c r="AM450" s="1"/>
  <c r="AM494" s="1" a="1"/>
  <c r="AM494" s="1"/>
  <c r="AD476" a="1"/>
  <c r="AD476" s="1"/>
  <c r="AJ449" a="1"/>
  <c r="AJ449" s="1"/>
  <c r="AJ493" s="1" a="1"/>
  <c r="AJ493" s="1"/>
  <c r="AL374" a="1"/>
  <c r="AL374" s="1"/>
  <c r="AE380" a="1"/>
  <c r="AE380" s="1"/>
  <c r="AD512" a="1"/>
  <c r="AD512" s="1"/>
  <c r="AE507" a="1"/>
  <c r="AE507" s="1"/>
  <c r="AJ512" a="1"/>
  <c r="AJ512" s="1"/>
  <c r="AM415" a="1"/>
  <c r="AM415" s="1"/>
  <c r="AO421" a="1"/>
  <c r="AO421" s="1"/>
  <c r="AG519" a="1"/>
  <c r="AG519" s="1"/>
  <c r="AH418" a="1"/>
  <c r="AH418" s="1"/>
  <c r="AG442" a="1"/>
  <c r="AG442" s="1"/>
  <c r="AG486" s="1" a="1"/>
  <c r="AG486" s="1"/>
  <c r="AN448" a="1"/>
  <c r="AN448" s="1"/>
  <c r="AN492" s="1" a="1"/>
  <c r="AN492" s="1"/>
  <c r="AD511" a="1"/>
  <c r="AD511" s="1"/>
  <c r="AE514" a="1"/>
  <c r="AE514" s="1"/>
  <c r="AJ521" a="1"/>
  <c r="AJ521" s="1"/>
  <c r="AG512" a="1"/>
  <c r="AG512" s="1"/>
  <c r="AE426" a="1"/>
  <c r="AE426" s="1"/>
  <c r="AF513" a="1"/>
  <c r="AF513" s="1"/>
  <c r="AH420" a="1"/>
  <c r="AH420" s="1"/>
  <c r="AI416" a="1"/>
  <c r="AI416" s="1"/>
  <c r="AE509" a="1"/>
  <c r="AE509" s="1"/>
  <c r="AN471" a="1"/>
  <c r="AN471" s="1"/>
  <c r="AJ445" a="1"/>
  <c r="AJ445" s="1"/>
  <c r="AJ489" s="1" a="1"/>
  <c r="AJ489" s="1"/>
  <c r="AE354" a="1"/>
  <c r="AE354" s="1"/>
  <c r="AE398" s="1" a="1"/>
  <c r="AE398" s="1"/>
  <c r="AL354" a="1"/>
  <c r="AL354" s="1"/>
  <c r="AL398" s="1" a="1"/>
  <c r="AL398" s="1"/>
  <c r="AD510" a="1"/>
  <c r="AD510" s="1"/>
  <c r="AE513" a="1"/>
  <c r="AE513" s="1"/>
  <c r="AI514" a="1"/>
  <c r="AI514" s="1"/>
  <c r="AM512" a="1"/>
  <c r="AM512" s="1"/>
  <c r="AG423" a="1"/>
  <c r="AG423" s="1"/>
  <c r="AI508" a="1"/>
  <c r="AI508" s="1"/>
  <c r="AM517" a="1"/>
  <c r="AM517" s="1"/>
  <c r="AN469" a="1"/>
  <c r="AN469" s="1"/>
  <c r="AK474" a="1"/>
  <c r="AK474" s="1"/>
  <c r="AH463" a="1"/>
  <c r="AH463" s="1"/>
  <c r="AH453" a="1"/>
  <c r="AH453" s="1"/>
  <c r="AH497" s="1" a="1"/>
  <c r="AH497" s="1"/>
  <c r="AK385" a="1"/>
  <c r="AK385" s="1"/>
  <c r="AJ447" a="1"/>
  <c r="AJ447" s="1"/>
  <c r="AJ491" s="1" a="1"/>
  <c r="AJ491" s="1"/>
  <c r="AG455" a="1"/>
  <c r="AG455" s="1"/>
  <c r="AG499" s="1" a="1"/>
  <c r="AG499" s="1"/>
  <c r="AI464" a="1"/>
  <c r="AI464" s="1"/>
  <c r="AN454" a="1"/>
  <c r="AN454" s="1"/>
  <c r="AN498" s="1" a="1"/>
  <c r="AN498" s="1"/>
  <c r="AF355" a="1"/>
  <c r="AF355" s="1"/>
  <c r="AF399" s="1" a="1"/>
  <c r="AF399" s="1"/>
  <c r="AK450" a="1"/>
  <c r="AK450" s="1"/>
  <c r="AK494" s="1" a="1"/>
  <c r="AK494" s="1"/>
  <c r="AE381" a="1"/>
  <c r="AE381" s="1"/>
  <c r="AO379" a="1"/>
  <c r="AO379" s="1"/>
  <c r="AF363" a="1"/>
  <c r="AF363" s="1"/>
  <c r="AF407" s="1" a="1"/>
  <c r="AF407" s="1"/>
  <c r="AK463" a="1"/>
  <c r="AK463" s="1"/>
  <c r="AG477" a="1"/>
  <c r="AG477" s="1"/>
  <c r="AG374" a="1"/>
  <c r="AG374" s="1"/>
  <c r="AK464" a="1"/>
  <c r="AK464" s="1"/>
  <c r="AN357" a="1"/>
  <c r="AN357" s="1"/>
  <c r="AN401" s="1" a="1"/>
  <c r="AN401" s="1"/>
  <c r="AI465" a="1"/>
  <c r="AI465" s="1"/>
  <c r="AL470" a="1"/>
  <c r="AL470" s="1"/>
  <c r="AH473" a="1"/>
  <c r="AH473" s="1"/>
  <c r="AM383" a="1"/>
  <c r="AM383" s="1"/>
  <c r="AL444" a="1"/>
  <c r="AL444" s="1"/>
  <c r="AL488" s="1" a="1"/>
  <c r="AL488" s="1"/>
  <c r="AG443" a="1"/>
  <c r="AG443" s="1"/>
  <c r="AG487" s="1" a="1"/>
  <c r="AG487" s="1"/>
  <c r="AL446" a="1"/>
  <c r="AL446" s="1"/>
  <c r="AL490" s="1" a="1"/>
  <c r="AL490" s="1"/>
  <c r="AF469" a="1"/>
  <c r="AF469" s="1"/>
  <c r="AL476" a="1"/>
  <c r="AL476" s="1"/>
  <c r="AG471" a="1"/>
  <c r="AG471" s="1"/>
  <c r="AE441" a="1"/>
  <c r="AE441" s="1"/>
  <c r="AN371" a="1"/>
  <c r="AN371" s="1"/>
  <c r="AE375" a="1"/>
  <c r="AE375" s="1"/>
  <c r="AL358" a="1"/>
  <c r="AL358" s="1"/>
  <c r="AL402" s="1" a="1"/>
  <c r="AL402" s="1"/>
  <c r="AI361" a="1"/>
  <c r="AI361" s="1"/>
  <c r="AI405" s="1" a="1"/>
  <c r="AI405" s="1"/>
  <c r="AI446" a="1"/>
  <c r="AI446" s="1"/>
  <c r="AI490" s="1" a="1"/>
  <c r="AI490" s="1"/>
  <c r="AE455" a="1"/>
  <c r="AE455" s="1"/>
  <c r="AE499" s="1" a="1"/>
  <c r="AE499" s="1"/>
  <c r="AF466" a="1"/>
  <c r="AF466" s="1"/>
  <c r="AG472" a="1"/>
  <c r="AG472" s="1"/>
  <c r="AF442" a="1"/>
  <c r="AF442" s="1"/>
  <c r="AN370" a="1"/>
  <c r="AN370" s="1"/>
  <c r="AL377" a="1"/>
  <c r="AL377" s="1"/>
  <c r="AN359" a="1"/>
  <c r="AN359" s="1"/>
  <c r="AN403" s="1" a="1"/>
  <c r="AN403" s="1"/>
  <c r="AL357" a="1"/>
  <c r="AL357" s="1"/>
  <c r="AL401" s="1" a="1"/>
  <c r="AL401" s="1"/>
  <c r="AI384" a="1"/>
  <c r="AI384" s="1"/>
  <c r="AK357" a="1"/>
  <c r="AK357" s="1"/>
  <c r="AK401" s="1" a="1"/>
  <c r="AK401" s="1"/>
  <c r="AD371" a="1"/>
  <c r="AD371" s="1"/>
  <c r="AH372" a="1"/>
  <c r="AH372" s="1"/>
  <c r="AN379" a="1"/>
  <c r="AN379" s="1"/>
  <c r="AO350" a="1"/>
  <c r="AO350" s="1"/>
  <c r="AO394" s="1" a="1"/>
  <c r="AO394" s="1"/>
  <c r="AI350" a="1"/>
  <c r="AI350" s="1"/>
  <c r="AI394" s="1" a="1"/>
  <c r="AI394" s="1"/>
  <c r="AE360" a="1"/>
  <c r="AE360" s="1"/>
  <c r="AE404" s="1" a="1"/>
  <c r="AE404" s="1"/>
  <c r="AH464" a="1"/>
  <c r="AH464" s="1"/>
  <c r="AO362" a="1"/>
  <c r="AO362" s="1"/>
  <c r="AO406" s="1" a="1"/>
  <c r="AO406" s="1"/>
  <c r="AK351" a="1"/>
  <c r="AK351" s="1"/>
  <c r="AK395" s="1" a="1"/>
  <c r="AK395" s="1"/>
  <c r="AH477" a="1"/>
  <c r="AH477" s="1"/>
  <c r="AE476" a="1"/>
  <c r="AE476" s="1"/>
  <c r="AJ380" a="1"/>
  <c r="AJ380" s="1"/>
  <c r="AN466" a="1"/>
  <c r="AN466" s="1"/>
  <c r="AF383" a="1"/>
  <c r="AF383" s="1"/>
  <c r="AJ467" a="1"/>
  <c r="AJ467" s="1"/>
  <c r="AE452" a="1"/>
  <c r="AE452" s="1"/>
  <c r="AE496" s="1" a="1"/>
  <c r="AE496" s="1"/>
  <c r="AN358" a="1"/>
  <c r="AN358" s="1"/>
  <c r="AN402" s="1" a="1"/>
  <c r="AN402" s="1"/>
  <c r="AH454" a="1"/>
  <c r="AH454" s="1"/>
  <c r="AH498" s="1" a="1"/>
  <c r="AH498" s="1"/>
  <c r="AH441" a="1"/>
  <c r="AH441" s="1"/>
  <c r="AD443" a="1"/>
  <c r="AD443" s="1"/>
  <c r="AD487" s="1" a="1"/>
  <c r="AD487" s="1"/>
  <c r="AM448" a="1"/>
  <c r="AM448" s="1"/>
  <c r="AM492" s="1" a="1"/>
  <c r="AM492" s="1"/>
  <c r="AD477" a="1"/>
  <c r="AD477" s="1"/>
  <c r="AK349" a="1"/>
  <c r="AK349" s="1"/>
  <c r="AK393" s="1" a="1"/>
  <c r="AK393" s="1"/>
  <c r="AO363" a="1"/>
  <c r="AO363" s="1"/>
  <c r="AO407" s="1" a="1"/>
  <c r="AO407" s="1"/>
  <c r="AM451" a="1"/>
  <c r="AM451" s="1"/>
  <c r="AM495" s="1" a="1"/>
  <c r="AM495" s="1"/>
  <c r="AE446" a="1"/>
  <c r="AE446" s="1"/>
  <c r="AE490" s="1" a="1"/>
  <c r="AE490" s="1"/>
  <c r="AJ350" a="1"/>
  <c r="AJ350" s="1"/>
  <c r="AJ394" s="1" a="1"/>
  <c r="AJ394" s="1"/>
  <c r="AN352" a="1"/>
  <c r="AN352" s="1"/>
  <c r="AN396" s="1" a="1"/>
  <c r="AN396" s="1"/>
  <c r="AM379" a="1"/>
  <c r="AM379" s="1"/>
  <c r="AL378" a="1"/>
  <c r="AL378" s="1"/>
  <c r="AE474" a="1"/>
  <c r="AE474" s="1"/>
  <c r="AE448" a="1"/>
  <c r="AE448" s="1"/>
  <c r="AE492" s="1" a="1"/>
  <c r="AE492" s="1"/>
  <c r="AL450" a="1"/>
  <c r="AL450" s="1"/>
  <c r="AL494" s="1" a="1"/>
  <c r="AL494" s="1"/>
  <c r="AD377" a="1"/>
  <c r="AD377" s="1"/>
  <c r="AJ359" a="1"/>
  <c r="AJ359" s="1"/>
  <c r="AJ403" s="1" a="1"/>
  <c r="AJ403" s="1"/>
  <c r="AO384" a="1"/>
  <c r="AO384" s="1"/>
  <c r="AH353" a="1"/>
  <c r="AH353" s="1"/>
  <c r="AH397" s="1" a="1"/>
  <c r="AH397" s="1"/>
  <c r="AN356" a="1"/>
  <c r="AN356" s="1"/>
  <c r="AN400" s="1" a="1"/>
  <c r="AN400" s="1"/>
  <c r="AM381" a="1"/>
  <c r="AM381" s="1"/>
  <c r="AE362" a="1"/>
  <c r="AE362" s="1"/>
  <c r="AE406" s="1" a="1"/>
  <c r="AE406" s="1"/>
  <c r="AJ376" a="1"/>
  <c r="AJ376" s="1"/>
  <c r="AJ382" a="1"/>
  <c r="AJ382" s="1"/>
  <c r="AO348" a="1"/>
  <c r="AO348" s="1"/>
  <c r="AO392" s="1" a="1"/>
  <c r="AO392" s="1"/>
  <c r="AI385" a="1"/>
  <c r="AI385" s="1"/>
  <c r="AI359" a="1"/>
  <c r="AI359" s="1"/>
  <c r="AI403" s="1" a="1"/>
  <c r="AI403" s="1"/>
  <c r="AO376" a="1"/>
  <c r="AO376" s="1"/>
  <c r="AM360" a="1"/>
  <c r="AM360" s="1"/>
  <c r="AM404" s="1" a="1"/>
  <c r="AM404" s="1"/>
  <c r="AH350" a="1"/>
  <c r="AH350" s="1"/>
  <c r="AH394" s="1" a="1"/>
  <c r="AH394" s="1"/>
  <c r="AG359" a="1"/>
  <c r="AG359" s="1"/>
  <c r="AG403" s="1" a="1"/>
  <c r="AG403" s="1"/>
  <c r="AO372" a="1"/>
  <c r="AO372" s="1"/>
  <c r="AD451" a="1"/>
  <c r="AD451" s="1"/>
  <c r="AD495" s="1" a="1"/>
  <c r="AD495" s="1"/>
  <c r="AJ464" a="1"/>
  <c r="AJ464" s="1"/>
  <c r="AK352" a="1"/>
  <c r="AK352" s="1"/>
  <c r="AK396" s="1" a="1"/>
  <c r="AK396" s="1"/>
  <c r="AF441" a="1"/>
  <c r="AF441" s="1"/>
  <c r="AF485" s="1" a="1"/>
  <c r="AF485" s="1"/>
  <c r="AD447" a="1"/>
  <c r="AD447" s="1"/>
  <c r="AD491" s="1" a="1"/>
  <c r="AD491" s="1"/>
  <c r="AE449" a="1"/>
  <c r="AE449" s="1"/>
  <c r="AE493" s="1" a="1"/>
  <c r="AE493" s="1"/>
  <c r="AM445" a="1"/>
  <c r="AM445" s="1"/>
  <c r="AM489" s="1" a="1"/>
  <c r="AM489" s="1"/>
  <c r="AE358" a="1"/>
  <c r="AE358" s="1"/>
  <c r="AE402" s="1" a="1"/>
  <c r="AE402" s="1"/>
  <c r="AK454" a="1"/>
  <c r="AK454" s="1"/>
  <c r="AK498" s="1" a="1"/>
  <c r="AK498" s="1"/>
  <c r="AI473" a="1"/>
  <c r="AI473" s="1"/>
  <c r="AI362" a="1"/>
  <c r="AI362" s="1"/>
  <c r="AI406" s="1" a="1"/>
  <c r="AI406" s="1"/>
  <c r="AL443" a="1"/>
  <c r="AL443" s="1"/>
  <c r="AL487" s="1" a="1"/>
  <c r="AL487" s="1"/>
  <c r="AF476" a="1"/>
  <c r="AF476" s="1"/>
  <c r="AL376" a="1"/>
  <c r="AL376" s="1"/>
  <c r="AF379" a="1"/>
  <c r="AF379" s="1"/>
  <c r="AJ455" a="1"/>
  <c r="AJ455" s="1"/>
  <c r="AJ499" s="1" a="1"/>
  <c r="AJ499" s="1"/>
  <c r="AG473" a="1"/>
  <c r="AG473" s="1"/>
  <c r="AH450" a="1"/>
  <c r="AH450" s="1"/>
  <c r="AH494" s="1" a="1"/>
  <c r="AH494" s="1"/>
  <c r="N74" a="1"/>
  <c r="N74" s="1"/>
  <c r="N139" s="1"/>
  <c r="N79" a="1"/>
  <c r="N79" s="1"/>
  <c r="N82" a="1"/>
  <c r="N82" s="1"/>
  <c r="N87" a="1"/>
  <c r="N87" s="1"/>
  <c r="N152" s="1"/>
  <c r="AG422" a="1"/>
  <c r="AG422" s="1"/>
  <c r="AL414" a="1"/>
  <c r="AL414" s="1"/>
  <c r="AN517" a="1"/>
  <c r="AN517" s="1"/>
  <c r="AN424" a="1"/>
  <c r="AN424" s="1"/>
  <c r="AI518" a="1"/>
  <c r="AI518" s="1"/>
  <c r="AI521" a="1"/>
  <c r="AI521" s="1"/>
  <c r="AG419" a="1"/>
  <c r="AG419" s="1"/>
  <c r="AO361" a="1"/>
  <c r="AO361" s="1"/>
  <c r="AO405" s="1" a="1"/>
  <c r="AO405" s="1"/>
  <c r="AN463" a="1"/>
  <c r="AN463" s="1"/>
  <c r="AG360" a="1"/>
  <c r="AG360" s="1"/>
  <c r="AG404" s="1" a="1"/>
  <c r="AG404" s="1"/>
  <c r="AO477" a="1"/>
  <c r="AO477" s="1"/>
  <c r="AD471" a="1"/>
  <c r="AD471" s="1"/>
  <c r="AH448" a="1"/>
  <c r="AH448" s="1"/>
  <c r="AH492" s="1" a="1"/>
  <c r="AH492" s="1"/>
  <c r="AN449" a="1"/>
  <c r="AN449" s="1"/>
  <c r="AN493" s="1" a="1"/>
  <c r="AN493" s="1"/>
  <c r="AL349" a="1"/>
  <c r="AL349" s="1"/>
  <c r="AL393" s="1" a="1"/>
  <c r="AL393" s="1"/>
  <c r="AE511" a="1"/>
  <c r="AE511" s="1"/>
  <c r="AG514" a="1"/>
  <c r="AG514" s="1"/>
  <c r="AD427" a="1"/>
  <c r="AD427" s="1"/>
  <c r="AM425" a="1"/>
  <c r="AM425" s="1"/>
  <c r="AI423" a="1"/>
  <c r="AI423" s="1"/>
  <c r="AF511" a="1"/>
  <c r="AF511" s="1"/>
  <c r="AH514" a="1"/>
  <c r="AH514" s="1"/>
  <c r="AM456" a="1"/>
  <c r="AM456" s="1"/>
  <c r="AM500" s="1" a="1"/>
  <c r="AM500" s="1"/>
  <c r="AL375" a="1"/>
  <c r="AL375" s="1"/>
  <c r="AE520" a="1"/>
  <c r="AE520" s="1"/>
  <c r="AJ515" a="1"/>
  <c r="AJ515" s="1"/>
  <c r="AI519" a="1"/>
  <c r="AI519" s="1"/>
  <c r="AM418" a="1"/>
  <c r="AM418" s="1"/>
  <c r="I77" a="1"/>
  <c r="I77" s="1"/>
  <c r="AK467" a="1"/>
  <c r="AK467" s="1"/>
  <c r="AD514" a="1"/>
  <c r="AD514" s="1"/>
  <c r="AE510" a="1"/>
  <c r="AE510" s="1"/>
  <c r="AN414" a="1"/>
  <c r="AN414" s="1"/>
  <c r="AG421" a="1"/>
  <c r="AG421" s="1"/>
  <c r="AM428" a="1"/>
  <c r="AM428" s="1"/>
  <c r="AK519" a="1"/>
  <c r="AK519" s="1"/>
  <c r="AO425" a="1"/>
  <c r="AO425" s="1"/>
  <c r="AI478" a="1"/>
  <c r="AI478" s="1"/>
  <c r="AF473" a="1"/>
  <c r="AF473" s="1"/>
  <c r="AM473" a="1"/>
  <c r="AM473" s="1"/>
  <c r="AK441" a="1"/>
  <c r="AK441" s="1"/>
  <c r="AK485" s="1" a="1"/>
  <c r="AK485" s="1"/>
  <c r="AF445" a="1"/>
  <c r="AF445" s="1"/>
  <c r="AF489" s="1" a="1"/>
  <c r="AF489" s="1"/>
  <c r="AM373" a="1"/>
  <c r="AM373" s="1"/>
  <c r="AJ383" a="1"/>
  <c r="AJ383" s="1"/>
  <c r="AJ357" a="1"/>
  <c r="AJ357" s="1"/>
  <c r="AJ401" s="1" a="1"/>
  <c r="AJ401" s="1"/>
  <c r="AK380" a="1"/>
  <c r="AK380" s="1"/>
  <c r="AF382" a="1"/>
  <c r="AF382" s="1"/>
  <c r="AH382" a="1"/>
  <c r="AH382" s="1"/>
  <c r="AG465" a="1"/>
  <c r="AG465" s="1"/>
  <c r="AL442" a="1"/>
  <c r="AL442" s="1"/>
  <c r="AL486" s="1" a="1"/>
  <c r="AL486" s="1"/>
  <c r="AL468" a="1"/>
  <c r="AL468" s="1"/>
  <c r="AJ353" a="1"/>
  <c r="AJ353" s="1"/>
  <c r="AJ397" s="1" a="1"/>
  <c r="AJ397" s="1"/>
  <c r="AN441" a="1"/>
  <c r="AN441" s="1"/>
  <c r="AN485" s="1" a="1"/>
  <c r="AN485" s="1"/>
  <c r="AN468" a="1"/>
  <c r="AN468" s="1"/>
  <c r="AM449" a="1"/>
  <c r="AM449" s="1"/>
  <c r="AM493" s="1" a="1"/>
  <c r="AM493" s="1"/>
  <c r="AG453" a="1"/>
  <c r="AG453" s="1"/>
  <c r="AG497" s="1" a="1"/>
  <c r="AG497" s="1"/>
  <c r="AM469" a="1"/>
  <c r="AM469" s="1"/>
  <c r="AO445" a="1"/>
  <c r="AO445" s="1"/>
  <c r="AO489" s="1" a="1"/>
  <c r="AO489" s="1"/>
  <c r="AG469" a="1"/>
  <c r="AG469" s="1"/>
  <c r="AI354" a="1"/>
  <c r="AI354" s="1"/>
  <c r="AI398" s="1" a="1"/>
  <c r="AI398" s="1"/>
  <c r="AD452" a="1"/>
  <c r="AD452" s="1"/>
  <c r="AD496" s="1" a="1"/>
  <c r="AD496" s="1"/>
  <c r="AK473" a="1"/>
  <c r="AK473" s="1"/>
  <c r="AM470" a="1"/>
  <c r="AM470" s="1"/>
  <c r="AD449" a="1"/>
  <c r="AD449" s="1"/>
  <c r="AD493" s="1" a="1"/>
  <c r="AD493" s="1"/>
  <c r="AL464" a="1"/>
  <c r="AL464" s="1"/>
  <c r="AD385" a="1"/>
  <c r="AD385" s="1"/>
  <c r="AJ448" a="1"/>
  <c r="AJ448" s="1"/>
  <c r="AJ492" s="1" a="1"/>
  <c r="AJ492" s="1"/>
  <c r="AN478" a="1"/>
  <c r="AN478" s="1"/>
  <c r="AJ451" a="1"/>
  <c r="AJ451" s="1"/>
  <c r="AJ495" s="1" a="1"/>
  <c r="AJ495" s="1"/>
  <c r="AJ351" a="1"/>
  <c r="AJ351" s="1"/>
  <c r="AJ395" s="1" a="1"/>
  <c r="AJ395" s="1"/>
  <c r="AI353" a="1"/>
  <c r="AI353" s="1"/>
  <c r="AI397" s="1" a="1"/>
  <c r="AI397" s="1"/>
  <c r="AM357" a="1"/>
  <c r="AM357" s="1"/>
  <c r="AM401" s="1" a="1"/>
  <c r="AM401" s="1"/>
  <c r="AN385" a="1"/>
  <c r="AN385" s="1"/>
  <c r="AK376" a="1"/>
  <c r="AK376" s="1"/>
  <c r="AF385" a="1"/>
  <c r="AF385" s="1"/>
  <c r="AD375" a="1"/>
  <c r="AD375" s="1"/>
  <c r="AI358" a="1"/>
  <c r="AI358" s="1"/>
  <c r="AI402" s="1" a="1"/>
  <c r="AI402" s="1"/>
  <c r="AO352" a="1"/>
  <c r="AO352" s="1"/>
  <c r="AO396" s="1" a="1"/>
  <c r="AO396" s="1"/>
  <c r="AO353" a="1"/>
  <c r="AO353" s="1"/>
  <c r="AO397" s="1" a="1"/>
  <c r="AO397" s="1"/>
  <c r="AD383" a="1"/>
  <c r="AD383" s="1"/>
  <c r="AE348" a="1"/>
  <c r="AE348" s="1"/>
  <c r="AE392" s="1" a="1"/>
  <c r="AE392" s="1"/>
  <c r="AM476" a="1"/>
  <c r="AM476" s="1"/>
  <c r="AG351" a="1"/>
  <c r="AG351" s="1"/>
  <c r="AG395" s="1" a="1"/>
  <c r="AG395" s="1"/>
  <c r="AO359" a="1"/>
  <c r="AO359" s="1"/>
  <c r="AO403" s="1" a="1"/>
  <c r="AO403" s="1"/>
  <c r="AG375" a="1"/>
  <c r="AG375" s="1"/>
  <c r="AH348" a="1"/>
  <c r="AH348" s="1"/>
  <c r="AH392" s="1" a="1"/>
  <c r="AH392" s="1"/>
  <c r="AJ377" a="1"/>
  <c r="AJ377" s="1"/>
  <c r="AL360" a="1"/>
  <c r="AL360" s="1"/>
  <c r="AL404" s="1" a="1"/>
  <c r="AL404" s="1"/>
  <c r="AE359" a="1"/>
  <c r="AE359" s="1"/>
  <c r="AE403" s="1" a="1"/>
  <c r="AE403" s="1"/>
  <c r="AI379" a="1"/>
  <c r="AI379" s="1"/>
  <c r="AI374" a="1"/>
  <c r="AI374" s="1"/>
  <c r="N73" a="1"/>
  <c r="N73" s="1"/>
  <c r="N76" a="1"/>
  <c r="N76" s="1"/>
  <c r="N119" s="1" a="1"/>
  <c r="N119" s="1"/>
  <c r="N81" a="1"/>
  <c r="N81" s="1"/>
  <c r="N84" a="1"/>
  <c r="N84" s="1"/>
  <c r="N127" s="1" a="1"/>
  <c r="N127" s="1"/>
  <c r="AH421" a="1"/>
  <c r="AH421" s="1"/>
  <c r="AD516" a="1"/>
  <c r="AD516" s="1"/>
  <c r="AJ418" a="1"/>
  <c r="AJ418" s="1"/>
  <c r="AN509" a="1"/>
  <c r="AN509" s="1"/>
  <c r="AD517" a="1"/>
  <c r="AD517" s="1"/>
  <c r="AJ417" a="1"/>
  <c r="AJ417" s="1"/>
  <c r="AN470" a="1"/>
  <c r="AN470" s="1"/>
  <c r="AF377" a="1"/>
  <c r="AF377" s="1"/>
  <c r="AK383" a="1"/>
  <c r="AK383" s="1"/>
  <c r="AD454" a="1"/>
  <c r="AD454" s="1"/>
  <c r="AD498" s="1" a="1"/>
  <c r="AD498" s="1"/>
  <c r="AG474" a="1"/>
  <c r="AG474" s="1"/>
  <c r="AO383" a="1"/>
  <c r="AO383" s="1"/>
  <c r="AD513" a="1"/>
  <c r="AD513" s="1"/>
  <c r="AJ520" a="1"/>
  <c r="AJ520" s="1"/>
  <c r="AJ522" a="1"/>
  <c r="AJ522" s="1"/>
  <c r="AK509" a="1"/>
  <c r="AK509" s="1"/>
  <c r="AL420" a="1"/>
  <c r="AL420" s="1"/>
  <c r="AM417" a="1"/>
  <c r="AM417" s="1"/>
  <c r="AJ420" a="1"/>
  <c r="AJ420" s="1"/>
  <c r="AF521" a="1"/>
  <c r="AF521" s="1"/>
  <c r="AO467" a="1"/>
  <c r="AO467" s="1"/>
  <c r="AH356" a="1"/>
  <c r="AH356" s="1"/>
  <c r="AH400" s="1" a="1"/>
  <c r="AH400" s="1"/>
  <c r="AM464" a="1"/>
  <c r="AM464" s="1"/>
  <c r="AE352" a="1"/>
  <c r="AE352" s="1"/>
  <c r="AE396" s="1" a="1"/>
  <c r="AE396" s="1"/>
  <c r="AD520" a="1"/>
  <c r="AD520" s="1"/>
  <c r="AE516" a="1"/>
  <c r="AE516" s="1"/>
  <c r="AI510" a="1"/>
  <c r="AI510" s="1"/>
  <c r="AL429" a="1"/>
  <c r="AL429" s="1"/>
  <c r="AN423" a="1"/>
  <c r="AN423" s="1"/>
  <c r="AO508" a="1"/>
  <c r="AO508" s="1"/>
  <c r="AK522" a="1"/>
  <c r="AK522" s="1"/>
  <c r="AN477" a="1"/>
  <c r="AN477" s="1"/>
  <c r="AJ356" a="1"/>
  <c r="AJ356" s="1"/>
  <c r="AJ400" s="1" a="1"/>
  <c r="AJ400" s="1"/>
  <c r="AE515" a="1"/>
  <c r="AE515" s="1"/>
  <c r="AI507" a="1"/>
  <c r="AI507" s="1"/>
  <c r="AI515" a="1"/>
  <c r="AI515" s="1"/>
  <c r="AM426" a="1"/>
  <c r="AM426" s="1"/>
  <c r="I73" a="1"/>
  <c r="I73" s="1"/>
  <c r="AI414" a="1"/>
  <c r="AI414" s="1"/>
  <c r="AK452" a="1"/>
  <c r="AK452" s="1"/>
  <c r="AK496" s="1" a="1"/>
  <c r="AK496" s="1"/>
  <c r="AF475" a="1"/>
  <c r="AF475" s="1"/>
  <c r="AD378" a="1"/>
  <c r="AD378" s="1"/>
  <c r="AE384" a="1"/>
  <c r="AE384" s="1"/>
  <c r="AF375" a="1"/>
  <c r="AF375" s="1"/>
  <c r="AO446" a="1"/>
  <c r="AO446" s="1"/>
  <c r="AO490" s="1" a="1"/>
  <c r="AO490" s="1"/>
  <c r="AI470" a="1"/>
  <c r="AI470" s="1"/>
  <c r="AM466" a="1"/>
  <c r="AM466" s="1"/>
  <c r="N75" a="1"/>
  <c r="N75" s="1"/>
  <c r="N118" s="1" a="1"/>
  <c r="N118" s="1"/>
  <c r="N86" a="1"/>
  <c r="N86" s="1"/>
  <c r="N107" s="1" a="1"/>
  <c r="N107" s="1"/>
  <c r="S5" a="1"/>
  <c r="S5" s="1"/>
  <c r="AG513" a="1"/>
  <c r="AG513" s="1"/>
  <c r="AD426" a="1"/>
  <c r="AD426" s="1"/>
  <c r="AE519" a="1"/>
  <c r="AE519" s="1"/>
  <c r="AN376" a="1"/>
  <c r="AN376" s="1"/>
  <c r="AG470" a="1"/>
  <c r="AG470" s="1"/>
  <c r="AI516" a="1"/>
  <c r="AI516" s="1"/>
  <c r="AM509" a="1"/>
  <c r="AM509" s="1"/>
  <c r="AD518" a="1"/>
  <c r="AD518" s="1"/>
  <c r="AO422" a="1"/>
  <c r="AO422" s="1"/>
  <c r="AO475" a="1"/>
  <c r="AO475" s="1"/>
  <c r="AH362" a="1"/>
  <c r="AH362" s="1"/>
  <c r="AH406" s="1" a="1"/>
  <c r="AH406" s="1"/>
  <c r="AD519" a="1"/>
  <c r="AD519" s="1"/>
  <c r="AD429" a="1"/>
  <c r="AD429" s="1"/>
  <c r="AF421" a="1"/>
  <c r="AF421" s="1"/>
  <c r="AL456" a="1"/>
  <c r="AL456" s="1"/>
  <c r="AL500" s="1" a="1"/>
  <c r="AL500" s="1"/>
  <c r="AJ472" a="1"/>
  <c r="AJ472" s="1"/>
  <c r="AF450" a="1"/>
  <c r="AF450" s="1"/>
  <c r="AF494" s="1" a="1"/>
  <c r="AF494" s="1"/>
  <c r="AF380" a="1"/>
  <c r="AF380" s="1"/>
  <c r="AM372" a="1"/>
  <c r="AM372" s="1"/>
  <c r="AM475" a="1"/>
  <c r="AM475" s="1"/>
  <c r="AD445" a="1"/>
  <c r="AD445" s="1"/>
  <c r="AD489" s="1" a="1"/>
  <c r="AD489" s="1"/>
  <c r="AH451" a="1"/>
  <c r="AH451" s="1"/>
  <c r="AH495" s="1" a="1"/>
  <c r="AH495" s="1"/>
  <c r="AK443" a="1"/>
  <c r="AK443" s="1"/>
  <c r="AK487" s="1" a="1"/>
  <c r="AK487" s="1"/>
  <c r="AO374" a="1"/>
  <c r="AO374" s="1"/>
  <c r="AI471" a="1"/>
  <c r="AI471" s="1"/>
  <c r="AJ374" a="1"/>
  <c r="AJ374" s="1"/>
  <c r="AI380" a="1"/>
  <c r="AI380" s="1"/>
  <c r="AO453" a="1"/>
  <c r="AO453" s="1"/>
  <c r="AO497" s="1" a="1"/>
  <c r="AO497" s="1"/>
  <c r="AG475" a="1"/>
  <c r="AG475" s="1"/>
  <c r="AN372" a="1"/>
  <c r="AN372" s="1"/>
  <c r="AL383" a="1"/>
  <c r="AL383" s="1"/>
  <c r="AG348" a="1"/>
  <c r="AG348" s="1"/>
  <c r="AG392" s="1" a="1"/>
  <c r="AG392" s="1"/>
  <c r="AD353" a="1"/>
  <c r="AD353" s="1"/>
  <c r="AD397" s="1" a="1"/>
  <c r="AD397" s="1"/>
  <c r="AK384" a="1"/>
  <c r="AK384" s="1"/>
  <c r="AM467" a="1"/>
  <c r="AM467" s="1"/>
  <c r="AK373" a="1"/>
  <c r="AK373" s="1"/>
  <c r="AK449" a="1"/>
  <c r="AK449" s="1"/>
  <c r="AK493" s="1" a="1"/>
  <c r="AK493" s="1"/>
  <c r="AI447" a="1"/>
  <c r="AI447" s="1"/>
  <c r="AI491" s="1" a="1"/>
  <c r="AI491" s="1"/>
  <c r="AI441" a="1"/>
  <c r="AI441" s="1"/>
  <c r="AH447" a="1"/>
  <c r="AH447" s="1"/>
  <c r="AH491" s="1" a="1"/>
  <c r="AH491" s="1"/>
  <c r="AL472" a="1"/>
  <c r="AL472" s="1"/>
  <c r="AH444" a="1"/>
  <c r="AH444" s="1"/>
  <c r="AH488" s="1" a="1"/>
  <c r="AH488" s="1"/>
  <c r="AD444" a="1"/>
  <c r="AD444" s="1"/>
  <c r="AK465" a="1"/>
  <c r="AK465" s="1"/>
  <c r="AD464" a="1"/>
  <c r="AD464" s="1"/>
  <c r="AF348" a="1"/>
  <c r="AF348" s="1"/>
  <c r="AF392" s="1" a="1"/>
  <c r="AF392" s="1"/>
  <c r="AF448" a="1"/>
  <c r="AF448" s="1"/>
  <c r="AF492" s="1" a="1"/>
  <c r="AF492" s="1"/>
  <c r="AO444" a="1"/>
  <c r="AO444" s="1"/>
  <c r="AO488" s="1" a="1"/>
  <c r="AO488" s="1"/>
  <c r="AN382" a="1"/>
  <c r="AN382" s="1"/>
  <c r="AK455" a="1"/>
  <c r="AK455" s="1"/>
  <c r="AK499" s="1" a="1"/>
  <c r="AK499" s="1"/>
  <c r="AF349" a="1"/>
  <c r="AF349" s="1"/>
  <c r="AF393" s="1" a="1"/>
  <c r="AF393" s="1"/>
  <c r="AN374" a="1"/>
  <c r="AN374" s="1"/>
  <c r="AO355" a="1"/>
  <c r="AO355" s="1"/>
  <c r="AO399" s="1" a="1"/>
  <c r="AO399" s="1"/>
  <c r="AH357" a="1"/>
  <c r="AH357" s="1"/>
  <c r="AH401" s="1" a="1"/>
  <c r="AH401" s="1"/>
  <c r="AH363" a="1"/>
  <c r="AH363" s="1"/>
  <c r="AH407" s="1" a="1"/>
  <c r="AH407" s="1"/>
  <c r="AD356" a="1"/>
  <c r="AD356" s="1"/>
  <c r="AD400" s="1" a="1"/>
  <c r="AD400" s="1"/>
  <c r="AK375" a="1"/>
  <c r="AK375" s="1"/>
  <c r="AG361" a="1"/>
  <c r="AG361" s="1"/>
  <c r="AG405" s="1" a="1"/>
  <c r="AG405" s="1"/>
  <c r="AJ355" a="1"/>
  <c r="AJ355" s="1"/>
  <c r="AJ399" s="1" a="1"/>
  <c r="AJ399" s="1"/>
  <c r="AM348" a="1"/>
  <c r="AM348" s="1"/>
  <c r="AM392" s="1" a="1"/>
  <c r="AM392" s="1"/>
  <c r="AJ446" a="1"/>
  <c r="AJ446" s="1"/>
  <c r="AJ490" s="1" a="1"/>
  <c r="AJ490" s="1"/>
  <c r="AD351" a="1"/>
  <c r="AD351" s="1"/>
  <c r="AD395" s="1" a="1"/>
  <c r="AD395" s="1"/>
  <c r="AN361" a="1"/>
  <c r="AN361" s="1"/>
  <c r="AN405" s="1" a="1"/>
  <c r="AN405" s="1"/>
  <c r="AL441" a="1"/>
  <c r="AL441" s="1"/>
  <c r="AL485" s="1" a="1"/>
  <c r="AL485" s="1"/>
  <c r="AD466" a="1"/>
  <c r="AD466" s="1"/>
  <c r="AI443" a="1"/>
  <c r="AI443" s="1"/>
  <c r="AI487" s="1" a="1"/>
  <c r="AI487" s="1"/>
  <c r="AD470" a="1"/>
  <c r="AD470" s="1"/>
  <c r="AJ474" a="1"/>
  <c r="AJ474" s="1"/>
  <c r="AI445" a="1"/>
  <c r="AI445" s="1"/>
  <c r="AI489" s="1" a="1"/>
  <c r="AI489" s="1"/>
  <c r="AG445" a="1"/>
  <c r="AG445" s="1"/>
  <c r="AG489" s="1" a="1"/>
  <c r="AG489" s="1"/>
  <c r="AK363" a="1"/>
  <c r="AK363" s="1"/>
  <c r="AK407" s="1" a="1"/>
  <c r="AK407" s="1"/>
  <c r="AF376" a="1"/>
  <c r="AF376" s="1"/>
  <c r="AN348" a="1"/>
  <c r="AN348" s="1"/>
  <c r="AN392" s="1" a="1"/>
  <c r="AN392" s="1"/>
  <c r="AF373" a="1"/>
  <c r="AF373" s="1"/>
  <c r="AK378" a="1"/>
  <c r="AK378" s="1"/>
  <c r="AD359" a="1"/>
  <c r="AD359" s="1"/>
  <c r="AD403" s="1" a="1"/>
  <c r="AD403" s="1"/>
  <c r="AJ361" a="1"/>
  <c r="AJ361" s="1"/>
  <c r="AJ405" s="1" a="1"/>
  <c r="AJ405" s="1"/>
  <c r="AN476" a="1"/>
  <c r="AN476" s="1"/>
  <c r="AK370" a="1"/>
  <c r="AK370" s="1"/>
  <c r="AI454" a="1"/>
  <c r="AI454" s="1"/>
  <c r="AI498" s="1" a="1"/>
  <c r="AI498" s="1"/>
  <c r="AD473" a="1"/>
  <c r="AD473" s="1"/>
  <c r="AL384" a="1"/>
  <c r="AL384" s="1"/>
  <c r="AE443" a="1"/>
  <c r="AE443" s="1"/>
  <c r="AE487" s="1" a="1"/>
  <c r="AE487" s="1"/>
  <c r="AI469" a="1"/>
  <c r="AI469" s="1"/>
  <c r="AO442" a="1"/>
  <c r="AO442" s="1"/>
  <c r="AO486" s="1" a="1"/>
  <c r="AO486" s="1"/>
  <c r="AH465" a="1"/>
  <c r="AH465" s="1"/>
  <c r="AM441" a="1"/>
  <c r="AM441" s="1"/>
  <c r="AM485" s="1" a="1"/>
  <c r="AM485" s="1"/>
  <c r="AE444" a="1"/>
  <c r="AE444" s="1"/>
  <c r="AE488" s="1" a="1"/>
  <c r="AE488" s="1"/>
  <c r="AF455" a="1"/>
  <c r="AF455" s="1"/>
  <c r="AF499" s="1" a="1"/>
  <c r="AF499" s="1"/>
  <c r="AG464" a="1"/>
  <c r="AG464" s="1"/>
  <c r="AI356" a="1"/>
  <c r="AI356" s="1"/>
  <c r="AI400" s="1" a="1"/>
  <c r="AI400" s="1"/>
  <c r="AD379" a="1"/>
  <c r="AD379" s="1"/>
  <c r="AD472" a="1"/>
  <c r="AD472" s="1"/>
  <c r="AN442" a="1"/>
  <c r="AN442" s="1"/>
  <c r="AN486" s="1" a="1"/>
  <c r="AN486" s="1"/>
  <c r="AJ372" a="1"/>
  <c r="AJ372" s="1"/>
  <c r="AO377" a="1"/>
  <c r="AO377" s="1"/>
  <c r="AH442" a="1"/>
  <c r="AH442" s="1"/>
  <c r="AH486" s="1" a="1"/>
  <c r="AH486" s="1"/>
  <c r="AF456" a="1"/>
  <c r="AF456" s="1"/>
  <c r="AF500" s="1" a="1"/>
  <c r="AF500" s="1"/>
  <c r="AK478" a="1"/>
  <c r="AK478" s="1"/>
  <c r="AM446" a="1"/>
  <c r="AM446" s="1"/>
  <c r="AM490" s="1" a="1"/>
  <c r="AM490" s="1"/>
  <c r="AH354" a="1"/>
  <c r="AH354" s="1"/>
  <c r="AH398" s="1" a="1"/>
  <c r="AH398" s="1"/>
  <c r="AG381" a="1"/>
  <c r="AG381" s="1"/>
  <c r="AE351" a="1"/>
  <c r="AE351" s="1"/>
  <c r="AE395" s="1" a="1"/>
  <c r="AE395" s="1"/>
  <c r="AM374" a="1"/>
  <c r="AM374" s="1"/>
  <c r="AG354" a="1"/>
  <c r="AG354" s="1"/>
  <c r="AG398" s="1" a="1"/>
  <c r="AG398" s="1"/>
  <c r="AO385" a="1"/>
  <c r="AO385" s="1"/>
  <c r="AM354" a="1"/>
  <c r="AM354" s="1"/>
  <c r="AM398" s="1" a="1"/>
  <c r="AM398" s="1"/>
  <c r="AG352" a="1"/>
  <c r="AG352" s="1"/>
  <c r="AG396" s="1" a="1"/>
  <c r="AG396" s="1"/>
  <c r="AG350" a="1"/>
  <c r="AG350" s="1"/>
  <c r="AG394" s="1" a="1"/>
  <c r="AG394" s="1"/>
  <c r="AL370" a="1"/>
  <c r="AL370" s="1"/>
  <c r="AG380" a="1"/>
  <c r="AG380" s="1"/>
  <c r="N83" a="1"/>
  <c r="N83" s="1"/>
  <c r="AL417" a="1"/>
  <c r="AL417" s="1"/>
  <c r="AJ509" a="1"/>
  <c r="AJ509" s="1"/>
  <c r="AJ424" a="1"/>
  <c r="AJ424" s="1"/>
  <c r="AM515" a="1"/>
  <c r="AM515" s="1"/>
  <c r="AK477" a="1"/>
  <c r="AK477" s="1"/>
  <c r="AJ373" a="1"/>
  <c r="AJ373" s="1"/>
  <c r="AI511" a="1"/>
  <c r="AI511" s="1"/>
  <c r="AF507" a="1"/>
  <c r="AF507" s="1"/>
  <c r="AJ416" a="1"/>
  <c r="AJ416" s="1"/>
  <c r="AI472" a="1"/>
  <c r="AI472" s="1"/>
  <c r="AE466" a="1"/>
  <c r="AE466" s="1"/>
  <c r="AI348" a="1"/>
  <c r="AI348" s="1"/>
  <c r="AI392" s="1" a="1"/>
  <c r="AI392" s="1"/>
  <c r="AN456" a="1"/>
  <c r="AN456" s="1"/>
  <c r="AN500" s="1" a="1"/>
  <c r="AN500" s="1"/>
  <c r="AK372" a="1"/>
  <c r="AK372" s="1"/>
  <c r="AK354" a="1"/>
  <c r="AK354" s="1"/>
  <c r="AK398" s="1" a="1"/>
  <c r="AK398" s="1"/>
  <c r="AG454" a="1"/>
  <c r="AG454" s="1"/>
  <c r="AG498" s="1" a="1"/>
  <c r="AG498" s="1"/>
  <c r="AF478" a="1"/>
  <c r="AF478" s="1"/>
  <c r="AK348" a="1"/>
  <c r="AK348" s="1"/>
  <c r="AK392" s="1" a="1"/>
  <c r="AK392" s="1"/>
  <c r="AM443" a="1"/>
  <c r="AM443" s="1"/>
  <c r="AM487" s="1" a="1"/>
  <c r="AM487" s="1"/>
  <c r="AI452" a="1"/>
  <c r="AI452" s="1"/>
  <c r="AI496" s="1" a="1"/>
  <c r="AI496" s="1"/>
  <c r="AK350" a="1"/>
  <c r="AK350" s="1"/>
  <c r="AK394" s="1" a="1"/>
  <c r="AK394" s="1"/>
  <c r="AK466" a="1"/>
  <c r="AK466" s="1"/>
  <c r="AJ469" a="1"/>
  <c r="AJ469" s="1"/>
  <c r="AL467" a="1"/>
  <c r="AL467" s="1"/>
  <c r="AG451" a="1"/>
  <c r="AG451" s="1"/>
  <c r="AG495" s="1" a="1"/>
  <c r="AG495" s="1"/>
  <c r="AE468" a="1"/>
  <c r="AE468" s="1"/>
  <c r="AM474" a="1"/>
  <c r="AM474" s="1"/>
  <c r="AE357" a="1"/>
  <c r="AE357" s="1"/>
  <c r="AE374" a="1"/>
  <c r="AE374" s="1"/>
  <c r="AL382" a="1"/>
  <c r="AL382" s="1"/>
  <c r="AM356" a="1"/>
  <c r="AM356" s="1"/>
  <c r="AM400" s="1" a="1"/>
  <c r="AM400" s="1"/>
  <c r="AG385" a="1"/>
  <c r="AG385" s="1"/>
  <c r="AJ381" a="1"/>
  <c r="AJ381" s="1"/>
  <c r="AG463" a="1"/>
  <c r="AG463" s="1"/>
  <c r="AH370" a="1"/>
  <c r="AH370" s="1"/>
  <c r="AH376" a="1"/>
  <c r="AH376" s="1"/>
  <c r="AM363" a="1"/>
  <c r="AM363" s="1"/>
  <c r="AM407" s="1" a="1"/>
  <c r="AM407" s="1"/>
  <c r="AI477" a="1"/>
  <c r="AI477" s="1"/>
  <c r="AH373" a="1"/>
  <c r="AH373" s="1"/>
  <c r="AM472" a="1"/>
  <c r="AM472" s="1"/>
  <c r="AG357" a="1"/>
  <c r="AG357" s="1"/>
  <c r="AG401" s="1" a="1"/>
  <c r="AG401" s="1"/>
  <c r="AD468" a="1"/>
  <c r="AD468" s="1"/>
  <c r="AI449" a="1"/>
  <c r="AI449" s="1"/>
  <c r="AI493" s="1" a="1"/>
  <c r="AI493" s="1"/>
  <c r="AL478" a="1"/>
  <c r="AL478" s="1"/>
  <c r="AE470" a="1"/>
  <c r="AE470" s="1"/>
  <c r="AI475" a="1"/>
  <c r="AI475" s="1"/>
  <c r="AL473" a="1"/>
  <c r="AL473" s="1"/>
  <c r="AN375" a="1"/>
  <c r="AN375" s="1"/>
  <c r="AO447" a="1"/>
  <c r="AO447" s="1"/>
  <c r="AO491" s="1" a="1"/>
  <c r="AO491" s="1"/>
  <c r="AD450" a="1"/>
  <c r="AD450" s="1"/>
  <c r="AD494" s="1" a="1"/>
  <c r="AD494" s="1"/>
  <c r="AN373" a="1"/>
  <c r="AN373" s="1"/>
  <c r="AM463" a="1"/>
  <c r="AM463" s="1"/>
  <c r="AK456" a="1"/>
  <c r="AK456" s="1"/>
  <c r="AK500" s="1" a="1"/>
  <c r="AK500" s="1"/>
  <c r="AH449" a="1"/>
  <c r="AH449" s="1"/>
  <c r="AH493" s="1" a="1"/>
  <c r="AH493" s="1"/>
  <c r="AM382" a="1"/>
  <c r="AM382" s="1"/>
  <c r="AM351" a="1"/>
  <c r="AM351" s="1"/>
  <c r="AM395" s="1" a="1"/>
  <c r="AM395" s="1"/>
  <c r="AN362" a="1"/>
  <c r="AN362" s="1"/>
  <c r="AN406" s="1" a="1"/>
  <c r="AN406" s="1"/>
  <c r="AN354" a="1"/>
  <c r="AN354" s="1"/>
  <c r="AN398" s="1" a="1"/>
  <c r="AN398" s="1"/>
  <c r="AL352" a="1"/>
  <c r="AL352" s="1"/>
  <c r="AL396" s="1" a="1"/>
  <c r="AL396" s="1"/>
  <c r="AL372" a="1"/>
  <c r="AL372" s="1"/>
  <c r="AE373" a="1"/>
  <c r="AE373" s="1"/>
  <c r="AF444" a="1"/>
  <c r="AF444" s="1"/>
  <c r="AF488" s="1" a="1"/>
  <c r="AF488" s="1"/>
  <c r="AK381" a="1"/>
  <c r="AK381" s="1"/>
  <c r="AI442" a="1"/>
  <c r="AI442" s="1"/>
  <c r="AI486" s="1" a="1"/>
  <c r="AI486" s="1"/>
  <c r="AL355" a="1"/>
  <c r="AL355" s="1"/>
  <c r="AL399" s="1" a="1"/>
  <c r="AL399" s="1"/>
  <c r="AF443" a="1"/>
  <c r="AF443" s="1"/>
  <c r="AF487" s="1" a="1"/>
  <c r="AF487" s="1"/>
  <c r="AN446" a="1"/>
  <c r="AN446" s="1"/>
  <c r="AN490" s="1" a="1"/>
  <c r="AN490" s="1"/>
  <c r="AI463" a="1"/>
  <c r="AI463" s="1"/>
  <c r="AI381" a="1"/>
  <c r="AI381" s="1"/>
  <c r="AE472" a="1"/>
  <c r="AE472" s="1"/>
  <c r="AO471" a="1"/>
  <c r="AO471" s="1"/>
  <c r="AL471" a="1"/>
  <c r="AL471" s="1"/>
  <c r="AE442" a="1"/>
  <c r="AE442" s="1"/>
  <c r="AE486" s="1" a="1"/>
  <c r="AE486" s="1"/>
  <c r="AL475" a="1"/>
  <c r="AL475" s="1"/>
  <c r="AE445" a="1"/>
  <c r="AE445" s="1"/>
  <c r="AE489" s="1" a="1"/>
  <c r="AE489" s="1"/>
  <c r="AJ466" a="1"/>
  <c r="AJ466" s="1"/>
  <c r="AH381" a="1"/>
  <c r="AH381" s="1"/>
  <c r="AK379" a="1"/>
  <c r="AK379" s="1"/>
  <c r="AJ370" a="1"/>
  <c r="AJ370" s="1"/>
  <c r="AH358" a="1"/>
  <c r="AH358" s="1"/>
  <c r="AH402" s="1" a="1"/>
  <c r="AH402" s="1"/>
  <c r="AE454" a="1"/>
  <c r="AE454" s="1"/>
  <c r="AE498" s="1" a="1"/>
  <c r="AE498" s="1"/>
  <c r="AH475" a="1"/>
  <c r="AH475" s="1"/>
  <c r="AO371" a="1"/>
  <c r="AO371" s="1"/>
  <c r="AD446" a="1"/>
  <c r="AD446" s="1"/>
  <c r="AD490" s="1" a="1"/>
  <c r="AD490" s="1"/>
  <c r="AL452" a="1"/>
  <c r="AL452" s="1"/>
  <c r="AL496" s="1" a="1"/>
  <c r="AL496" s="1"/>
  <c r="AJ476" a="1"/>
  <c r="AJ476" s="1"/>
  <c r="AG449" a="1"/>
  <c r="AG449" s="1"/>
  <c r="AG493" s="1" a="1"/>
  <c r="AG493" s="1"/>
  <c r="AM376" a="1"/>
  <c r="AM376" s="1"/>
  <c r="AE464" a="1"/>
  <c r="AE464" s="1"/>
  <c r="AH445" a="1"/>
  <c r="AH445" s="1"/>
  <c r="AH489" s="1" a="1"/>
  <c r="AH489" s="1"/>
  <c r="AF471" a="1"/>
  <c r="AF471" s="1"/>
  <c r="AD469" a="1"/>
  <c r="AD469" s="1"/>
  <c r="AD467" a="1"/>
  <c r="AD467" s="1"/>
  <c r="AH467" a="1"/>
  <c r="AH467" s="1"/>
  <c r="AJ468" a="1"/>
  <c r="AJ468" s="1"/>
  <c r="AJ478" a="1"/>
  <c r="AJ478" s="1"/>
  <c r="AJ348" a="1"/>
  <c r="AJ348" s="1"/>
  <c r="AJ392" s="1" a="1"/>
  <c r="AJ392" s="1"/>
  <c r="AF352" a="1"/>
  <c r="AF352" s="1"/>
  <c r="AF396" s="1" a="1"/>
  <c r="AF396" s="1"/>
  <c r="AD358" a="1"/>
  <c r="AD358" s="1"/>
  <c r="AD402" s="1" a="1"/>
  <c r="AD402" s="1"/>
  <c r="AF453" a="1"/>
  <c r="AF453" s="1"/>
  <c r="AF497" s="1" a="1"/>
  <c r="AF497" s="1"/>
  <c r="AN474" a="1"/>
  <c r="AN474" s="1"/>
  <c r="AF384" a="1"/>
  <c r="AF384" s="1"/>
  <c r="AG450" a="1"/>
  <c r="AG450" s="1"/>
  <c r="AG494" s="1" a="1"/>
  <c r="AG494" s="1"/>
  <c r="AM465" a="1"/>
  <c r="AM465" s="1"/>
  <c r="AJ349" a="1"/>
  <c r="AJ349" s="1"/>
  <c r="AJ393" s="1" a="1"/>
  <c r="AJ393" s="1"/>
  <c r="AG378" a="1"/>
  <c r="AG378" s="1"/>
  <c r="AE370" a="1"/>
  <c r="AE370" s="1"/>
  <c r="AF356" a="1"/>
  <c r="AF356" s="1"/>
  <c r="AF400" s="1" a="1"/>
  <c r="AF400" s="1"/>
  <c r="AE379" a="1"/>
  <c r="AE379" s="1"/>
  <c r="AO358" a="1"/>
  <c r="AO358" s="1"/>
  <c r="AO402" s="1" a="1"/>
  <c r="AO402" s="1"/>
  <c r="AG383" a="1"/>
  <c r="AG383" s="1"/>
  <c r="AM385" a="1"/>
  <c r="AM385" s="1"/>
  <c r="AL381" a="1"/>
  <c r="AL381" s="1"/>
  <c r="AD370" a="1"/>
  <c r="AD370" s="1"/>
  <c r="AL363" a="1"/>
  <c r="AL363" s="1"/>
  <c r="AL407" s="1" a="1"/>
  <c r="AL407" s="1"/>
  <c r="AM352" a="1"/>
  <c r="AM352" s="1"/>
  <c r="AM396" s="1" a="1"/>
  <c r="AM396" s="1"/>
  <c r="AH472" a="1"/>
  <c r="AH472" s="1"/>
  <c r="AE361" a="1"/>
  <c r="AE361" s="1"/>
  <c r="AE405" s="1" a="1"/>
  <c r="AE405" s="1"/>
  <c r="AJ442" a="1"/>
  <c r="AJ442" s="1"/>
  <c r="AJ486" s="1" a="1"/>
  <c r="AJ486" s="1"/>
  <c r="AK451" a="1"/>
  <c r="AK451" s="1"/>
  <c r="AK495" s="1" a="1"/>
  <c r="AK495" s="1"/>
  <c r="AJ363" a="1"/>
  <c r="AJ363" s="1"/>
  <c r="AJ407" s="1" a="1"/>
  <c r="AJ407" s="1"/>
  <c r="AN452" a="1"/>
  <c r="AN452" s="1"/>
  <c r="AN496" s="1" a="1"/>
  <c r="AN496" s="1"/>
  <c r="AG371" a="1"/>
  <c r="AG371" s="1"/>
  <c r="AL379" a="1"/>
  <c r="AL379" s="1"/>
  <c r="AN450" a="1"/>
  <c r="AN450" s="1"/>
  <c r="AN494" s="1" a="1"/>
  <c r="AN494" s="1"/>
  <c r="AO474" a="1"/>
  <c r="AO474" s="1"/>
  <c r="AG446" a="1"/>
  <c r="AG446" s="1"/>
  <c r="AG490" s="1" a="1"/>
  <c r="AG490" s="1"/>
  <c r="AH361" a="1"/>
  <c r="AH361" s="1"/>
  <c r="AH405" s="1" a="1"/>
  <c r="AH405" s="1"/>
  <c r="AL449" a="1"/>
  <c r="AL449" s="1"/>
  <c r="AL493" s="1" a="1"/>
  <c r="AL493" s="1"/>
  <c r="AH385" a="1"/>
  <c r="AH385" s="1"/>
  <c r="AL350" a="1"/>
  <c r="AL350" s="1"/>
  <c r="AL394" s="1" a="1"/>
  <c r="AL394" s="1"/>
  <c r="AN377" a="1"/>
  <c r="AN377" s="1"/>
  <c r="AI357" a="1"/>
  <c r="AI357" s="1"/>
  <c r="AI401" s="1" a="1"/>
  <c r="AI401" s="1"/>
  <c r="AE450" a="1"/>
  <c r="AE450" s="1"/>
  <c r="AE494" s="1" a="1"/>
  <c r="AE494" s="1"/>
  <c r="AD456" a="1"/>
  <c r="AD456" s="1"/>
  <c r="AD500" s="1" a="1"/>
  <c r="AD500" s="1"/>
  <c r="AJ450" a="1"/>
  <c r="AJ450" s="1"/>
  <c r="AJ494" s="1" a="1"/>
  <c r="AJ494" s="1"/>
  <c r="AK442" a="1"/>
  <c r="AK442" s="1"/>
  <c r="AK486" s="1" a="1"/>
  <c r="AK486" s="1"/>
  <c r="AJ473" a="1"/>
  <c r="AJ473" s="1"/>
  <c r="AF472" a="1"/>
  <c r="AF472" s="1"/>
  <c r="AK471" a="1"/>
  <c r="AK471" s="1"/>
  <c r="AJ443" a="1"/>
  <c r="AJ443" s="1"/>
  <c r="AJ487" s="1" a="1"/>
  <c r="AJ487" s="1"/>
  <c r="AM444" a="1"/>
  <c r="AM444" s="1"/>
  <c r="AM488" s="1" a="1"/>
  <c r="AM488" s="1"/>
  <c r="AE371" a="1"/>
  <c r="AE371" s="1"/>
  <c r="AN355" a="1"/>
  <c r="AN355" s="1"/>
  <c r="AN399" s="1" a="1"/>
  <c r="AN399" s="1"/>
  <c r="AE469" a="1"/>
  <c r="AE469" s="1"/>
  <c r="AE355" a="1"/>
  <c r="AE355" s="1"/>
  <c r="AE399" s="1" a="1"/>
  <c r="AE399" s="1"/>
  <c r="AJ358" a="1"/>
  <c r="AJ358" s="1"/>
  <c r="AJ402" s="1" a="1"/>
  <c r="AJ402" s="1"/>
  <c r="AN453" a="1"/>
  <c r="AN453" s="1"/>
  <c r="AN497" s="1" a="1"/>
  <c r="AN497" s="1"/>
  <c r="AM361" a="1"/>
  <c r="AM361" s="1"/>
  <c r="AM405" s="1" a="1"/>
  <c r="AM405" s="1"/>
  <c r="AL351" a="1"/>
  <c r="AL351" s="1"/>
  <c r="AL395" s="1" a="1"/>
  <c r="AL395" s="1"/>
  <c r="AI383" a="1"/>
  <c r="AI383" s="1"/>
  <c r="AH511" a="1"/>
  <c r="AH511" s="1"/>
  <c r="AN511" a="1"/>
  <c r="AN511" s="1"/>
  <c r="AK510" a="1"/>
  <c r="AK510" s="1"/>
  <c r="AH383" a="1"/>
  <c r="AH383" s="1"/>
  <c r="AG522" a="1"/>
  <c r="AG522" s="1"/>
  <c r="AG363" a="1"/>
  <c r="AG363" s="1"/>
  <c r="AG407" s="1" a="1"/>
  <c r="AG407" s="1"/>
  <c r="AJ514" a="1"/>
  <c r="AJ514" s="1"/>
  <c r="AG515" a="1"/>
  <c r="AG515" s="1"/>
  <c r="AI512" a="1"/>
  <c r="AI512" s="1"/>
  <c r="AF424" a="1"/>
  <c r="AF424" s="1"/>
  <c r="AI509" a="1"/>
  <c r="AI509" s="1"/>
  <c r="AK469" a="1"/>
  <c r="AK469" s="1"/>
  <c r="AO455" a="1"/>
  <c r="AO455" s="1"/>
  <c r="AO499" s="1" a="1"/>
  <c r="AO499" s="1"/>
  <c r="AF378" a="1"/>
  <c r="AF378" s="1"/>
  <c r="AE353" a="1"/>
  <c r="AE353" s="1"/>
  <c r="AE397" s="1" a="1"/>
  <c r="AE397" s="1"/>
  <c r="AI377" a="1"/>
  <c r="AI377" s="1"/>
  <c r="AE453" a="1"/>
  <c r="AE453" s="1"/>
  <c r="AE497" s="1" a="1"/>
  <c r="AE497" s="1"/>
  <c r="AE383" a="1"/>
  <c r="AE383" s="1"/>
  <c r="AE385" a="1"/>
  <c r="AE385" s="1"/>
  <c r="AE447" a="1"/>
  <c r="AE447" s="1"/>
  <c r="AE491" s="1" a="1"/>
  <c r="AE491" s="1"/>
  <c r="AD363" a="1"/>
  <c r="AD363" s="1"/>
  <c r="AD407" s="1" a="1"/>
  <c r="AD407" s="1"/>
  <c r="AK360" a="1"/>
  <c r="AK360" s="1"/>
  <c r="AK404" s="1" a="1"/>
  <c r="AK404" s="1"/>
  <c r="AG373" a="1"/>
  <c r="AG373" s="1"/>
  <c r="AF463" a="1"/>
  <c r="AF463" s="1"/>
  <c r="AK356" a="1"/>
  <c r="AK356" s="1"/>
  <c r="AK400" s="1" a="1"/>
  <c r="AK400" s="1"/>
  <c r="AO465" a="1"/>
  <c r="AO465" s="1"/>
  <c r="AH455" a="1"/>
  <c r="AH455" s="1"/>
  <c r="AH499" s="1" a="1"/>
  <c r="AH499" s="1"/>
  <c r="AO456" a="1"/>
  <c r="AO456" s="1"/>
  <c r="AO500" s="1" a="1"/>
  <c r="AO500" s="1"/>
  <c r="AG467" a="1"/>
  <c r="AG467" s="1"/>
  <c r="AL380" a="1"/>
  <c r="AL380" s="1"/>
  <c r="AM349" a="1"/>
  <c r="AM349" s="1"/>
  <c r="AM393" s="1" a="1"/>
  <c r="AM393" s="1"/>
  <c r="AK358" a="1"/>
  <c r="AK358" s="1"/>
  <c r="AK402" s="1" a="1"/>
  <c r="AK402" s="1"/>
  <c r="AH359" a="1"/>
  <c r="AH359" s="1"/>
  <c r="AH403" s="1" a="1"/>
  <c r="AH403" s="1"/>
  <c r="AD352" a="1"/>
  <c r="AD352" s="1"/>
  <c r="AD396" s="1" a="1"/>
  <c r="AD396" s="1"/>
  <c r="AN384" a="1"/>
  <c r="AN384" s="1"/>
  <c r="AF454" a="1"/>
  <c r="AF454" s="1"/>
  <c r="AF498" s="1" a="1"/>
  <c r="AF498" s="1"/>
  <c r="AI360" a="1"/>
  <c r="AI360" s="1"/>
  <c r="AI404" s="1" a="1"/>
  <c r="AI404" s="1"/>
  <c r="AN443" a="1"/>
  <c r="AN443" s="1"/>
  <c r="AN487" s="1" a="1"/>
  <c r="AN487" s="1"/>
  <c r="AN383" a="1"/>
  <c r="AN383" s="1"/>
  <c r="AM378" a="1"/>
  <c r="AM378" s="1"/>
  <c r="AO464" a="1"/>
  <c r="AO464" s="1"/>
  <c r="AK448" a="1"/>
  <c r="AK448" s="1"/>
  <c r="AK492" s="1" a="1"/>
  <c r="AK492" s="1"/>
  <c r="AK359" a="1"/>
  <c r="AK359" s="1"/>
  <c r="AK403" s="1" a="1"/>
  <c r="AK403" s="1"/>
  <c r="AH446" a="1"/>
  <c r="AH446" s="1"/>
  <c r="AH490" s="1" a="1"/>
  <c r="AH490" s="1"/>
  <c r="AM455" a="1"/>
  <c r="AM455" s="1"/>
  <c r="AM499" s="1" a="1"/>
  <c r="AM499" s="1"/>
  <c r="AK470" a="1"/>
  <c r="AK470" s="1"/>
  <c r="AN444" a="1"/>
  <c r="AN444" s="1"/>
  <c r="AN488" s="1" a="1"/>
  <c r="AN488" s="1"/>
  <c r="AO382" a="1"/>
  <c r="AO382" s="1"/>
  <c r="AG356" a="1"/>
  <c r="AG356" s="1"/>
  <c r="AG400" s="1" a="1"/>
  <c r="AG400" s="1"/>
  <c r="AI450" a="1"/>
  <c r="AI450" s="1"/>
  <c r="AI494" s="1" a="1"/>
  <c r="AI494" s="1"/>
  <c r="AM477" a="1"/>
  <c r="AM477" s="1"/>
  <c r="AJ477" a="1"/>
  <c r="AJ477" s="1"/>
  <c r="AG447" a="1"/>
  <c r="AG447" s="1"/>
  <c r="AG491" s="1" a="1"/>
  <c r="AG491" s="1"/>
  <c r="P87" a="1"/>
  <c r="P87" s="1"/>
  <c r="O86" a="1"/>
  <c r="O86" s="1"/>
  <c r="J86" a="1"/>
  <c r="J86" s="1"/>
  <c r="P85" a="1"/>
  <c r="P85" s="1"/>
  <c r="Q84" a="1"/>
  <c r="Q84" s="1"/>
  <c r="M84" a="1"/>
  <c r="M84" s="1"/>
  <c r="I84" a="1"/>
  <c r="I84" s="1"/>
  <c r="M83" a="1"/>
  <c r="M83" s="1"/>
  <c r="I83" a="1"/>
  <c r="I83" s="1"/>
  <c r="M82" a="1"/>
  <c r="M82" s="1"/>
  <c r="I82" a="1"/>
  <c r="I82" s="1"/>
  <c r="M81" a="1"/>
  <c r="M81" s="1"/>
  <c r="Q80" a="1"/>
  <c r="Q80" s="1"/>
  <c r="M80" a="1"/>
  <c r="M80" s="1"/>
  <c r="I80" a="1"/>
  <c r="I80" s="1"/>
  <c r="M79" a="1"/>
  <c r="M79" s="1"/>
  <c r="Q78" a="1"/>
  <c r="Q78" s="1"/>
  <c r="M76" a="1"/>
  <c r="M76" s="1"/>
  <c r="I76" a="1"/>
  <c r="I76" s="1"/>
  <c r="L78" a="1"/>
  <c r="L78" s="1"/>
  <c r="H75" a="1"/>
  <c r="H75" s="1"/>
  <c r="K73" a="1"/>
  <c r="K73" s="1"/>
  <c r="AI421" a="1"/>
  <c r="AI421" s="1"/>
  <c r="AO427" a="1"/>
  <c r="AO427" s="1"/>
  <c r="AM377" a="1"/>
  <c r="AM377" s="1"/>
  <c r="O76" a="1"/>
  <c r="O76" s="1"/>
  <c r="I81" a="1"/>
  <c r="I81" s="1"/>
  <c r="O74" a="1"/>
  <c r="O74" s="1"/>
  <c r="AF374" a="1"/>
  <c r="AF374" s="1"/>
  <c r="AJ362" a="1"/>
  <c r="AJ362" s="1"/>
  <c r="AJ406" s="1" a="1"/>
  <c r="AJ406" s="1"/>
  <c r="AE363" a="1"/>
  <c r="AE363" s="1"/>
  <c r="AE407" s="1" a="1"/>
  <c r="AE407" s="1"/>
  <c r="AG382" a="1"/>
  <c r="AG382" s="1"/>
  <c r="AE478" a="1"/>
  <c r="AE478" s="1"/>
  <c r="AI468" a="1"/>
  <c r="AI468" s="1"/>
  <c r="AJ452" a="1"/>
  <c r="AJ452" s="1"/>
  <c r="AJ496" s="1" a="1"/>
  <c r="AJ496" s="1"/>
  <c r="AI476" a="1"/>
  <c r="AI476" s="1"/>
  <c r="AE376" a="1"/>
  <c r="AE376" s="1"/>
  <c r="AL356" a="1"/>
  <c r="AL356" s="1"/>
  <c r="AL400" s="1" a="1"/>
  <c r="AL400" s="1"/>
  <c r="AD361" a="1"/>
  <c r="AD361" s="1"/>
  <c r="AD405" s="1" a="1"/>
  <c r="AD405" s="1"/>
  <c r="AH380" a="1"/>
  <c r="AH380" s="1"/>
  <c r="AJ465" a="1"/>
  <c r="AJ465" s="1"/>
  <c r="AO470" a="1"/>
  <c r="AO470" s="1"/>
  <c r="AF468" a="1"/>
  <c r="AF468" s="1"/>
  <c r="AN447" a="1"/>
  <c r="AN447" s="1"/>
  <c r="AN491" s="1" a="1"/>
  <c r="AN491" s="1"/>
  <c r="AI444" a="1"/>
  <c r="AI444" s="1"/>
  <c r="AI488" s="1" a="1"/>
  <c r="AI488" s="1"/>
  <c r="AL463" a="1"/>
  <c r="AL463" s="1"/>
  <c r="AN378" a="1"/>
  <c r="AN378" s="1"/>
  <c r="AL348" a="1"/>
  <c r="AL348" s="1"/>
  <c r="AL392" s="1" a="1"/>
  <c r="AL392" s="1"/>
  <c r="AK371" a="1"/>
  <c r="AK371" s="1"/>
  <c r="AH374" a="1"/>
  <c r="AH374" s="1"/>
  <c r="AF354" a="1"/>
  <c r="AF354" s="1"/>
  <c r="AF398" s="1" a="1"/>
  <c r="AF398" s="1"/>
  <c r="AE349" a="1"/>
  <c r="AE349" s="1"/>
  <c r="AE393" s="1" a="1"/>
  <c r="AE393" s="1"/>
  <c r="AG355" a="1"/>
  <c r="AG355" s="1"/>
  <c r="AG399" s="1" a="1"/>
  <c r="AG399" s="1"/>
  <c r="AJ371" a="1"/>
  <c r="AJ371" s="1"/>
  <c r="AN464" a="1"/>
  <c r="AN464" s="1"/>
  <c r="AG476" a="1"/>
  <c r="AG476" s="1"/>
  <c r="AE463" a="1"/>
  <c r="AE463" s="1"/>
  <c r="AO356" a="1"/>
  <c r="AO356" s="1"/>
  <c r="AO400" s="1" a="1"/>
  <c r="AO400" s="1"/>
  <c r="AN350" a="1"/>
  <c r="AN350" s="1"/>
  <c r="AN394" s="1" a="1"/>
  <c r="AN394" s="1"/>
  <c r="AH355" a="1"/>
  <c r="AH355" s="1"/>
  <c r="AH399" s="1" a="1"/>
  <c r="AH399" s="1"/>
  <c r="AL451" a="1"/>
  <c r="AL451" s="1"/>
  <c r="AL495" s="1" a="1"/>
  <c r="AL495" s="1"/>
  <c r="AI467" a="1"/>
  <c r="AI467" s="1"/>
  <c r="AE467" a="1"/>
  <c r="AE467" s="1"/>
  <c r="AL447" a="1"/>
  <c r="AL447" s="1"/>
  <c r="AL491" s="1" a="1"/>
  <c r="AL491" s="1"/>
  <c r="AF358" a="1"/>
  <c r="AF358" s="1"/>
  <c r="AO443" a="1"/>
  <c r="AO443" s="1"/>
  <c r="AO487" s="1" a="1"/>
  <c r="AO487" s="1"/>
  <c r="AE377" a="1"/>
  <c r="AE377" s="1"/>
  <c r="AM442" a="1"/>
  <c r="AM442" s="1"/>
  <c r="AM486" s="1" a="1"/>
  <c r="AM486" s="1"/>
  <c r="AL455" a="1"/>
  <c r="AL455" s="1"/>
  <c r="AL499" s="1" a="1"/>
  <c r="AL499" s="1"/>
  <c r="AH469" a="1"/>
  <c r="AH469" s="1"/>
  <c r="AM468" a="1"/>
  <c r="AM468" s="1"/>
  <c r="AO463" a="1"/>
  <c r="AO463" s="1"/>
  <c r="AG448" a="1"/>
  <c r="AG448" s="1"/>
  <c r="AG492" s="1" a="1"/>
  <c r="AG492" s="1"/>
  <c r="AH476" a="1"/>
  <c r="AH476" s="1"/>
  <c r="AJ471" a="1"/>
  <c r="AJ471" s="1"/>
  <c r="AL359" a="1"/>
  <c r="AL359" s="1"/>
  <c r="AL403" s="1" a="1"/>
  <c r="AL403" s="1"/>
  <c r="AH379" a="1"/>
  <c r="AH379" s="1"/>
  <c r="AD350" a="1"/>
  <c r="AD350" s="1"/>
  <c r="AD394" s="1" a="1"/>
  <c r="AD394" s="1"/>
  <c r="AK382" a="1"/>
  <c r="AK382" s="1"/>
  <c r="AO354" a="1"/>
  <c r="AO354" s="1"/>
  <c r="AO398" s="1" a="1"/>
  <c r="AO398" s="1"/>
  <c r="AJ379" a="1"/>
  <c r="AJ379" s="1"/>
  <c r="AF372" a="1"/>
  <c r="AF372" s="1"/>
  <c r="AK453" a="1"/>
  <c r="AK453" s="1"/>
  <c r="AK497" s="1" a="1"/>
  <c r="AK497" s="1"/>
  <c r="AF371" a="1"/>
  <c r="AF371" s="1"/>
  <c r="AF357" a="1"/>
  <c r="AF357" s="1"/>
  <c r="AF401" s="1" a="1"/>
  <c r="AF401" s="1"/>
  <c r="AK445" a="1"/>
  <c r="AK445" s="1"/>
  <c r="AK489" s="1" a="1"/>
  <c r="AK489" s="1"/>
  <c r="AH470" a="1"/>
  <c r="AH470" s="1"/>
  <c r="AE350" a="1"/>
  <c r="AE350" s="1"/>
  <c r="AE394" s="1" a="1"/>
  <c r="AE394" s="1"/>
  <c r="AH378" a="1"/>
  <c r="AH378" s="1"/>
  <c r="AI371" a="1"/>
  <c r="AI371" s="1"/>
  <c r="AJ444" a="1"/>
  <c r="AJ444" s="1"/>
  <c r="AJ488" s="1" a="1"/>
  <c r="AJ488" s="1"/>
  <c r="AO381" a="1"/>
  <c r="AO381" s="1"/>
  <c r="AO378" a="1"/>
  <c r="AO378" s="1"/>
  <c r="AH471" a="1"/>
  <c r="AH471" s="1"/>
  <c r="AE419" a="1"/>
  <c r="AE419" s="1"/>
  <c r="AD508" a="1"/>
  <c r="AD508" s="1"/>
  <c r="AF381" a="1"/>
  <c r="AF381" s="1"/>
  <c r="AK361" a="1"/>
  <c r="AK361" s="1"/>
  <c r="AK405" s="1" a="1"/>
  <c r="AK405" s="1"/>
  <c r="AO441" a="1"/>
  <c r="AO441" s="1"/>
  <c r="AO485" s="1" a="1"/>
  <c r="AO485" s="1"/>
  <c r="AE451" a="1"/>
  <c r="AE451" s="1"/>
  <c r="AE495" s="1" a="1"/>
  <c r="AE495" s="1"/>
  <c r="AF447" a="1"/>
  <c r="AF447" s="1"/>
  <c r="AF491" s="1" a="1"/>
  <c r="AF491" s="1"/>
  <c r="AO476" a="1"/>
  <c r="AO476" s="1"/>
  <c r="AM355" a="1"/>
  <c r="AM355" s="1"/>
  <c r="AM399" s="1" a="1"/>
  <c r="AM399" s="1"/>
  <c r="AH349" a="1"/>
  <c r="AH349" s="1"/>
  <c r="AH393" s="1" a="1"/>
  <c r="AH393" s="1"/>
  <c r="AJ375" a="1"/>
  <c r="AJ375" s="1"/>
  <c r="AG478" a="1"/>
  <c r="AG478" s="1"/>
  <c r="AI372" a="1"/>
  <c r="AI372" s="1"/>
  <c r="AH360" a="1"/>
  <c r="AH360" s="1"/>
  <c r="AH404" s="1" a="1"/>
  <c r="AH404" s="1"/>
  <c r="AO360" a="1"/>
  <c r="AO360" s="1"/>
  <c r="AO404" s="1" a="1"/>
  <c r="AO404" s="1"/>
  <c r="AL353" a="1"/>
  <c r="AL353" s="1"/>
  <c r="AL397" s="1" a="1"/>
  <c r="AL397" s="1"/>
  <c r="AE372" a="1"/>
  <c r="AE372" s="1"/>
  <c r="AF467" a="1"/>
  <c r="AF467" s="1"/>
  <c r="AI455" a="1"/>
  <c r="AI455" s="1"/>
  <c r="AI499" s="1" a="1"/>
  <c r="AI499" s="1"/>
  <c r="AK472" a="1"/>
  <c r="AK472" s="1"/>
  <c r="AJ475" a="1"/>
  <c r="AJ475" s="1"/>
  <c r="AH468" a="1"/>
  <c r="AH468" s="1"/>
  <c r="AG468" a="1"/>
  <c r="AG468" s="1"/>
  <c r="AF446" a="1"/>
  <c r="AF446" s="1"/>
  <c r="AF490" s="1" a="1"/>
  <c r="AF490" s="1"/>
  <c r="AD448" a="1"/>
  <c r="AD448" s="1"/>
  <c r="AJ463" a="1"/>
  <c r="AJ463" s="1"/>
  <c r="AO370" a="1"/>
  <c r="AO370" s="1"/>
  <c r="AF477" a="1"/>
  <c r="AF477" s="1"/>
  <c r="AG456" a="1"/>
  <c r="AG456" s="1"/>
  <c r="AG500" s="1" a="1"/>
  <c r="AG500" s="1"/>
  <c r="AH443" a="1"/>
  <c r="AH443" s="1"/>
  <c r="AH487" s="1" a="1"/>
  <c r="AH487" s="1"/>
  <c r="AF350" a="1"/>
  <c r="AF350" s="1"/>
  <c r="AF394" s="1" a="1"/>
  <c r="AF394" s="1"/>
  <c r="AO450" a="1"/>
  <c r="AO450" s="1"/>
  <c r="AO494" s="1" a="1"/>
  <c r="AO494" s="1"/>
  <c r="AM478" a="1"/>
  <c r="AM478" s="1"/>
  <c r="AO469" a="1"/>
  <c r="AO469" s="1"/>
  <c r="AI456" a="1"/>
  <c r="AI456" s="1"/>
  <c r="AI500" s="1" a="1"/>
  <c r="AI500" s="1"/>
  <c r="AI355" a="1"/>
  <c r="AI355" s="1"/>
  <c r="AI399" s="1" a="1"/>
  <c r="AI399" s="1"/>
  <c r="AH478" a="1"/>
  <c r="AH478" s="1"/>
  <c r="AO472" a="1"/>
  <c r="AO472" s="1"/>
  <c r="AN475" a="1"/>
  <c r="AN475" s="1"/>
  <c r="AD382" a="1"/>
  <c r="AD382" s="1"/>
  <c r="AN380" a="1"/>
  <c r="AN380" s="1"/>
  <c r="AJ384" a="1"/>
  <c r="AJ384" s="1"/>
  <c r="AJ378" a="1"/>
  <c r="AJ378" s="1"/>
  <c r="AF351" a="1"/>
  <c r="AF351" s="1"/>
  <c r="AF395" s="1" a="1"/>
  <c r="AF395" s="1"/>
  <c r="AG466" a="1"/>
  <c r="AG466" s="1"/>
  <c r="AH377" a="1"/>
  <c r="AH377" s="1"/>
  <c r="AK475" a="1"/>
  <c r="AK475" s="1"/>
  <c r="AD384" a="1"/>
  <c r="AD384" s="1"/>
  <c r="AK468" a="1"/>
  <c r="AK468" s="1"/>
  <c r="AF361" a="1"/>
  <c r="AF361" s="1"/>
  <c r="AF405" s="1" a="1"/>
  <c r="AF405" s="1"/>
  <c r="AI448" a="1"/>
  <c r="AI448" s="1"/>
  <c r="AI492" s="1" a="1"/>
  <c r="AI492" s="1"/>
  <c r="AO448" a="1"/>
  <c r="AO448" s="1"/>
  <c r="AO492" s="1" a="1"/>
  <c r="AO492" s="1"/>
  <c r="AI451" a="1"/>
  <c r="AI451" s="1"/>
  <c r="AI495" s="1" a="1"/>
  <c r="AI495" s="1"/>
  <c r="AG362" a="1"/>
  <c r="AG362" s="1"/>
  <c r="AG406" s="1" a="1"/>
  <c r="AG406" s="1"/>
  <c r="AM350" a="1"/>
  <c r="AM350" s="1"/>
  <c r="AM394" s="1" a="1"/>
  <c r="AM394" s="1"/>
  <c r="N78" a="1"/>
  <c r="N78" s="1"/>
  <c r="N121" s="1" a="1"/>
  <c r="N121" s="1"/>
  <c r="AL466" a="1"/>
  <c r="AL466" s="1"/>
  <c r="AI378" a="1"/>
  <c r="AI378" s="1"/>
  <c r="AL371" a="1"/>
  <c r="AL371" s="1"/>
  <c r="AI370" a="1"/>
  <c r="AI370" s="1"/>
  <c r="AN473" a="1"/>
  <c r="AN473" s="1"/>
  <c r="AI466" a="1"/>
  <c r="AI466" s="1"/>
  <c r="AG441" a="1"/>
  <c r="AG441" s="1"/>
  <c r="AG485" s="1" a="1"/>
  <c r="AG485" s="1"/>
  <c r="AH474" a="1"/>
  <c r="AH474" s="1"/>
  <c r="AO478" a="1"/>
  <c r="AO478" s="1"/>
  <c r="AG379" a="1"/>
  <c r="AG379" s="1"/>
  <c r="AD475" a="1"/>
  <c r="AD475" s="1"/>
  <c r="AL361" a="1"/>
  <c r="AL361" s="1"/>
  <c r="AL405" s="1" a="1"/>
  <c r="AL405" s="1"/>
  <c r="AO380" a="1"/>
  <c r="AO380" s="1"/>
  <c r="AN360" a="1"/>
  <c r="AN360" s="1"/>
  <c r="AN404" s="1" a="1"/>
  <c r="AN404" s="1"/>
  <c r="AD374" a="1"/>
  <c r="AD374" s="1"/>
  <c r="AE356" a="1"/>
  <c r="AE356" s="1"/>
  <c r="AE400" s="1" a="1"/>
  <c r="AE400" s="1"/>
  <c r="AF362" a="1"/>
  <c r="AF362" s="1"/>
  <c r="AF406" s="1" a="1"/>
  <c r="AF406" s="1"/>
  <c r="AD380" a="1"/>
  <c r="AD380" s="1"/>
  <c r="AG377" a="1"/>
  <c r="AG377" s="1"/>
  <c r="AN351" a="1"/>
  <c r="AN351" s="1"/>
  <c r="AN395" s="1" a="1"/>
  <c r="AN395" s="1"/>
  <c r="AJ453" a="1"/>
  <c r="AJ453" s="1"/>
  <c r="AJ497" s="1" a="1"/>
  <c r="AJ497" s="1"/>
  <c r="AI453" a="1"/>
  <c r="AI453" s="1"/>
  <c r="AI497" s="1" a="1"/>
  <c r="AI497" s="1"/>
  <c r="AD381" a="1"/>
  <c r="AD381" s="1"/>
  <c r="AL469" a="1"/>
  <c r="AL469" s="1"/>
  <c r="AG370" a="1"/>
  <c r="AG370" s="1"/>
  <c r="AE473" a="1"/>
  <c r="AE473" s="1"/>
  <c r="AO473" a="1"/>
  <c r="AO473" s="1"/>
  <c r="AH466" a="1"/>
  <c r="AH466" s="1"/>
  <c r="AE465" a="1"/>
  <c r="AE465" s="1"/>
  <c r="AM447" a="1"/>
  <c r="AM447" s="1"/>
  <c r="AM491" s="1" a="1"/>
  <c r="AM491" s="1"/>
  <c r="AM471" a="1"/>
  <c r="AM471" s="1"/>
  <c r="AF465" a="1"/>
  <c r="AF465" s="1"/>
  <c r="AK444" a="1"/>
  <c r="AK444" s="1"/>
  <c r="AK488" s="1" a="1"/>
  <c r="AK488" s="1"/>
  <c r="AM453" a="1"/>
  <c r="AM453" s="1"/>
  <c r="AM497" s="1" a="1"/>
  <c r="AM497" s="1"/>
  <c r="AD465" a="1"/>
  <c r="AD465" s="1"/>
  <c r="AE475" a="1"/>
  <c r="AE475" s="1"/>
  <c r="AO466" a="1"/>
  <c r="AO466" s="1"/>
  <c r="AL474" a="1"/>
  <c r="AL474" s="1"/>
  <c r="AO349" a="1"/>
  <c r="AO349" s="1"/>
  <c r="AO393" s="1" a="1"/>
  <c r="AO393" s="1"/>
  <c r="AI376" a="1"/>
  <c r="AI376" s="1"/>
  <c r="AI373" a="1"/>
  <c r="AI373" s="1"/>
  <c r="AM384" a="1"/>
  <c r="AM384" s="1"/>
  <c r="AI382" a="1"/>
  <c r="AI382" s="1"/>
  <c r="AM454" a="1"/>
  <c r="AM454" s="1"/>
  <c r="AM498" s="1" a="1"/>
  <c r="AM498" s="1"/>
  <c r="AG384" a="1"/>
  <c r="AG384" s="1"/>
  <c r="AI375" a="1"/>
  <c r="AI375" s="1"/>
  <c r="AH452" a="1"/>
  <c r="AH452" s="1"/>
  <c r="AH496" s="1" a="1"/>
  <c r="AH496" s="1"/>
  <c r="AG452" a="1"/>
  <c r="AG452" s="1"/>
  <c r="AG496" s="1" a="1"/>
  <c r="AG496" s="1"/>
  <c r="AN455" a="1"/>
  <c r="AN455" s="1"/>
  <c r="AN499" s="1" a="1"/>
  <c r="AN499" s="1"/>
  <c r="AJ385" a="1"/>
  <c r="AJ385" s="1"/>
  <c r="AN465" a="1"/>
  <c r="AN465" s="1"/>
  <c r="AG518" a="1"/>
  <c r="AG518" s="1"/>
  <c r="AO428" a="1"/>
  <c r="AO428" s="1"/>
  <c r="AM7"/>
  <c r="AN20" a="1"/>
  <c r="AN20" s="1"/>
  <c r="AJ16" a="1"/>
  <c r="AJ16" s="1"/>
  <c r="AJ20" a="1"/>
  <c r="AJ20" s="1"/>
  <c r="AJ18" a="1"/>
  <c r="AJ18" s="1"/>
  <c r="AN14" a="1"/>
  <c r="AN14" s="1"/>
  <c r="AJ15" a="1"/>
  <c r="AJ15" s="1"/>
  <c r="AJ17" a="1"/>
  <c r="AJ17" s="1"/>
  <c r="AJ21" a="1"/>
  <c r="AJ21" s="1"/>
  <c r="AN15" a="1"/>
  <c r="AN15" s="1"/>
  <c r="AN13" a="1"/>
  <c r="AN13" s="1"/>
  <c r="AM8" a="1"/>
  <c r="AM8" s="1"/>
  <c r="AN22" a="1"/>
  <c r="AN22" s="1"/>
  <c r="AJ22" a="1"/>
  <c r="AJ22" s="1"/>
  <c r="AN19" a="1"/>
  <c r="AN19" s="1"/>
  <c r="AN18" a="1"/>
  <c r="AN18" s="1"/>
  <c r="AN16" a="1"/>
  <c r="AN16" s="1"/>
  <c r="AJ13" a="1"/>
  <c r="AJ13" s="1"/>
  <c r="AJ19" a="1"/>
  <c r="AJ19" s="1"/>
  <c r="AN17" a="1"/>
  <c r="AN17" s="1"/>
  <c r="AJ14" a="1"/>
  <c r="AJ14" s="1"/>
  <c r="AN21" a="1"/>
  <c r="AN21" s="1"/>
  <c r="N125" a="1"/>
  <c r="N125" s="1"/>
  <c r="N201"/>
  <c r="N228" s="1" a="1"/>
  <c r="N228" s="1"/>
  <c r="N207" a="1"/>
  <c r="N207" s="1"/>
  <c r="AF402" a="1"/>
  <c r="AF402" s="1"/>
  <c r="AI485" a="1"/>
  <c r="AI485" s="1"/>
  <c r="I228" a="1"/>
  <c r="I228" s="1"/>
  <c r="O228" a="1"/>
  <c r="O228" s="1"/>
  <c r="J228" a="1"/>
  <c r="J228" s="1"/>
  <c r="H228" a="1"/>
  <c r="H228" s="1"/>
  <c r="Q228" a="1"/>
  <c r="Q228" s="1"/>
  <c r="K294" l="1" a="1"/>
  <c r="K294" s="1"/>
  <c r="Q260" a="1"/>
  <c r="Q260" s="1"/>
  <c r="P228" a="1"/>
  <c r="P228" s="1"/>
  <c r="I264" a="1"/>
  <c r="I264" s="1"/>
  <c r="H262" a="1"/>
  <c r="H262" s="1"/>
  <c r="L116" a="1"/>
  <c r="L116" s="1"/>
  <c r="AN22" i="2"/>
  <c r="AO414" a="1"/>
  <c r="AO414" s="1"/>
  <c r="AL9"/>
  <c r="AL522"/>
  <c r="AC406" a="1"/>
  <c r="AC406" s="1"/>
  <c r="AO362"/>
  <c r="L302"/>
  <c r="L280" a="1"/>
  <c r="L280" s="1"/>
  <c r="L139"/>
  <c r="L117" a="1"/>
  <c r="L117" s="1"/>
  <c r="L323"/>
  <c r="L259" a="1"/>
  <c r="L259" s="1"/>
  <c r="L95" a="1"/>
  <c r="L95" s="1"/>
  <c r="O322"/>
  <c r="O258" a="1"/>
  <c r="O258" s="1"/>
  <c r="O279" a="1"/>
  <c r="O279" s="1"/>
  <c r="O116" a="1"/>
  <c r="O116" s="1"/>
  <c r="O94" a="1"/>
  <c r="O94" s="1"/>
  <c r="O138"/>
  <c r="O301"/>
  <c r="K260" a="1"/>
  <c r="K260" s="1"/>
  <c r="K96" s="1" a="1"/>
  <c r="K96" s="1"/>
  <c r="K118" a="1"/>
  <c r="K118" s="1"/>
  <c r="K281" a="1"/>
  <c r="K281" s="1"/>
  <c r="K140" s="1"/>
  <c r="AJ19"/>
  <c r="AN19"/>
  <c r="L209" a="1"/>
  <c r="L209" s="1"/>
  <c r="N302"/>
  <c r="N280" a="1"/>
  <c r="N280" s="1"/>
  <c r="N117" a="1"/>
  <c r="N117" s="1"/>
  <c r="N323"/>
  <c r="N259" a="1"/>
  <c r="N259" s="1"/>
  <c r="N139"/>
  <c r="N95" a="1"/>
  <c r="N95" s="1"/>
  <c r="AC399" a="1"/>
  <c r="AC399" s="1"/>
  <c r="AO355"/>
  <c r="J302"/>
  <c r="J280" a="1"/>
  <c r="J280" s="1"/>
  <c r="J117" a="1"/>
  <c r="J117" s="1"/>
  <c r="J259" a="1"/>
  <c r="J259" s="1"/>
  <c r="J139"/>
  <c r="J323"/>
  <c r="J95" a="1"/>
  <c r="J95" s="1"/>
  <c r="Q260" a="1"/>
  <c r="Q260" s="1"/>
  <c r="R260" s="1" a="1"/>
  <c r="R260" s="1"/>
  <c r="H260" a="1"/>
  <c r="H260" s="1"/>
  <c r="H281" a="1"/>
  <c r="H281" s="1"/>
  <c r="H303" s="1"/>
  <c r="H118" a="1"/>
  <c r="H118" s="1"/>
  <c r="Q96" a="1"/>
  <c r="Q96" s="1"/>
  <c r="Q75" a="1"/>
  <c r="Q75" s="1"/>
  <c r="Q118" a="1"/>
  <c r="Q118" s="1"/>
  <c r="P260" a="1"/>
  <c r="P260" s="1"/>
  <c r="P281" a="1"/>
  <c r="P281" s="1"/>
  <c r="P140" s="1"/>
  <c r="P118" a="1"/>
  <c r="P118" s="1"/>
  <c r="AN20"/>
  <c r="AJ20"/>
  <c r="AJ17"/>
  <c r="AN17"/>
  <c r="AK484" a="1"/>
  <c r="AK484" s="1"/>
  <c r="AK456"/>
  <c r="AK522" s="1"/>
  <c r="P302"/>
  <c r="P280" a="1"/>
  <c r="P280" s="1"/>
  <c r="P139"/>
  <c r="P117" a="1"/>
  <c r="P117" s="1"/>
  <c r="P259" a="1"/>
  <c r="P259" s="1"/>
  <c r="P323"/>
  <c r="P95" a="1"/>
  <c r="P95" s="1"/>
  <c r="I280" a="1"/>
  <c r="I280" s="1"/>
  <c r="I323"/>
  <c r="I302"/>
  <c r="I117" a="1"/>
  <c r="I117" s="1"/>
  <c r="I139"/>
  <c r="I259" a="1"/>
  <c r="I259" s="1"/>
  <c r="I95" a="1"/>
  <c r="I95" s="1"/>
  <c r="K322"/>
  <c r="K258" a="1"/>
  <c r="K258" s="1"/>
  <c r="K279" a="1"/>
  <c r="K279" s="1"/>
  <c r="K138"/>
  <c r="K116" a="1"/>
  <c r="K116" s="1"/>
  <c r="K94" a="1"/>
  <c r="K94" s="1"/>
  <c r="K301"/>
  <c r="P301"/>
  <c r="P258" a="1"/>
  <c r="P258" s="1"/>
  <c r="P138"/>
  <c r="P94" a="1"/>
  <c r="P94" s="1"/>
  <c r="P322"/>
  <c r="P279" a="1"/>
  <c r="P279" s="1"/>
  <c r="P116" a="1"/>
  <c r="P116" s="1"/>
  <c r="O260" a="1"/>
  <c r="O260" s="1"/>
  <c r="O96" s="1" a="1"/>
  <c r="O96" s="1"/>
  <c r="O118" a="1"/>
  <c r="O118" s="1"/>
  <c r="O281" a="1"/>
  <c r="O281" s="1"/>
  <c r="AC393" a="1"/>
  <c r="AC393" s="1"/>
  <c r="AO349"/>
  <c r="AC401" a="1"/>
  <c r="AC401" s="1"/>
  <c r="AO357"/>
  <c r="AD391" a="1"/>
  <c r="AD391" s="1"/>
  <c r="AD363"/>
  <c r="AL391" a="1"/>
  <c r="AL391" s="1"/>
  <c r="AL363"/>
  <c r="AC394" a="1"/>
  <c r="AC394" s="1"/>
  <c r="AO350"/>
  <c r="AC398" a="1"/>
  <c r="AC398" s="1"/>
  <c r="AO354"/>
  <c r="AE456"/>
  <c r="AE484" a="1"/>
  <c r="AE484" s="1"/>
  <c r="AC488" a="1"/>
  <c r="AC488" s="1"/>
  <c r="AO444"/>
  <c r="AC391" a="1"/>
  <c r="AC391" s="1"/>
  <c r="AC363"/>
  <c r="AO347"/>
  <c r="AK391" a="1"/>
  <c r="AK391" s="1"/>
  <c r="AK363"/>
  <c r="AC402" a="1"/>
  <c r="AC402" s="1"/>
  <c r="AO358"/>
  <c r="AC403" a="1"/>
  <c r="AC403" s="1"/>
  <c r="AO359"/>
  <c r="AF456"/>
  <c r="AF484" a="1"/>
  <c r="AF484" s="1"/>
  <c r="AD456"/>
  <c r="AD522" s="1"/>
  <c r="AD484" a="1"/>
  <c r="AD484" s="1"/>
  <c r="AO441"/>
  <c r="AC485" a="1"/>
  <c r="AC485" s="1"/>
  <c r="AO445"/>
  <c r="AC489" a="1"/>
  <c r="AC489" s="1"/>
  <c r="AO449"/>
  <c r="AC493" a="1"/>
  <c r="AC493" s="1"/>
  <c r="AO453"/>
  <c r="AC497" a="1"/>
  <c r="AC497" s="1"/>
  <c r="AC522"/>
  <c r="AO506" a="1"/>
  <c r="AO506" s="1"/>
  <c r="O323"/>
  <c r="O280" a="1"/>
  <c r="O280" s="1"/>
  <c r="O139"/>
  <c r="O117" a="1"/>
  <c r="O117" s="1"/>
  <c r="O95" a="1"/>
  <c r="O95" s="1"/>
  <c r="O302"/>
  <c r="O259" a="1"/>
  <c r="O259" s="1"/>
  <c r="N260" a="1"/>
  <c r="N260" s="1"/>
  <c r="N281" a="1"/>
  <c r="N281" s="1"/>
  <c r="N118" a="1"/>
  <c r="N118" s="1"/>
  <c r="AC484" a="1"/>
  <c r="AC484" s="1"/>
  <c r="AO440"/>
  <c r="AC456"/>
  <c r="H301"/>
  <c r="Q301"/>
  <c r="Q258" a="1"/>
  <c r="Q258" s="1"/>
  <c r="R258" s="1" a="1"/>
  <c r="R258" s="1"/>
  <c r="H258" a="1"/>
  <c r="H258" s="1"/>
  <c r="H138"/>
  <c r="Q322"/>
  <c r="Q116" a="1"/>
  <c r="Q116" s="1"/>
  <c r="Q94" a="1"/>
  <c r="Q94" s="1"/>
  <c r="H94" a="1"/>
  <c r="H94" s="1"/>
  <c r="Q73" a="1"/>
  <c r="Q73" s="1"/>
  <c r="H322"/>
  <c r="H116" a="1"/>
  <c r="H116" s="1"/>
  <c r="H279" a="1"/>
  <c r="H279" s="1"/>
  <c r="I258" a="1"/>
  <c r="I258" s="1"/>
  <c r="I322"/>
  <c r="I138"/>
  <c r="I301"/>
  <c r="I279" a="1"/>
  <c r="I279" s="1"/>
  <c r="I94" a="1"/>
  <c r="I94" s="1"/>
  <c r="I116" a="1"/>
  <c r="I116" s="1"/>
  <c r="N301"/>
  <c r="N258" a="1"/>
  <c r="N258" s="1"/>
  <c r="N138"/>
  <c r="N94" a="1"/>
  <c r="N94" s="1"/>
  <c r="N322"/>
  <c r="N116" a="1"/>
  <c r="N116" s="1"/>
  <c r="N279" a="1"/>
  <c r="N279" s="1"/>
  <c r="M260" a="1"/>
  <c r="M260" s="1"/>
  <c r="M96" s="1" a="1"/>
  <c r="M96" s="1"/>
  <c r="M281" a="1"/>
  <c r="M281" s="1"/>
  <c r="M140"/>
  <c r="M118" a="1"/>
  <c r="M118" s="1"/>
  <c r="AJ391" a="1"/>
  <c r="AJ391" s="1"/>
  <c r="AJ363"/>
  <c r="AI391" a="1"/>
  <c r="AI391" s="1"/>
  <c r="AI363"/>
  <c r="AC496" a="1"/>
  <c r="AC496" s="1"/>
  <c r="AO452"/>
  <c r="AO442"/>
  <c r="AC486" a="1"/>
  <c r="AC486" s="1"/>
  <c r="AO450"/>
  <c r="AC494" a="1"/>
  <c r="AC494" s="1"/>
  <c r="AO511" a="1"/>
  <c r="AO511" s="1"/>
  <c r="AO507" a="1"/>
  <c r="AO507" s="1"/>
  <c r="AJ522"/>
  <c r="AO509" a="1"/>
  <c r="AO509" s="1"/>
  <c r="AO517" a="1"/>
  <c r="AO517" s="1"/>
  <c r="AO413" a="1"/>
  <c r="AO413" s="1"/>
  <c r="AF522"/>
  <c r="AO415" a="1"/>
  <c r="AO415" s="1"/>
  <c r="AO417" a="1"/>
  <c r="AO417" s="1"/>
  <c r="AO419" a="1"/>
  <c r="AO419" s="1"/>
  <c r="AO421" a="1"/>
  <c r="AO421" s="1"/>
  <c r="AO423" a="1"/>
  <c r="AO423" s="1"/>
  <c r="AO425" a="1"/>
  <c r="AO425" s="1"/>
  <c r="AO427" a="1"/>
  <c r="AO427" s="1"/>
  <c r="AE522"/>
  <c r="AO510" a="1"/>
  <c r="AO510" s="1"/>
  <c r="AO514" a="1"/>
  <c r="AO514" s="1"/>
  <c r="AO518" a="1"/>
  <c r="AO518" s="1"/>
  <c r="AO519" a="1"/>
  <c r="AO519" s="1"/>
  <c r="H209" a="1"/>
  <c r="H209" s="1"/>
  <c r="L260" a="1"/>
  <c r="L260" s="1"/>
  <c r="L281" a="1"/>
  <c r="L281" s="1"/>
  <c r="L118" a="1"/>
  <c r="L118" s="1"/>
  <c r="AJ13"/>
  <c r="AN13"/>
  <c r="AJ21"/>
  <c r="AN21"/>
  <c r="AN14"/>
  <c r="AJ14"/>
  <c r="AN16"/>
  <c r="AJ16"/>
  <c r="AC397" a="1"/>
  <c r="AC397" s="1"/>
  <c r="AO353"/>
  <c r="L301"/>
  <c r="L258" a="1"/>
  <c r="L258" s="1"/>
  <c r="L138"/>
  <c r="L94" a="1"/>
  <c r="L94" s="1"/>
  <c r="L322"/>
  <c r="L279" a="1"/>
  <c r="L279" s="1"/>
  <c r="L116" a="1"/>
  <c r="L116" s="1"/>
  <c r="AJ15"/>
  <c r="AN15"/>
  <c r="AH391" a="1"/>
  <c r="AH391" s="1"/>
  <c r="AH363"/>
  <c r="AC404" a="1"/>
  <c r="AC404" s="1"/>
  <c r="AO360"/>
  <c r="AG391" a="1"/>
  <c r="AG391" s="1"/>
  <c r="AG363"/>
  <c r="AI484" a="1"/>
  <c r="AI484" s="1"/>
  <c r="AI456"/>
  <c r="AI522" s="1"/>
  <c r="AN456"/>
  <c r="AN484" a="1"/>
  <c r="AN484" s="1"/>
  <c r="AC405" a="1"/>
  <c r="AC405" s="1"/>
  <c r="AO361"/>
  <c r="AL456"/>
  <c r="AL484" a="1"/>
  <c r="AL484" s="1"/>
  <c r="AO443"/>
  <c r="AC487" a="1"/>
  <c r="AC487" s="1"/>
  <c r="AO447"/>
  <c r="AC491" a="1"/>
  <c r="AC491" s="1"/>
  <c r="AO451"/>
  <c r="AC495" a="1"/>
  <c r="AC495" s="1"/>
  <c r="AO455"/>
  <c r="AC499" a="1"/>
  <c r="AC499" s="1"/>
  <c r="M183" a="1"/>
  <c r="M183" s="1"/>
  <c r="M210" s="1" a="1"/>
  <c r="M210" s="1"/>
  <c r="I183" a="1"/>
  <c r="I183" s="1"/>
  <c r="I210" s="1" a="1"/>
  <c r="I210" s="1"/>
  <c r="G184"/>
  <c r="O183" a="1"/>
  <c r="O183" s="1"/>
  <c r="K183" a="1"/>
  <c r="K183" s="1"/>
  <c r="L183" a="1"/>
  <c r="L183" s="1"/>
  <c r="L210" s="1" a="1"/>
  <c r="L210" s="1"/>
  <c r="N183" a="1"/>
  <c r="N183" s="1"/>
  <c r="H183" a="1"/>
  <c r="H183" s="1"/>
  <c r="H210" s="1" a="1"/>
  <c r="H210" s="1"/>
  <c r="J183" a="1"/>
  <c r="J183" s="1"/>
  <c r="J210" s="1" a="1"/>
  <c r="J210" s="1"/>
  <c r="P183" a="1"/>
  <c r="P183" s="1"/>
  <c r="P210" s="1" a="1"/>
  <c r="P210" s="1"/>
  <c r="Q183" a="1"/>
  <c r="Q183" s="1"/>
  <c r="H302"/>
  <c r="Q302"/>
  <c r="H280" a="1"/>
  <c r="H280" s="1"/>
  <c r="H139"/>
  <c r="Q117" a="1"/>
  <c r="Q117" s="1"/>
  <c r="H117" a="1"/>
  <c r="H117" s="1"/>
  <c r="H259" a="1"/>
  <c r="H259" s="1"/>
  <c r="H323"/>
  <c r="Q259" a="1"/>
  <c r="Q259" s="1"/>
  <c r="R259" s="1" a="1"/>
  <c r="R259" s="1"/>
  <c r="Q323"/>
  <c r="H95" a="1"/>
  <c r="H95" s="1"/>
  <c r="Q95" a="1"/>
  <c r="Q95" s="1"/>
  <c r="Q74" a="1"/>
  <c r="Q74" s="1"/>
  <c r="AN18"/>
  <c r="AJ18"/>
  <c r="J260" a="1"/>
  <c r="J260" s="1"/>
  <c r="J281" a="1"/>
  <c r="J281" s="1"/>
  <c r="J118" a="1"/>
  <c r="J118" s="1"/>
  <c r="N76" a="1"/>
  <c r="N76" s="1"/>
  <c r="J76" a="1"/>
  <c r="J76" s="1"/>
  <c r="L76" a="1"/>
  <c r="L76" s="1"/>
  <c r="G77"/>
  <c r="M76" a="1"/>
  <c r="M76" s="1"/>
  <c r="H76" a="1"/>
  <c r="H76" s="1"/>
  <c r="O76" a="1"/>
  <c r="O76" s="1"/>
  <c r="I76" a="1"/>
  <c r="I76" s="1"/>
  <c r="P76" a="1"/>
  <c r="P76" s="1"/>
  <c r="K76" a="1"/>
  <c r="K76" s="1"/>
  <c r="AC395" a="1"/>
  <c r="AC395" s="1"/>
  <c r="AO351"/>
  <c r="K323"/>
  <c r="K280" a="1"/>
  <c r="K280" s="1"/>
  <c r="K259" a="1"/>
  <c r="K259" s="1"/>
  <c r="K302"/>
  <c r="K95" a="1"/>
  <c r="K95" s="1"/>
  <c r="K139"/>
  <c r="K117" a="1"/>
  <c r="K117" s="1"/>
  <c r="M280" a="1"/>
  <c r="M280" s="1"/>
  <c r="M323"/>
  <c r="M139"/>
  <c r="M302"/>
  <c r="M117" a="1"/>
  <c r="M117" s="1"/>
  <c r="M259" a="1"/>
  <c r="M259" s="1"/>
  <c r="M95" a="1"/>
  <c r="M95" s="1"/>
  <c r="M258" a="1"/>
  <c r="M258" s="1"/>
  <c r="M322"/>
  <c r="M301"/>
  <c r="M279" a="1"/>
  <c r="M279" s="1"/>
  <c r="M94" a="1"/>
  <c r="M94" s="1"/>
  <c r="M138"/>
  <c r="M116" a="1"/>
  <c r="M116" s="1"/>
  <c r="AG484" a="1"/>
  <c r="AG484" s="1"/>
  <c r="AG456"/>
  <c r="AC492" a="1"/>
  <c r="AC492" s="1"/>
  <c r="AO448"/>
  <c r="R55"/>
  <c r="X5"/>
  <c r="I260" a="1"/>
  <c r="I260" s="1"/>
  <c r="I96" s="1" a="1"/>
  <c r="I96" s="1"/>
  <c r="I140"/>
  <c r="I281" a="1"/>
  <c r="I281" s="1"/>
  <c r="I118" a="1"/>
  <c r="I118" s="1"/>
  <c r="AF391" a="1"/>
  <c r="AF391" s="1"/>
  <c r="AF363"/>
  <c r="AN391" a="1"/>
  <c r="AN391" s="1"/>
  <c r="AN363"/>
  <c r="AM456"/>
  <c r="AM484" a="1"/>
  <c r="AM484" s="1"/>
  <c r="AE391" a="1"/>
  <c r="AE391" s="1"/>
  <c r="AE363"/>
  <c r="AM391" a="1"/>
  <c r="AM391" s="1"/>
  <c r="AM363"/>
  <c r="AC396" a="1"/>
  <c r="AC396" s="1"/>
  <c r="AO352"/>
  <c r="AC400" a="1"/>
  <c r="AC400" s="1"/>
  <c r="AO356"/>
  <c r="AJ456"/>
  <c r="AJ484" a="1"/>
  <c r="AJ484" s="1"/>
  <c r="AC490" a="1"/>
  <c r="AC490" s="1"/>
  <c r="AO446"/>
  <c r="AC498" a="1"/>
  <c r="AC498" s="1"/>
  <c r="AO454"/>
  <c r="AH456"/>
  <c r="AH484" a="1"/>
  <c r="AH484" s="1"/>
  <c r="AH522"/>
  <c r="AO513" a="1"/>
  <c r="AO513" s="1"/>
  <c r="AO521" a="1"/>
  <c r="AO521" s="1"/>
  <c r="AM522"/>
  <c r="AO508" a="1"/>
  <c r="AO508" s="1"/>
  <c r="AO512" a="1"/>
  <c r="AO512" s="1"/>
  <c r="AO516" a="1"/>
  <c r="AO516" s="1"/>
  <c r="AO520" a="1"/>
  <c r="AO520" s="1"/>
  <c r="AO416" a="1"/>
  <c r="AO416" s="1"/>
  <c r="AO418" a="1"/>
  <c r="AO418" s="1"/>
  <c r="AO420" a="1"/>
  <c r="AO420" s="1"/>
  <c r="AO422" a="1"/>
  <c r="AO422" s="1"/>
  <c r="AO424" a="1"/>
  <c r="AO424" s="1"/>
  <c r="AO426" a="1"/>
  <c r="AO426" s="1"/>
  <c r="AO428" a="1"/>
  <c r="AO428" s="1"/>
  <c r="AO348"/>
  <c r="AO515" a="1"/>
  <c r="AO515" s="1"/>
  <c r="AN522"/>
  <c r="R97" i="1" a="1"/>
  <c r="R97" s="1"/>
  <c r="P269" a="1"/>
  <c r="P269" s="1"/>
  <c r="P104" s="1" a="1"/>
  <c r="P104" s="1"/>
  <c r="J271" a="1"/>
  <c r="J271" s="1"/>
  <c r="R109" a="1"/>
  <c r="R109" s="1"/>
  <c r="Q281" a="1"/>
  <c r="Q281" s="1"/>
  <c r="O269" a="1"/>
  <c r="O269" s="1"/>
  <c r="Q337"/>
  <c r="R262" a="1"/>
  <c r="R262" s="1"/>
  <c r="S262" s="1" a="1"/>
  <c r="S262" s="1"/>
  <c r="Q289" a="1"/>
  <c r="Q289" s="1"/>
  <c r="Q147" s="1"/>
  <c r="J335"/>
  <c r="K122" a="1"/>
  <c r="K122" s="1"/>
  <c r="K337"/>
  <c r="I122" a="1"/>
  <c r="I122" s="1"/>
  <c r="Q303"/>
  <c r="M273" a="1"/>
  <c r="M273" s="1"/>
  <c r="L280" a="1"/>
  <c r="L280" s="1"/>
  <c r="Q263" a="1"/>
  <c r="Q263" s="1"/>
  <c r="Q98" s="1" a="1"/>
  <c r="Q98" s="1"/>
  <c r="P148"/>
  <c r="I286" a="1"/>
  <c r="I286" s="1"/>
  <c r="I144" s="1"/>
  <c r="Q324"/>
  <c r="Q335"/>
  <c r="K144"/>
  <c r="Q108" a="1"/>
  <c r="Q108" s="1"/>
  <c r="H119" a="1"/>
  <c r="H119" s="1"/>
  <c r="L302"/>
  <c r="Q125" a="1"/>
  <c r="Q125" s="1"/>
  <c r="Q120" a="1"/>
  <c r="Q120" s="1"/>
  <c r="P274" a="1"/>
  <c r="P274" s="1"/>
  <c r="Q327"/>
  <c r="L107" a="1"/>
  <c r="L107" s="1"/>
  <c r="L287" a="1"/>
  <c r="L287" s="1"/>
  <c r="L145" s="1"/>
  <c r="O267" a="1"/>
  <c r="O267" s="1"/>
  <c r="K315"/>
  <c r="I295" a="1"/>
  <c r="I295" s="1"/>
  <c r="I153" s="1"/>
  <c r="H138"/>
  <c r="J289" a="1"/>
  <c r="J289" s="1"/>
  <c r="J147" s="1"/>
  <c r="L292" a="1"/>
  <c r="L292" s="1"/>
  <c r="L150" s="1"/>
  <c r="I274" a="1"/>
  <c r="I274" s="1"/>
  <c r="P109" a="1"/>
  <c r="P109" s="1"/>
  <c r="H338"/>
  <c r="Q259" a="1"/>
  <c r="Q259" s="1"/>
  <c r="I260" a="1"/>
  <c r="I260" s="1"/>
  <c r="K119" a="1"/>
  <c r="K119" s="1"/>
  <c r="L129" a="1"/>
  <c r="L129" s="1"/>
  <c r="H266" a="1"/>
  <c r="H266" s="1"/>
  <c r="H295" a="1"/>
  <c r="H295" s="1"/>
  <c r="H153" s="1"/>
  <c r="L261" a="1"/>
  <c r="L261" s="1"/>
  <c r="R124" a="1"/>
  <c r="R124" s="1"/>
  <c r="Q331"/>
  <c r="Q152"/>
  <c r="Q130" a="1"/>
  <c r="Q130" s="1"/>
  <c r="R119" a="1"/>
  <c r="R119" s="1"/>
  <c r="K272" a="1"/>
  <c r="K272" s="1"/>
  <c r="I131" a="1"/>
  <c r="I131" s="1"/>
  <c r="I317"/>
  <c r="R131" a="1"/>
  <c r="R131" s="1"/>
  <c r="J125" a="1"/>
  <c r="J125" s="1"/>
  <c r="L314"/>
  <c r="Q142"/>
  <c r="P131" a="1"/>
  <c r="P131" s="1"/>
  <c r="Q323"/>
  <c r="K283" a="1"/>
  <c r="K283" s="1"/>
  <c r="K326" s="1"/>
  <c r="L151"/>
  <c r="H287" a="1"/>
  <c r="H287" s="1"/>
  <c r="H101" s="1" a="1"/>
  <c r="H101" s="1"/>
  <c r="H317"/>
  <c r="L282" a="1"/>
  <c r="L282" s="1"/>
  <c r="L304" s="1"/>
  <c r="H290" a="1"/>
  <c r="H290" s="1"/>
  <c r="O280" a="1"/>
  <c r="O280" s="1"/>
  <c r="K288" a="1"/>
  <c r="K288" s="1"/>
  <c r="K146" s="1"/>
  <c r="Q316"/>
  <c r="Q294" a="1"/>
  <c r="Q294" s="1"/>
  <c r="P260" a="1"/>
  <c r="P260" s="1"/>
  <c r="J263" a="1"/>
  <c r="J263" s="1"/>
  <c r="I338"/>
  <c r="H124" a="1"/>
  <c r="H124" s="1"/>
  <c r="J148"/>
  <c r="L128" a="1"/>
  <c r="L128" s="1"/>
  <c r="P139"/>
  <c r="AK523"/>
  <c r="I95" a="1"/>
  <c r="I95" s="1"/>
  <c r="M337"/>
  <c r="O122" a="1"/>
  <c r="O122" s="1"/>
  <c r="R102" a="1"/>
  <c r="R102" s="1"/>
  <c r="H267" a="1"/>
  <c r="H267" s="1"/>
  <c r="H331" s="1"/>
  <c r="L271" a="1"/>
  <c r="L271" s="1"/>
  <c r="P95" a="1"/>
  <c r="P95" s="1"/>
  <c r="P303"/>
  <c r="AP425" a="1"/>
  <c r="AP425" s="1"/>
  <c r="AD364"/>
  <c r="AD392" a="1"/>
  <c r="AD392" s="1"/>
  <c r="N106" a="1"/>
  <c r="N106" s="1"/>
  <c r="M294" a="1"/>
  <c r="M294" s="1"/>
  <c r="I336"/>
  <c r="R267" a="1"/>
  <c r="R267" s="1"/>
  <c r="S267" s="1" a="1"/>
  <c r="S267" s="1"/>
  <c r="J261" a="1"/>
  <c r="J261" s="1"/>
  <c r="J304" s="1"/>
  <c r="L106" a="1"/>
  <c r="L106" s="1"/>
  <c r="P324"/>
  <c r="O313"/>
  <c r="P295" a="1"/>
  <c r="P295" s="1"/>
  <c r="P153" s="1"/>
  <c r="O264" a="1"/>
  <c r="O264" s="1"/>
  <c r="O307" s="1"/>
  <c r="O143"/>
  <c r="H127" a="1"/>
  <c r="H127" s="1"/>
  <c r="K123" a="1"/>
  <c r="K123" s="1"/>
  <c r="R269" a="1"/>
  <c r="R269" s="1"/>
  <c r="S269" s="1" a="1"/>
  <c r="S269" s="1"/>
  <c r="O94" a="1"/>
  <c r="O94" s="1"/>
  <c r="M263" a="1"/>
  <c r="M263" s="1"/>
  <c r="M98" s="1" a="1"/>
  <c r="M98" s="1"/>
  <c r="I129" a="1"/>
  <c r="I129" s="1"/>
  <c r="R79" a="1"/>
  <c r="R79" s="1"/>
  <c r="AF726" s="1" a="1"/>
  <c r="AF726" s="1"/>
  <c r="M118" a="1"/>
  <c r="M118" s="1"/>
  <c r="J126" a="1"/>
  <c r="J126" s="1"/>
  <c r="L124" a="1"/>
  <c r="L124" s="1"/>
  <c r="L288" a="1"/>
  <c r="L288" s="1"/>
  <c r="L310" s="1"/>
  <c r="J265" a="1"/>
  <c r="J265" s="1"/>
  <c r="P127" a="1"/>
  <c r="P127" s="1"/>
  <c r="O138"/>
  <c r="M120" a="1"/>
  <c r="M120" s="1"/>
  <c r="O288" a="1"/>
  <c r="O288" s="1"/>
  <c r="O146" s="1"/>
  <c r="I151"/>
  <c r="I293" a="1"/>
  <c r="I293" s="1"/>
  <c r="K267" a="1"/>
  <c r="K267" s="1"/>
  <c r="K102" s="1" a="1"/>
  <c r="K102" s="1"/>
  <c r="AF523"/>
  <c r="AP429" a="1"/>
  <c r="AP429" s="1"/>
  <c r="M282" a="1"/>
  <c r="M282" s="1"/>
  <c r="M140" s="1"/>
  <c r="P338"/>
  <c r="J269" a="1"/>
  <c r="J269" s="1"/>
  <c r="J312" s="1"/>
  <c r="O121" a="1"/>
  <c r="O121" s="1"/>
  <c r="K142"/>
  <c r="J327"/>
  <c r="R228"/>
  <c r="R78" a="1"/>
  <c r="R78" s="1"/>
  <c r="AS725" s="1" a="1"/>
  <c r="AS725" s="1"/>
  <c r="R82" a="1"/>
  <c r="R82" s="1"/>
  <c r="AK729" s="1" a="1"/>
  <c r="AK729" s="1"/>
  <c r="R74" a="1"/>
  <c r="R74" s="1"/>
  <c r="AP721" s="1" a="1"/>
  <c r="AP721" s="1"/>
  <c r="N95" a="1"/>
  <c r="N95" s="1"/>
  <c r="H149"/>
  <c r="R94" a="1"/>
  <c r="R94" s="1"/>
  <c r="O116" a="1"/>
  <c r="O116" s="1"/>
  <c r="I315"/>
  <c r="H326"/>
  <c r="Q94" a="1"/>
  <c r="Q94" s="1"/>
  <c r="Q103" a="1"/>
  <c r="Q103" s="1"/>
  <c r="Q332"/>
  <c r="O282" a="1"/>
  <c r="O282" s="1"/>
  <c r="O140" s="1"/>
  <c r="O118" a="1"/>
  <c r="O118" s="1"/>
  <c r="P124" a="1"/>
  <c r="P124" s="1"/>
  <c r="P288" a="1"/>
  <c r="P288" s="1"/>
  <c r="P146" s="1"/>
  <c r="O263" a="1"/>
  <c r="O263" s="1"/>
  <c r="O284" a="1"/>
  <c r="O284" s="1"/>
  <c r="O120" a="1"/>
  <c r="O120" s="1"/>
  <c r="Q280" a="1"/>
  <c r="Q280" s="1"/>
  <c r="Q138"/>
  <c r="Q116" a="1"/>
  <c r="Q116" s="1"/>
  <c r="AL457"/>
  <c r="AL523" s="1"/>
  <c r="AP419" a="1"/>
  <c r="AP419" s="1"/>
  <c r="AI457"/>
  <c r="AI501" s="1"/>
  <c r="AP517" a="1"/>
  <c r="AP517" s="1"/>
  <c r="R302"/>
  <c r="I282" a="1"/>
  <c r="I282" s="1"/>
  <c r="I140" s="1"/>
  <c r="H323"/>
  <c r="J142"/>
  <c r="I130" a="1"/>
  <c r="I130" s="1"/>
  <c r="K263" a="1"/>
  <c r="K263" s="1"/>
  <c r="K98" s="1" a="1"/>
  <c r="K98" s="1"/>
  <c r="K151"/>
  <c r="K336"/>
  <c r="Q119" a="1"/>
  <c r="Q119" s="1"/>
  <c r="M304"/>
  <c r="J98" a="1"/>
  <c r="J98" s="1"/>
  <c r="Q286" a="1"/>
  <c r="Q286" s="1"/>
  <c r="Q100" s="1" a="1"/>
  <c r="Q100" s="1"/>
  <c r="P121" a="1"/>
  <c r="P121" s="1"/>
  <c r="AP453"/>
  <c r="AP497" s="1" a="1"/>
  <c r="AP497" s="1"/>
  <c r="N151"/>
  <c r="P151"/>
  <c r="H280" a="1"/>
  <c r="H280" s="1"/>
  <c r="K291" a="1"/>
  <c r="K291" s="1"/>
  <c r="K149" s="1"/>
  <c r="K108" a="1"/>
  <c r="K108" s="1"/>
  <c r="P287" a="1"/>
  <c r="P287" s="1"/>
  <c r="P145" s="1"/>
  <c r="I337"/>
  <c r="I316"/>
  <c r="Q117" a="1"/>
  <c r="Q117" s="1"/>
  <c r="Q139"/>
  <c r="M316"/>
  <c r="Q271" a="1"/>
  <c r="Q271" s="1"/>
  <c r="Q146"/>
  <c r="K269" a="1"/>
  <c r="K269" s="1"/>
  <c r="K333" s="1"/>
  <c r="P281" a="1"/>
  <c r="P281" s="1"/>
  <c r="K120" a="1"/>
  <c r="K120" s="1"/>
  <c r="K107" a="1"/>
  <c r="K107" s="1"/>
  <c r="Q283" a="1"/>
  <c r="Q283" s="1"/>
  <c r="Q326" s="1"/>
  <c r="L259" a="1"/>
  <c r="L259" s="1"/>
  <c r="L94" a="1"/>
  <c r="L94" s="1"/>
  <c r="O261" a="1"/>
  <c r="O261" s="1"/>
  <c r="AP415" a="1"/>
  <c r="AP415" s="1"/>
  <c r="AP423" a="1"/>
  <c r="AP423" s="1"/>
  <c r="J120" a="1"/>
  <c r="J120" s="1"/>
  <c r="P264" a="1"/>
  <c r="P264" s="1"/>
  <c r="P99" s="1" a="1"/>
  <c r="P99" s="1"/>
  <c r="M323"/>
  <c r="M94" a="1"/>
  <c r="M94" s="1"/>
  <c r="M302"/>
  <c r="Q282" a="1"/>
  <c r="Q282" s="1"/>
  <c r="Q261" a="1"/>
  <c r="Q261" s="1"/>
  <c r="Q118" a="1"/>
  <c r="Q118" s="1"/>
  <c r="K317"/>
  <c r="K295" a="1"/>
  <c r="K295" s="1"/>
  <c r="K153" s="1"/>
  <c r="K131" a="1"/>
  <c r="K131" s="1"/>
  <c r="K338"/>
  <c r="K109" a="1"/>
  <c r="K109" s="1"/>
  <c r="P120" a="1"/>
  <c r="P120" s="1"/>
  <c r="P284" a="1"/>
  <c r="P284" s="1"/>
  <c r="M259" a="1"/>
  <c r="M259" s="1"/>
  <c r="N129" a="1"/>
  <c r="N129" s="1"/>
  <c r="AP522" a="1"/>
  <c r="AP522" s="1"/>
  <c r="AP507" a="1"/>
  <c r="AP507" s="1"/>
  <c r="AM523"/>
  <c r="AP518" a="1"/>
  <c r="AP518" s="1"/>
  <c r="AO523"/>
  <c r="AP516" a="1"/>
  <c r="AP516" s="1"/>
  <c r="AP422" a="1"/>
  <c r="AP422" s="1"/>
  <c r="AP510" a="1"/>
  <c r="AP510" s="1"/>
  <c r="R323"/>
  <c r="P126" a="1"/>
  <c r="P126" s="1"/>
  <c r="I261" a="1"/>
  <c r="I261" s="1"/>
  <c r="K270" a="1"/>
  <c r="K270" s="1"/>
  <c r="K152"/>
  <c r="J306"/>
  <c r="I152"/>
  <c r="M152"/>
  <c r="Q292" a="1"/>
  <c r="Q292" s="1"/>
  <c r="Q150" s="1"/>
  <c r="Q128" a="1"/>
  <c r="Q128" s="1"/>
  <c r="J273" a="1"/>
  <c r="J273" s="1"/>
  <c r="K129" a="1"/>
  <c r="K129" s="1"/>
  <c r="L138"/>
  <c r="AP512" a="1"/>
  <c r="AP512" s="1"/>
  <c r="M116" a="1"/>
  <c r="M116" s="1"/>
  <c r="AP416" a="1"/>
  <c r="AP416" s="1"/>
  <c r="M280" a="1"/>
  <c r="M280" s="1"/>
  <c r="Q124" a="1"/>
  <c r="Q124" s="1"/>
  <c r="O144"/>
  <c r="P147"/>
  <c r="L101" a="1"/>
  <c r="L101" s="1"/>
  <c r="L309"/>
  <c r="K145"/>
  <c r="L291" a="1"/>
  <c r="L291" s="1"/>
  <c r="L149" s="1"/>
  <c r="L270" a="1"/>
  <c r="L270" s="1"/>
  <c r="L127" a="1"/>
  <c r="L127" s="1"/>
  <c r="P138"/>
  <c r="P323"/>
  <c r="P259" a="1"/>
  <c r="P259" s="1"/>
  <c r="P94" a="1"/>
  <c r="P94" s="1"/>
  <c r="P116" a="1"/>
  <c r="P116" s="1"/>
  <c r="P302"/>
  <c r="P280" a="1"/>
  <c r="P280" s="1"/>
  <c r="P122" a="1"/>
  <c r="P122" s="1"/>
  <c r="P286" a="1"/>
  <c r="P286" s="1"/>
  <c r="P265" a="1"/>
  <c r="P265" s="1"/>
  <c r="J266" a="1"/>
  <c r="J266" s="1"/>
  <c r="J287" a="1"/>
  <c r="J287" s="1"/>
  <c r="J123" a="1"/>
  <c r="J123" s="1"/>
  <c r="Q126" a="1"/>
  <c r="Q126" s="1"/>
  <c r="Q290" a="1"/>
  <c r="Q290" s="1"/>
  <c r="Q148" s="1"/>
  <c r="L281" a="1"/>
  <c r="L281" s="1"/>
  <c r="L117" a="1"/>
  <c r="L117" s="1"/>
  <c r="L139"/>
  <c r="L303"/>
  <c r="L324"/>
  <c r="L260" a="1"/>
  <c r="L260" s="1"/>
  <c r="L95" a="1"/>
  <c r="L95" s="1"/>
  <c r="H293" a="1"/>
  <c r="H293" s="1"/>
  <c r="R129" a="1"/>
  <c r="R129" s="1"/>
  <c r="H272" a="1"/>
  <c r="H272" s="1"/>
  <c r="H129" a="1"/>
  <c r="H129" s="1"/>
  <c r="R107" a="1"/>
  <c r="R107" s="1"/>
  <c r="H107" a="1"/>
  <c r="H107" s="1"/>
  <c r="H336"/>
  <c r="R336"/>
  <c r="H151"/>
  <c r="H315"/>
  <c r="R315"/>
  <c r="R272" a="1"/>
  <c r="R272" s="1"/>
  <c r="S272" s="1" a="1"/>
  <c r="S272" s="1"/>
  <c r="O292" a="1"/>
  <c r="O292" s="1"/>
  <c r="O150" s="1"/>
  <c r="O106" a="1"/>
  <c r="O106" s="1"/>
  <c r="O128" a="1"/>
  <c r="O128" s="1"/>
  <c r="O314"/>
  <c r="O335"/>
  <c r="O271" a="1"/>
  <c r="O271" s="1"/>
  <c r="M292" a="1"/>
  <c r="M292" s="1"/>
  <c r="M150" s="1"/>
  <c r="M314"/>
  <c r="M271" a="1"/>
  <c r="M271" s="1"/>
  <c r="M106" a="1"/>
  <c r="M106" s="1"/>
  <c r="M128" a="1"/>
  <c r="M128" s="1"/>
  <c r="K303"/>
  <c r="K139"/>
  <c r="K281" a="1"/>
  <c r="K281" s="1"/>
  <c r="K95" a="1"/>
  <c r="K95" s="1"/>
  <c r="K324"/>
  <c r="K260" a="1"/>
  <c r="K260" s="1"/>
  <c r="K117" a="1"/>
  <c r="K117" s="1"/>
  <c r="O108" a="1"/>
  <c r="O108" s="1"/>
  <c r="O316"/>
  <c r="O130" a="1"/>
  <c r="O130" s="1"/>
  <c r="O337"/>
  <c r="O273" a="1"/>
  <c r="O273" s="1"/>
  <c r="O152"/>
  <c r="O294" a="1"/>
  <c r="O294" s="1"/>
  <c r="H284" a="1"/>
  <c r="H284" s="1"/>
  <c r="H263" a="1"/>
  <c r="H263" s="1"/>
  <c r="R120" a="1"/>
  <c r="R120" s="1"/>
  <c r="R98" a="1"/>
  <c r="R98" s="1"/>
  <c r="H120" a="1"/>
  <c r="H120" s="1"/>
  <c r="R263" a="1"/>
  <c r="R263" s="1"/>
  <c r="S263" s="1" a="1"/>
  <c r="S263" s="1"/>
  <c r="H316"/>
  <c r="H130" a="1"/>
  <c r="H130" s="1"/>
  <c r="H294" a="1"/>
  <c r="H294" s="1"/>
  <c r="H152"/>
  <c r="R316"/>
  <c r="R130" a="1"/>
  <c r="R130" s="1"/>
  <c r="H108" a="1"/>
  <c r="H108" s="1"/>
  <c r="H273" a="1"/>
  <c r="H273" s="1"/>
  <c r="R337"/>
  <c r="R108" a="1"/>
  <c r="R108" s="1"/>
  <c r="R273" a="1"/>
  <c r="R273" s="1"/>
  <c r="S273" s="1" a="1"/>
  <c r="S273" s="1"/>
  <c r="J139"/>
  <c r="J95" a="1"/>
  <c r="J95" s="1"/>
  <c r="J260" a="1"/>
  <c r="J260" s="1"/>
  <c r="J117" a="1"/>
  <c r="J117" s="1"/>
  <c r="J324"/>
  <c r="J303"/>
  <c r="J281" a="1"/>
  <c r="J281" s="1"/>
  <c r="H94" a="1"/>
  <c r="H94" s="1"/>
  <c r="H116" a="1"/>
  <c r="H116" s="1"/>
  <c r="H302"/>
  <c r="R259" a="1"/>
  <c r="R259" s="1"/>
  <c r="S259" s="1" a="1"/>
  <c r="S259" s="1"/>
  <c r="R116" a="1"/>
  <c r="R116" s="1"/>
  <c r="J267" a="1"/>
  <c r="J267" s="1"/>
  <c r="J124" a="1"/>
  <c r="J124" s="1"/>
  <c r="J288" a="1"/>
  <c r="J288" s="1"/>
  <c r="M324"/>
  <c r="M303"/>
  <c r="M260" a="1"/>
  <c r="M260" s="1"/>
  <c r="M281" a="1"/>
  <c r="M281" s="1"/>
  <c r="M139"/>
  <c r="M95" a="1"/>
  <c r="M95" s="1"/>
  <c r="M117" a="1"/>
  <c r="M117" s="1"/>
  <c r="M264" a="1"/>
  <c r="M264" s="1"/>
  <c r="M285" a="1"/>
  <c r="M285" s="1"/>
  <c r="J119" a="1"/>
  <c r="J119" s="1"/>
  <c r="J283" a="1"/>
  <c r="J283" s="1"/>
  <c r="J262" a="1"/>
  <c r="J262" s="1"/>
  <c r="H265" a="1"/>
  <c r="H265" s="1"/>
  <c r="R265" a="1"/>
  <c r="R265" s="1"/>
  <c r="S265" s="1" a="1"/>
  <c r="S265" s="1"/>
  <c r="R100" a="1"/>
  <c r="R100" s="1"/>
  <c r="H286" a="1"/>
  <c r="H286" s="1"/>
  <c r="H122" a="1"/>
  <c r="H122" s="1"/>
  <c r="R122" a="1"/>
  <c r="R122" s="1"/>
  <c r="K271" a="1"/>
  <c r="K271" s="1"/>
  <c r="K292" a="1"/>
  <c r="K292" s="1"/>
  <c r="K150" s="1"/>
  <c r="K106" a="1"/>
  <c r="K106" s="1"/>
  <c r="K128" a="1"/>
  <c r="K128" s="1"/>
  <c r="K314"/>
  <c r="K335"/>
  <c r="P282" a="1"/>
  <c r="P282" s="1"/>
  <c r="P261" a="1"/>
  <c r="P261" s="1"/>
  <c r="K121" a="1"/>
  <c r="K121" s="1"/>
  <c r="K264" a="1"/>
  <c r="K264" s="1"/>
  <c r="K285" a="1"/>
  <c r="K285" s="1"/>
  <c r="K289" a="1"/>
  <c r="K289" s="1"/>
  <c r="K103" s="1" a="1"/>
  <c r="K103" s="1"/>
  <c r="K125" a="1"/>
  <c r="K125" s="1"/>
  <c r="H324"/>
  <c r="H117" a="1"/>
  <c r="H117" s="1"/>
  <c r="H95" a="1"/>
  <c r="H95" s="1"/>
  <c r="R260" a="1"/>
  <c r="R260" s="1"/>
  <c r="S260" s="1" a="1"/>
  <c r="S260" s="1"/>
  <c r="H139"/>
  <c r="H260" a="1"/>
  <c r="H260" s="1"/>
  <c r="R324"/>
  <c r="R95" a="1"/>
  <c r="R95" s="1"/>
  <c r="R117" a="1"/>
  <c r="R117" s="1"/>
  <c r="H303"/>
  <c r="R303"/>
  <c r="H281" a="1"/>
  <c r="H281" s="1"/>
  <c r="R88" a="1"/>
  <c r="R88" s="1"/>
  <c r="AM735" s="1" a="1"/>
  <c r="AM735" s="1"/>
  <c r="AP350"/>
  <c r="AP394" s="1" a="1"/>
  <c r="AP394" s="1"/>
  <c r="AP519" a="1"/>
  <c r="AP519" s="1"/>
  <c r="AP515" a="1"/>
  <c r="AP515" s="1"/>
  <c r="AP520" a="1"/>
  <c r="AP520" s="1"/>
  <c r="AP417" a="1"/>
  <c r="AP417" s="1"/>
  <c r="M131" a="1"/>
  <c r="M131" s="1"/>
  <c r="M317"/>
  <c r="J337"/>
  <c r="J108" a="1"/>
  <c r="J108" s="1"/>
  <c r="K104" a="1"/>
  <c r="K104" s="1"/>
  <c r="O105" a="1"/>
  <c r="O105" s="1"/>
  <c r="P125" a="1"/>
  <c r="P125" s="1"/>
  <c r="Q102" a="1"/>
  <c r="Q102" s="1"/>
  <c r="AP449"/>
  <c r="AP471" s="1" a="1"/>
  <c r="AP471" s="1"/>
  <c r="AP450"/>
  <c r="AP472" s="1" a="1"/>
  <c r="AP472" s="1"/>
  <c r="AP441"/>
  <c r="AP463" s="1" a="1"/>
  <c r="AP463" s="1"/>
  <c r="AP354"/>
  <c r="AP398" s="1" a="1"/>
  <c r="AP398" s="1"/>
  <c r="R86" a="1"/>
  <c r="R86" s="1"/>
  <c r="AG733" s="1" a="1"/>
  <c r="AG733" s="1"/>
  <c r="N117" a="1"/>
  <c r="N117" s="1"/>
  <c r="AP424" a="1"/>
  <c r="AP424" s="1"/>
  <c r="AN523"/>
  <c r="AP414" a="1"/>
  <c r="AP414" s="1"/>
  <c r="AP418" a="1"/>
  <c r="AP418" s="1"/>
  <c r="AP514" a="1"/>
  <c r="AP514" s="1"/>
  <c r="AP427" a="1"/>
  <c r="AP427" s="1"/>
  <c r="AP442"/>
  <c r="AP486" s="1" a="1"/>
  <c r="AP486" s="1"/>
  <c r="AI523"/>
  <c r="AP513" a="1"/>
  <c r="AP513" s="1"/>
  <c r="AP420" a="1"/>
  <c r="AP420" s="1"/>
  <c r="P328"/>
  <c r="K266" a="1"/>
  <c r="K266" s="1"/>
  <c r="K101" s="1" a="1"/>
  <c r="K101" s="1"/>
  <c r="L293" a="1"/>
  <c r="L293" s="1"/>
  <c r="R101" a="1"/>
  <c r="R101" s="1"/>
  <c r="H123" a="1"/>
  <c r="H123" s="1"/>
  <c r="R274" a="1"/>
  <c r="R274" s="1"/>
  <c r="S274" s="1" a="1"/>
  <c r="S274" s="1"/>
  <c r="H109" a="1"/>
  <c r="H109" s="1"/>
  <c r="L123" a="1"/>
  <c r="L123" s="1"/>
  <c r="R104" a="1"/>
  <c r="R104" s="1"/>
  <c r="R126" a="1"/>
  <c r="R126" s="1"/>
  <c r="P291" a="1"/>
  <c r="P291" s="1"/>
  <c r="O323"/>
  <c r="O259" a="1"/>
  <c r="O259" s="1"/>
  <c r="O265" a="1"/>
  <c r="O265" s="1"/>
  <c r="O329" s="1"/>
  <c r="O290" a="1"/>
  <c r="O290" s="1"/>
  <c r="I121" a="1"/>
  <c r="I121" s="1"/>
  <c r="M338"/>
  <c r="J118" a="1"/>
  <c r="J118" s="1"/>
  <c r="J152"/>
  <c r="J294" a="1"/>
  <c r="J294" s="1"/>
  <c r="K310"/>
  <c r="O334"/>
  <c r="Q306"/>
  <c r="P268" a="1"/>
  <c r="P268" s="1"/>
  <c r="P311" s="1"/>
  <c r="P143"/>
  <c r="I324"/>
  <c r="I139"/>
  <c r="I117" a="1"/>
  <c r="I117" s="1"/>
  <c r="Q336"/>
  <c r="Q272" a="1"/>
  <c r="Q272" s="1"/>
  <c r="Q315"/>
  <c r="Q129" a="1"/>
  <c r="Q129" s="1"/>
  <c r="P262" a="1"/>
  <c r="P262" s="1"/>
  <c r="P119" a="1"/>
  <c r="P119" s="1"/>
  <c r="P283" a="1"/>
  <c r="P283" s="1"/>
  <c r="H292" a="1"/>
  <c r="H292" s="1"/>
  <c r="H150" s="1"/>
  <c r="R106" a="1"/>
  <c r="R106" s="1"/>
  <c r="H106" a="1"/>
  <c r="H106" s="1"/>
  <c r="H314"/>
  <c r="H128" a="1"/>
  <c r="H128" s="1"/>
  <c r="R128" a="1"/>
  <c r="R128" s="1"/>
  <c r="R271" a="1"/>
  <c r="R271" s="1"/>
  <c r="S271" s="1" a="1"/>
  <c r="S271" s="1"/>
  <c r="L289" a="1"/>
  <c r="L289" s="1"/>
  <c r="L147" s="1"/>
  <c r="L125" a="1"/>
  <c r="L125" s="1"/>
  <c r="L268" a="1"/>
  <c r="L268" s="1"/>
  <c r="L263" a="1"/>
  <c r="L263" s="1"/>
  <c r="L120" a="1"/>
  <c r="L120" s="1"/>
  <c r="L284" a="1"/>
  <c r="L284" s="1"/>
  <c r="L142" s="1"/>
  <c r="O268" a="1"/>
  <c r="O268" s="1"/>
  <c r="O103" s="1" a="1"/>
  <c r="O103" s="1"/>
  <c r="O125" a="1"/>
  <c r="O125" s="1"/>
  <c r="H270" a="1"/>
  <c r="H270" s="1"/>
  <c r="H313" s="1"/>
  <c r="R127" a="1"/>
  <c r="R127" s="1"/>
  <c r="R105" a="1"/>
  <c r="R105" s="1"/>
  <c r="L269" a="1"/>
  <c r="L269" s="1"/>
  <c r="L290" a="1"/>
  <c r="L290" s="1"/>
  <c r="L126" a="1"/>
  <c r="L126" s="1"/>
  <c r="K118" a="1"/>
  <c r="K118" s="1"/>
  <c r="K261" a="1"/>
  <c r="K261" s="1"/>
  <c r="K282" a="1"/>
  <c r="K282" s="1"/>
  <c r="H285" a="1"/>
  <c r="H285" s="1"/>
  <c r="R99" a="1"/>
  <c r="R99" s="1"/>
  <c r="R264" a="1"/>
  <c r="R264" s="1"/>
  <c r="S264" s="1" a="1"/>
  <c r="S264" s="1"/>
  <c r="H264" a="1"/>
  <c r="H264" s="1"/>
  <c r="R121" a="1"/>
  <c r="R121" s="1"/>
  <c r="H121" a="1"/>
  <c r="H121" s="1"/>
  <c r="I292" a="1"/>
  <c r="I292" s="1"/>
  <c r="I150" s="1"/>
  <c r="I106" a="1"/>
  <c r="I106" s="1"/>
  <c r="I314"/>
  <c r="I335"/>
  <c r="I271" a="1"/>
  <c r="I271" s="1"/>
  <c r="O287" a="1"/>
  <c r="O287" s="1"/>
  <c r="O123" a="1"/>
  <c r="O123" s="1"/>
  <c r="O266" a="1"/>
  <c r="O266" s="1"/>
  <c r="J317"/>
  <c r="J274" a="1"/>
  <c r="J274" s="1"/>
  <c r="J295" a="1"/>
  <c r="J295" s="1"/>
  <c r="J153" s="1"/>
  <c r="J338"/>
  <c r="J109" a="1"/>
  <c r="J109" s="1"/>
  <c r="J131" a="1"/>
  <c r="J131" s="1"/>
  <c r="Q274" a="1"/>
  <c r="Q274" s="1"/>
  <c r="Q109" a="1"/>
  <c r="Q109" s="1"/>
  <c r="Q317"/>
  <c r="Q295" a="1"/>
  <c r="Q295" s="1"/>
  <c r="Q153" s="1"/>
  <c r="Q338"/>
  <c r="Q131" a="1"/>
  <c r="Q131" s="1"/>
  <c r="L294" a="1"/>
  <c r="L294" s="1"/>
  <c r="L152"/>
  <c r="L273" a="1"/>
  <c r="L273" s="1"/>
  <c r="L316"/>
  <c r="L130" a="1"/>
  <c r="L130" s="1"/>
  <c r="L108" a="1"/>
  <c r="L108" s="1"/>
  <c r="P272" a="1"/>
  <c r="P272" s="1"/>
  <c r="P129" a="1"/>
  <c r="P129" s="1"/>
  <c r="P315"/>
  <c r="P107" a="1"/>
  <c r="P107" s="1"/>
  <c r="P293" a="1"/>
  <c r="P293" s="1"/>
  <c r="M293" a="1"/>
  <c r="M293" s="1"/>
  <c r="M315"/>
  <c r="M272" a="1"/>
  <c r="M272" s="1"/>
  <c r="M129" a="1"/>
  <c r="M129" s="1"/>
  <c r="M336"/>
  <c r="M151"/>
  <c r="M107" a="1"/>
  <c r="M107" s="1"/>
  <c r="L283" a="1"/>
  <c r="L283" s="1"/>
  <c r="L141" s="1"/>
  <c r="L262" a="1"/>
  <c r="L262" s="1"/>
  <c r="L119" a="1"/>
  <c r="L119" s="1"/>
  <c r="O317"/>
  <c r="O109" a="1"/>
  <c r="O109" s="1"/>
  <c r="O131" a="1"/>
  <c r="O131" s="1"/>
  <c r="O295" a="1"/>
  <c r="O295" s="1"/>
  <c r="O153" s="1"/>
  <c r="O338"/>
  <c r="O274" a="1"/>
  <c r="O274" s="1"/>
  <c r="K316"/>
  <c r="K130" a="1"/>
  <c r="K130" s="1"/>
  <c r="Q329"/>
  <c r="Q308"/>
  <c r="AP443"/>
  <c r="AP487" s="1" a="1"/>
  <c r="AP487" s="1"/>
  <c r="AO457"/>
  <c r="AP451"/>
  <c r="AP495" s="1" a="1"/>
  <c r="AP495" s="1"/>
  <c r="AI364"/>
  <c r="AI386" s="1"/>
  <c r="AP421" a="1"/>
  <c r="AP421" s="1"/>
  <c r="AP521" a="1"/>
  <c r="AP521" s="1"/>
  <c r="AP428" a="1"/>
  <c r="AP428" s="1"/>
  <c r="J286" a="1"/>
  <c r="J286" s="1"/>
  <c r="J144" s="1"/>
  <c r="Q293" a="1"/>
  <c r="Q293" s="1"/>
  <c r="Q107" a="1"/>
  <c r="Q107" s="1"/>
  <c r="H335"/>
  <c r="R123" a="1"/>
  <c r="R123" s="1"/>
  <c r="H274" a="1"/>
  <c r="H274" s="1"/>
  <c r="H269" a="1"/>
  <c r="H269" s="1"/>
  <c r="M295" a="1"/>
  <c r="M295" s="1"/>
  <c r="M153" s="1"/>
  <c r="M274" a="1"/>
  <c r="M274" s="1"/>
  <c r="J140"/>
  <c r="J316"/>
  <c r="O149"/>
  <c r="L338"/>
  <c r="L274" a="1"/>
  <c r="L274" s="1"/>
  <c r="L295" a="1"/>
  <c r="L295" s="1"/>
  <c r="L153" s="1"/>
  <c r="L109" a="1"/>
  <c r="L109" s="1"/>
  <c r="L131" a="1"/>
  <c r="L131" s="1"/>
  <c r="L317"/>
  <c r="J291" a="1"/>
  <c r="J291" s="1"/>
  <c r="J270" a="1"/>
  <c r="J270" s="1"/>
  <c r="J127" a="1"/>
  <c r="J127" s="1"/>
  <c r="R125" a="1"/>
  <c r="R125" s="1"/>
  <c r="H268" a="1"/>
  <c r="H268" s="1"/>
  <c r="R103" a="1"/>
  <c r="R103" s="1"/>
  <c r="H125" a="1"/>
  <c r="H125" s="1"/>
  <c r="R268" a="1"/>
  <c r="R268" s="1"/>
  <c r="S268" s="1" a="1"/>
  <c r="S268" s="1"/>
  <c r="H289" a="1"/>
  <c r="H289" s="1"/>
  <c r="H147" s="1"/>
  <c r="L286" a="1"/>
  <c r="L286" s="1"/>
  <c r="L144" s="1"/>
  <c r="L265" a="1"/>
  <c r="L265" s="1"/>
  <c r="L122" a="1"/>
  <c r="L122" s="1"/>
  <c r="J264" a="1"/>
  <c r="J264" s="1"/>
  <c r="J285" a="1"/>
  <c r="J285" s="1"/>
  <c r="J143" s="1"/>
  <c r="L336"/>
  <c r="L315"/>
  <c r="AP509" a="1"/>
  <c r="AP509" s="1"/>
  <c r="AE523"/>
  <c r="L330"/>
  <c r="I99" a="1"/>
  <c r="I99" s="1"/>
  <c r="M109" a="1"/>
  <c r="M109" s="1"/>
  <c r="J325"/>
  <c r="N286" a="1"/>
  <c r="N286" s="1"/>
  <c r="N265" a="1"/>
  <c r="N265" s="1"/>
  <c r="N122" a="1"/>
  <c r="N122" s="1"/>
  <c r="N291" a="1"/>
  <c r="N291" s="1"/>
  <c r="N270" a="1"/>
  <c r="N270" s="1"/>
  <c r="N268" a="1"/>
  <c r="N268" s="1"/>
  <c r="N289" a="1"/>
  <c r="N289" s="1"/>
  <c r="AH485" a="1"/>
  <c r="AH485" s="1"/>
  <c r="AH457"/>
  <c r="R77" a="1"/>
  <c r="R77" s="1"/>
  <c r="N263" a="1"/>
  <c r="N263" s="1"/>
  <c r="N284" a="1"/>
  <c r="N284" s="1"/>
  <c r="AF364"/>
  <c r="AF408" s="1"/>
  <c r="I100" a="1"/>
  <c r="I100" s="1"/>
  <c r="I308"/>
  <c r="H146"/>
  <c r="J332"/>
  <c r="K308"/>
  <c r="K148"/>
  <c r="H141"/>
  <c r="R118" a="1"/>
  <c r="R118" s="1"/>
  <c r="H261" a="1"/>
  <c r="H261" s="1"/>
  <c r="R96" a="1"/>
  <c r="R96" s="1"/>
  <c r="H118" a="1"/>
  <c r="H118" s="1"/>
  <c r="R261" a="1"/>
  <c r="R261" s="1"/>
  <c r="S261" s="1" a="1"/>
  <c r="S261" s="1"/>
  <c r="H282" a="1"/>
  <c r="H282" s="1"/>
  <c r="H325" s="1"/>
  <c r="Q264" a="1"/>
  <c r="Q264" s="1"/>
  <c r="Q121" a="1"/>
  <c r="Q121" s="1"/>
  <c r="Q285" a="1"/>
  <c r="Q285" s="1"/>
  <c r="Q143" s="1"/>
  <c r="Q266" a="1"/>
  <c r="Q266" s="1"/>
  <c r="Q123" a="1"/>
  <c r="Q123" s="1"/>
  <c r="Q287" a="1"/>
  <c r="Q287" s="1"/>
  <c r="I126" a="1"/>
  <c r="I126" s="1"/>
  <c r="I269" a="1"/>
  <c r="I269" s="1"/>
  <c r="I290" a="1"/>
  <c r="I290" s="1"/>
  <c r="Q127" a="1"/>
  <c r="Q127" s="1"/>
  <c r="Q270" a="1"/>
  <c r="Q270" s="1"/>
  <c r="Q291" a="1"/>
  <c r="Q291" s="1"/>
  <c r="Q149" s="1"/>
  <c r="P273" a="1"/>
  <c r="P273" s="1"/>
  <c r="P294" a="1"/>
  <c r="P294" s="1"/>
  <c r="P316"/>
  <c r="P152"/>
  <c r="P130" a="1"/>
  <c r="P130" s="1"/>
  <c r="P108" a="1"/>
  <c r="P108" s="1"/>
  <c r="P337"/>
  <c r="AE401" a="1"/>
  <c r="AE401" s="1"/>
  <c r="AP357"/>
  <c r="Y5"/>
  <c r="S55"/>
  <c r="I323"/>
  <c r="I94" a="1"/>
  <c r="I94" s="1"/>
  <c r="I302"/>
  <c r="I280" a="1"/>
  <c r="I280" s="1"/>
  <c r="I116" a="1"/>
  <c r="I116" s="1"/>
  <c r="I259" a="1"/>
  <c r="I259" s="1"/>
  <c r="I138"/>
  <c r="N274" a="1"/>
  <c r="N274" s="1"/>
  <c r="N317"/>
  <c r="N338"/>
  <c r="N295" a="1"/>
  <c r="N295" s="1"/>
  <c r="N153" s="1"/>
  <c r="O262" a="1"/>
  <c r="O262" s="1"/>
  <c r="O119" a="1"/>
  <c r="O119" s="1"/>
  <c r="O283" a="1"/>
  <c r="O283" s="1"/>
  <c r="K94" a="1"/>
  <c r="K94" s="1"/>
  <c r="K259" a="1"/>
  <c r="K259" s="1"/>
  <c r="K323"/>
  <c r="K138"/>
  <c r="K116" a="1"/>
  <c r="K116" s="1"/>
  <c r="K302"/>
  <c r="K280" a="1"/>
  <c r="K280" s="1"/>
  <c r="M289" a="1"/>
  <c r="M289" s="1"/>
  <c r="M125" a="1"/>
  <c r="M125" s="1"/>
  <c r="M268" a="1"/>
  <c r="M268" s="1"/>
  <c r="O107" a="1"/>
  <c r="O107" s="1"/>
  <c r="O293" a="1"/>
  <c r="O293" s="1"/>
  <c r="O272" a="1"/>
  <c r="O272" s="1"/>
  <c r="O336"/>
  <c r="O151"/>
  <c r="O315"/>
  <c r="O129" a="1"/>
  <c r="O129" s="1"/>
  <c r="N264" a="1"/>
  <c r="N264" s="1"/>
  <c r="N285" a="1"/>
  <c r="N285" s="1"/>
  <c r="N143" s="1"/>
  <c r="I267" a="1"/>
  <c r="I267" s="1"/>
  <c r="I124" a="1"/>
  <c r="I124" s="1"/>
  <c r="I288" a="1"/>
  <c r="I288" s="1"/>
  <c r="I283" a="1"/>
  <c r="I283" s="1"/>
  <c r="I262" a="1"/>
  <c r="I262" s="1"/>
  <c r="I119" a="1"/>
  <c r="I119" s="1"/>
  <c r="I266" a="1"/>
  <c r="I266" s="1"/>
  <c r="I287" a="1"/>
  <c r="I287" s="1"/>
  <c r="I145" s="1"/>
  <c r="I123" a="1"/>
  <c r="I123" s="1"/>
  <c r="I125" a="1"/>
  <c r="I125" s="1"/>
  <c r="I268" a="1"/>
  <c r="I268" s="1"/>
  <c r="I289" a="1"/>
  <c r="I289" s="1"/>
  <c r="I147" s="1"/>
  <c r="I291" a="1"/>
  <c r="I291" s="1"/>
  <c r="I127" a="1"/>
  <c r="I127" s="1"/>
  <c r="I270" a="1"/>
  <c r="I270" s="1"/>
  <c r="J107" a="1"/>
  <c r="J107" s="1"/>
  <c r="J272" a="1"/>
  <c r="J272" s="1"/>
  <c r="J151"/>
  <c r="J315"/>
  <c r="J129" a="1"/>
  <c r="J129" s="1"/>
  <c r="J293" a="1"/>
  <c r="J293" s="1"/>
  <c r="J336"/>
  <c r="N261" a="1"/>
  <c r="N261" s="1"/>
  <c r="N282" a="1"/>
  <c r="N282" s="1"/>
  <c r="N138"/>
  <c r="N280" a="1"/>
  <c r="N280" s="1"/>
  <c r="N302"/>
  <c r="N323"/>
  <c r="N116" a="1"/>
  <c r="N116" s="1"/>
  <c r="N94" a="1"/>
  <c r="N94" s="1"/>
  <c r="N259" a="1"/>
  <c r="N259" s="1"/>
  <c r="N294" a="1"/>
  <c r="N294" s="1"/>
  <c r="N273" a="1"/>
  <c r="N273" s="1"/>
  <c r="N316"/>
  <c r="N337"/>
  <c r="N108" a="1"/>
  <c r="N108" s="1"/>
  <c r="N130" a="1"/>
  <c r="N130" s="1"/>
  <c r="N266" a="1"/>
  <c r="N266" s="1"/>
  <c r="N287" a="1"/>
  <c r="N287" s="1"/>
  <c r="AJ457"/>
  <c r="AJ479" s="1"/>
  <c r="AP452"/>
  <c r="AP474" s="1" a="1"/>
  <c r="AP474" s="1"/>
  <c r="AM457"/>
  <c r="AM501" s="1"/>
  <c r="AG457"/>
  <c r="AG501" s="1"/>
  <c r="AG523"/>
  <c r="AG364"/>
  <c r="AG386" s="1"/>
  <c r="AP356"/>
  <c r="AP400" s="1" a="1"/>
  <c r="AP400" s="1"/>
  <c r="AM364"/>
  <c r="AM430" s="1"/>
  <c r="AP360"/>
  <c r="AP404" s="1" a="1"/>
  <c r="AP404" s="1"/>
  <c r="AP358"/>
  <c r="AP380" s="1" a="1"/>
  <c r="AP380" s="1"/>
  <c r="AE364"/>
  <c r="AE430" s="1"/>
  <c r="R75" a="1"/>
  <c r="R75" s="1"/>
  <c r="R282" s="1" a="1"/>
  <c r="R282" s="1"/>
  <c r="AP426" a="1"/>
  <c r="AP426" s="1"/>
  <c r="R73" a="1"/>
  <c r="R73" s="1"/>
  <c r="I329"/>
  <c r="AP348"/>
  <c r="H310"/>
  <c r="K100" a="1"/>
  <c r="K100" s="1"/>
  <c r="H305"/>
  <c r="Q141"/>
  <c r="N269" a="1"/>
  <c r="N269" s="1"/>
  <c r="N126" a="1"/>
  <c r="N126" s="1"/>
  <c r="N290" a="1"/>
  <c r="N290" s="1"/>
  <c r="N148" s="1"/>
  <c r="R81" a="1"/>
  <c r="R81" s="1"/>
  <c r="N288" a="1"/>
  <c r="N288" s="1"/>
  <c r="N124" a="1"/>
  <c r="N124" s="1"/>
  <c r="N267" a="1"/>
  <c r="N267" s="1"/>
  <c r="M262" a="1"/>
  <c r="M262" s="1"/>
  <c r="M119" a="1"/>
  <c r="M119" s="1"/>
  <c r="M283" a="1"/>
  <c r="M283" s="1"/>
  <c r="M141" s="1"/>
  <c r="M266" a="1"/>
  <c r="M266" s="1"/>
  <c r="M123" a="1"/>
  <c r="M123" s="1"/>
  <c r="M287" a="1"/>
  <c r="M287" s="1"/>
  <c r="M145" s="1"/>
  <c r="M291" a="1"/>
  <c r="M291" s="1"/>
  <c r="M149" s="1"/>
  <c r="M127" a="1"/>
  <c r="M127" s="1"/>
  <c r="M270" a="1"/>
  <c r="M270" s="1"/>
  <c r="AD492" a="1"/>
  <c r="AD492" s="1"/>
  <c r="AP448"/>
  <c r="O303"/>
  <c r="O139"/>
  <c r="O95" a="1"/>
  <c r="O95" s="1"/>
  <c r="O117" a="1"/>
  <c r="O117" s="1"/>
  <c r="O324"/>
  <c r="O260" a="1"/>
  <c r="O260" s="1"/>
  <c r="O281" a="1"/>
  <c r="O281" s="1"/>
  <c r="L121" a="1"/>
  <c r="L121" s="1"/>
  <c r="L264" a="1"/>
  <c r="L264" s="1"/>
  <c r="L285" a="1"/>
  <c r="L285" s="1"/>
  <c r="L143" s="1"/>
  <c r="M122" a="1"/>
  <c r="M122" s="1"/>
  <c r="M265" a="1"/>
  <c r="M265" s="1"/>
  <c r="M286" a="1"/>
  <c r="M286" s="1"/>
  <c r="M144" s="1"/>
  <c r="M288" a="1"/>
  <c r="M288" s="1"/>
  <c r="M146" s="1"/>
  <c r="M124" a="1"/>
  <c r="M124" s="1"/>
  <c r="M267" a="1"/>
  <c r="M267" s="1"/>
  <c r="M269" a="1"/>
  <c r="M269" s="1"/>
  <c r="M290" a="1"/>
  <c r="M290" s="1"/>
  <c r="M148" s="1"/>
  <c r="M126" a="1"/>
  <c r="M126" s="1"/>
  <c r="P335"/>
  <c r="P314"/>
  <c r="P271" a="1"/>
  <c r="P271" s="1"/>
  <c r="P106" a="1"/>
  <c r="P106" s="1"/>
  <c r="P292" a="1"/>
  <c r="P292" s="1"/>
  <c r="P150" s="1"/>
  <c r="P128" a="1"/>
  <c r="P128" s="1"/>
  <c r="AD488" a="1"/>
  <c r="AD488" s="1"/>
  <c r="AP444"/>
  <c r="N272" a="1"/>
  <c r="N272" s="1"/>
  <c r="N293" a="1"/>
  <c r="N293" s="1"/>
  <c r="N315"/>
  <c r="N336"/>
  <c r="N283" a="1"/>
  <c r="N283" s="1"/>
  <c r="N262" a="1"/>
  <c r="N262" s="1"/>
  <c r="I120" a="1"/>
  <c r="I120" s="1"/>
  <c r="I263" a="1"/>
  <c r="I263" s="1"/>
  <c r="I284" a="1"/>
  <c r="I284" s="1"/>
  <c r="I142" s="1"/>
  <c r="N303"/>
  <c r="N324"/>
  <c r="N260" a="1"/>
  <c r="N260" s="1"/>
  <c r="N281" a="1"/>
  <c r="N281" s="1"/>
  <c r="AE485" a="1"/>
  <c r="AE485" s="1"/>
  <c r="AE457"/>
  <c r="R85" a="1"/>
  <c r="R85" s="1"/>
  <c r="N314"/>
  <c r="N335"/>
  <c r="N271" a="1"/>
  <c r="N271" s="1"/>
  <c r="N292" a="1"/>
  <c r="N292" s="1"/>
  <c r="N150" s="1"/>
  <c r="AP508" a="1"/>
  <c r="AP508" s="1"/>
  <c r="AP445"/>
  <c r="AP489" s="1" a="1"/>
  <c r="AP489" s="1"/>
  <c r="AP511" a="1"/>
  <c r="AP511" s="1"/>
  <c r="AF457"/>
  <c r="AF501" s="1"/>
  <c r="AK457"/>
  <c r="AK501" s="1"/>
  <c r="AP447"/>
  <c r="AP469" s="1" a="1"/>
  <c r="AP469" s="1"/>
  <c r="AN457"/>
  <c r="AN479" s="1"/>
  <c r="AP446"/>
  <c r="AP468" s="1" a="1"/>
  <c r="AP468" s="1"/>
  <c r="AP355"/>
  <c r="AP399" s="1" a="1"/>
  <c r="AP399" s="1"/>
  <c r="AJ364"/>
  <c r="AJ386" s="1"/>
  <c r="AP351"/>
  <c r="AP373" s="1" a="1"/>
  <c r="AP373" s="1"/>
  <c r="AL364"/>
  <c r="AL430" s="1"/>
  <c r="AK364"/>
  <c r="AK430" s="1"/>
  <c r="AP352"/>
  <c r="AP374" s="1" a="1"/>
  <c r="AP374" s="1"/>
  <c r="AN364"/>
  <c r="AN430" s="1"/>
  <c r="N109" a="1"/>
  <c r="N109" s="1"/>
  <c r="R84" a="1"/>
  <c r="R84" s="1"/>
  <c r="AN731" s="1" a="1"/>
  <c r="AN731" s="1"/>
  <c r="R87" a="1"/>
  <c r="R87" s="1"/>
  <c r="AE734" s="1" a="1"/>
  <c r="AE734" s="1"/>
  <c r="R80" a="1"/>
  <c r="R80" s="1"/>
  <c r="AN727" s="1" a="1"/>
  <c r="AN727" s="1"/>
  <c r="R83" a="1"/>
  <c r="R83" s="1"/>
  <c r="AJ730" s="1" a="1"/>
  <c r="AJ730" s="1"/>
  <c r="N131" a="1"/>
  <c r="N131" s="1"/>
  <c r="AF486" a="1"/>
  <c r="AF486" s="1"/>
  <c r="AP456"/>
  <c r="AP478" s="1" a="1"/>
  <c r="AP478" s="1"/>
  <c r="AP454"/>
  <c r="AP498" s="1" a="1"/>
  <c r="AP498" s="1"/>
  <c r="AP455"/>
  <c r="AP477" s="1" a="1"/>
  <c r="AP477" s="1"/>
  <c r="AD457"/>
  <c r="AD523" s="1"/>
  <c r="AP359"/>
  <c r="AP381" s="1" a="1"/>
  <c r="AP381" s="1"/>
  <c r="AO364"/>
  <c r="AO408" s="1"/>
  <c r="AP353"/>
  <c r="AP375" s="1" a="1"/>
  <c r="AP375" s="1"/>
  <c r="AP361"/>
  <c r="AP383" s="1" a="1"/>
  <c r="AP383" s="1"/>
  <c r="AP363"/>
  <c r="AP385" s="1" a="1"/>
  <c r="AP385" s="1"/>
  <c r="AH364"/>
  <c r="AH408" s="1"/>
  <c r="AP362"/>
  <c r="AP384" s="1" a="1"/>
  <c r="AP384" s="1"/>
  <c r="AP349"/>
  <c r="AP371" s="1" a="1"/>
  <c r="AP371" s="1"/>
  <c r="R76" a="1"/>
  <c r="R76" s="1"/>
  <c r="AQ723" s="1" a="1"/>
  <c r="AQ723" s="1"/>
  <c r="H145"/>
  <c r="L325"/>
  <c r="I328"/>
  <c r="I307"/>
  <c r="H102" a="1"/>
  <c r="H102" s="1"/>
  <c r="H97" a="1"/>
  <c r="H97" s="1"/>
  <c r="Q311"/>
  <c r="AM9"/>
  <c r="AK20"/>
  <c r="AK15"/>
  <c r="AO16"/>
  <c r="AO15"/>
  <c r="AO20"/>
  <c r="AK17"/>
  <c r="AK18"/>
  <c r="AK13"/>
  <c r="AO13"/>
  <c r="AK22"/>
  <c r="AO22"/>
  <c r="AO18"/>
  <c r="AO17"/>
  <c r="AO19"/>
  <c r="AK19"/>
  <c r="AO14"/>
  <c r="AK14"/>
  <c r="AK21"/>
  <c r="AO21"/>
  <c r="AK16"/>
  <c r="AN726" a="1"/>
  <c r="AN726" s="1"/>
  <c r="AQ726" a="1"/>
  <c r="AQ726" s="1"/>
  <c r="AJ726" a="1"/>
  <c r="AJ726" s="1"/>
  <c r="R286" a="1"/>
  <c r="R286" s="1"/>
  <c r="AH735" a="1"/>
  <c r="AH735" s="1"/>
  <c r="AL735" a="1"/>
  <c r="AL735" s="1"/>
  <c r="R295" a="1"/>
  <c r="R295" s="1"/>
  <c r="AQ735" a="1"/>
  <c r="AQ735" s="1"/>
  <c r="AR735" a="1"/>
  <c r="AR735" s="1"/>
  <c r="AK735" a="1"/>
  <c r="AK735" s="1"/>
  <c r="AE727" a="1"/>
  <c r="AE727" s="1"/>
  <c r="AG727" a="1"/>
  <c r="AG727" s="1"/>
  <c r="AM723" a="1"/>
  <c r="AM723" s="1"/>
  <c r="AO725" a="1"/>
  <c r="AO725" s="1"/>
  <c r="AR725" a="1"/>
  <c r="AR725" s="1"/>
  <c r="AJ725" a="1"/>
  <c r="AJ725" s="1"/>
  <c r="AN725" a="1"/>
  <c r="AN725" s="1"/>
  <c r="AK721" a="1"/>
  <c r="AK721" s="1"/>
  <c r="R139"/>
  <c r="AJ721" a="1"/>
  <c r="AJ721" s="1"/>
  <c r="AR721" a="1"/>
  <c r="AR721" s="1"/>
  <c r="AL721" a="1"/>
  <c r="AL721" s="1"/>
  <c r="AQ721" a="1"/>
  <c r="AQ721" s="1"/>
  <c r="AO721" a="1"/>
  <c r="AO721" s="1"/>
  <c r="AS721" a="1"/>
  <c r="AS721" s="1"/>
  <c r="R281" a="1"/>
  <c r="R281" s="1"/>
  <c r="AP729" a="1"/>
  <c r="AP729" s="1"/>
  <c r="AL408"/>
  <c r="AG430"/>
  <c r="AP393" a="1"/>
  <c r="AP393" s="1"/>
  <c r="AD386"/>
  <c r="AD430"/>
  <c r="AP397" a="1"/>
  <c r="AP397" s="1"/>
  <c r="AP406" a="1"/>
  <c r="AP406" s="1"/>
  <c r="AL501"/>
  <c r="AL479"/>
  <c r="AO479"/>
  <c r="AO501"/>
  <c r="AP485" a="1"/>
  <c r="AP485" s="1"/>
  <c r="AP494" l="1" a="1"/>
  <c r="AP494" s="1"/>
  <c r="AP491" a="1"/>
  <c r="AP491" s="1"/>
  <c r="AP465" a="1"/>
  <c r="AP465" s="1"/>
  <c r="AD501"/>
  <c r="O324" i="2"/>
  <c r="I324"/>
  <c r="I303"/>
  <c r="O140"/>
  <c r="J303"/>
  <c r="M303"/>
  <c r="H96" a="1"/>
  <c r="H96" s="1"/>
  <c r="L331" i="1"/>
  <c r="AN722" a="1"/>
  <c r="AN722" s="1"/>
  <c r="AP395" a="1"/>
  <c r="AP395" s="1"/>
  <c r="AE730" a="1"/>
  <c r="AE730" s="1"/>
  <c r="K313"/>
  <c r="L303" i="2"/>
  <c r="N96" a="1"/>
  <c r="N96" s="1"/>
  <c r="AJ23"/>
  <c r="P96" a="1"/>
  <c r="P96" s="1"/>
  <c r="H140"/>
  <c r="K303"/>
  <c r="K324"/>
  <c r="M324"/>
  <c r="O303"/>
  <c r="H324"/>
  <c r="AO395" a="1"/>
  <c r="AO395" s="1"/>
  <c r="AO373" a="1"/>
  <c r="AO373" s="1"/>
  <c r="I282" a="1"/>
  <c r="I282" s="1"/>
  <c r="I119" a="1"/>
  <c r="I119" s="1"/>
  <c r="I261" a="1"/>
  <c r="I261" s="1"/>
  <c r="G78"/>
  <c r="O77" a="1"/>
  <c r="O77" s="1"/>
  <c r="M77" a="1"/>
  <c r="M77" s="1"/>
  <c r="K77" a="1"/>
  <c r="K77" s="1"/>
  <c r="I77" a="1"/>
  <c r="I77" s="1"/>
  <c r="N77" a="1"/>
  <c r="N77" s="1"/>
  <c r="J77" a="1"/>
  <c r="J77" s="1"/>
  <c r="L77" a="1"/>
  <c r="L77" s="1"/>
  <c r="P77" a="1"/>
  <c r="P77" s="1"/>
  <c r="H77" a="1"/>
  <c r="H77" s="1"/>
  <c r="AO403" a="1"/>
  <c r="AO403" s="1"/>
  <c r="AO381" a="1"/>
  <c r="AO381" s="1"/>
  <c r="AK429"/>
  <c r="AK407"/>
  <c r="AK385"/>
  <c r="AE478"/>
  <c r="AE500"/>
  <c r="AO468" a="1"/>
  <c r="AO468" s="1"/>
  <c r="AO490" a="1"/>
  <c r="AO490" s="1"/>
  <c r="AO400" a="1"/>
  <c r="AO400" s="1"/>
  <c r="AO378" a="1"/>
  <c r="AO378" s="1"/>
  <c r="AM429"/>
  <c r="AM407"/>
  <c r="AM385"/>
  <c r="AF385"/>
  <c r="AF429"/>
  <c r="AF407"/>
  <c r="AA22" a="1"/>
  <c r="AA22" s="1"/>
  <c r="AA18" a="1"/>
  <c r="AA18" s="1"/>
  <c r="AA14" a="1"/>
  <c r="AA14" s="1"/>
  <c r="AA12" a="1"/>
  <c r="AA12" s="1"/>
  <c r="AA24" a="1"/>
  <c r="AA24" s="1"/>
  <c r="AA20" a="1"/>
  <c r="AA20" s="1"/>
  <c r="AA16" a="1"/>
  <c r="AA16" s="1"/>
  <c r="AA10" a="1"/>
  <c r="AA10" s="1"/>
  <c r="AA9" a="1"/>
  <c r="AA9" s="1"/>
  <c r="AA6" a="1"/>
  <c r="AA6" s="1"/>
  <c r="AA8" a="1"/>
  <c r="AA8" s="1"/>
  <c r="AA23" a="1"/>
  <c r="AA23" s="1"/>
  <c r="AA17" a="1"/>
  <c r="AA17" s="1"/>
  <c r="AA15" a="1"/>
  <c r="AA15" s="1"/>
  <c r="AA13" a="1"/>
  <c r="AA13" s="1"/>
  <c r="AA21" a="1"/>
  <c r="AA21" s="1"/>
  <c r="AA19" a="1"/>
  <c r="AA19" s="1"/>
  <c r="AA11" a="1"/>
  <c r="AA11" s="1"/>
  <c r="AA25" a="1"/>
  <c r="AA25" s="1"/>
  <c r="AA7" a="1"/>
  <c r="AA7" s="1"/>
  <c r="AG500"/>
  <c r="AG478"/>
  <c r="O282" a="1"/>
  <c r="O282" s="1"/>
  <c r="O119" a="1"/>
  <c r="O119" s="1"/>
  <c r="O261" a="1"/>
  <c r="O261" s="1"/>
  <c r="L282" a="1"/>
  <c r="L282" s="1"/>
  <c r="L141"/>
  <c r="L97" a="1"/>
  <c r="L97" s="1"/>
  <c r="L261" a="1"/>
  <c r="L261" s="1"/>
  <c r="L304" s="1"/>
  <c r="L119" a="1"/>
  <c r="L119" s="1"/>
  <c r="K210" a="1"/>
  <c r="K210" s="1"/>
  <c r="AO405" a="1"/>
  <c r="AO405" s="1"/>
  <c r="AO383" a="1"/>
  <c r="AO383" s="1"/>
  <c r="AI478"/>
  <c r="AI500"/>
  <c r="AO404" a="1"/>
  <c r="AO404" s="1"/>
  <c r="AO382" a="1"/>
  <c r="AO382" s="1"/>
  <c r="AO464" a="1"/>
  <c r="AO464" s="1"/>
  <c r="AO486" a="1"/>
  <c r="AO486" s="1"/>
  <c r="AC500"/>
  <c r="AC478"/>
  <c r="AO475" a="1"/>
  <c r="AO475" s="1"/>
  <c r="AO497" a="1"/>
  <c r="AO497" s="1"/>
  <c r="AO467" a="1"/>
  <c r="AO467" s="1"/>
  <c r="AO489" a="1"/>
  <c r="AO489" s="1"/>
  <c r="AD500"/>
  <c r="AD478"/>
  <c r="AO466" a="1"/>
  <c r="AO466" s="1"/>
  <c r="AO488" a="1"/>
  <c r="AO488" s="1"/>
  <c r="AO398" a="1"/>
  <c r="AO398" s="1"/>
  <c r="AO376" a="1"/>
  <c r="AO376" s="1"/>
  <c r="AL385"/>
  <c r="AL429"/>
  <c r="AL407"/>
  <c r="AO401" a="1"/>
  <c r="AO401" s="1"/>
  <c r="AO379" a="1"/>
  <c r="AO379" s="1"/>
  <c r="AO399" a="1"/>
  <c r="AO399" s="1"/>
  <c r="AO377" a="1"/>
  <c r="AO377" s="1"/>
  <c r="J324"/>
  <c r="L96" a="1"/>
  <c r="L96" s="1"/>
  <c r="L140"/>
  <c r="N324"/>
  <c r="N303"/>
  <c r="P324"/>
  <c r="AJ500"/>
  <c r="AJ478"/>
  <c r="N282" a="1"/>
  <c r="N282" s="1"/>
  <c r="N141" s="1"/>
  <c r="N119" a="1"/>
  <c r="N119" s="1"/>
  <c r="N261" a="1"/>
  <c r="N261" s="1"/>
  <c r="N97" a="1"/>
  <c r="N97" s="1"/>
  <c r="AO477" a="1"/>
  <c r="AO477" s="1"/>
  <c r="AO499" a="1"/>
  <c r="AO499" s="1"/>
  <c r="AO469" a="1"/>
  <c r="AO469" s="1"/>
  <c r="AO491" a="1"/>
  <c r="AO491" s="1"/>
  <c r="AL500"/>
  <c r="AL478"/>
  <c r="AN500"/>
  <c r="AN478"/>
  <c r="AI429"/>
  <c r="AI407"/>
  <c r="AI385"/>
  <c r="AO498" a="1"/>
  <c r="AO498" s="1"/>
  <c r="AO476" a="1"/>
  <c r="AO476" s="1"/>
  <c r="AO396" a="1"/>
  <c r="AO396" s="1"/>
  <c r="AO374" a="1"/>
  <c r="AO374" s="1"/>
  <c r="AE429"/>
  <c r="AE407"/>
  <c r="AE385"/>
  <c r="AN385"/>
  <c r="AN429"/>
  <c r="AN407"/>
  <c r="AO470" a="1"/>
  <c r="AO470" s="1"/>
  <c r="AO492" a="1"/>
  <c r="AO492" s="1"/>
  <c r="P282" a="1"/>
  <c r="P282" s="1"/>
  <c r="P141" s="1"/>
  <c r="P261" a="1"/>
  <c r="P261" s="1"/>
  <c r="P119" a="1"/>
  <c r="P119" s="1"/>
  <c r="M282" a="1"/>
  <c r="M282" s="1"/>
  <c r="M119" a="1"/>
  <c r="M119" s="1"/>
  <c r="M261" a="1"/>
  <c r="M261" s="1"/>
  <c r="J282" a="1"/>
  <c r="J282" s="1"/>
  <c r="J119" a="1"/>
  <c r="J119" s="1"/>
  <c r="J261" a="1"/>
  <c r="J261" s="1"/>
  <c r="Q210" a="1"/>
  <c r="Q210" s="1"/>
  <c r="N210" a="1"/>
  <c r="N210" s="1"/>
  <c r="Q184" a="1"/>
  <c r="Q184" s="1"/>
  <c r="Q211" s="1" a="1"/>
  <c r="Q211" s="1"/>
  <c r="P184" a="1"/>
  <c r="P184" s="1"/>
  <c r="P211" s="1" a="1"/>
  <c r="P211" s="1"/>
  <c r="N184" a="1"/>
  <c r="N184" s="1"/>
  <c r="N211" s="1" a="1"/>
  <c r="N211" s="1"/>
  <c r="L184" a="1"/>
  <c r="L184" s="1"/>
  <c r="L211" s="1" a="1"/>
  <c r="L211" s="1"/>
  <c r="J184" a="1"/>
  <c r="J184" s="1"/>
  <c r="H184" a="1"/>
  <c r="H184" s="1"/>
  <c r="G185"/>
  <c r="O184" a="1"/>
  <c r="O184" s="1"/>
  <c r="O211" s="1" a="1"/>
  <c r="O211" s="1"/>
  <c r="M184" a="1"/>
  <c r="M184" s="1"/>
  <c r="M211" s="1" a="1"/>
  <c r="M211" s="1"/>
  <c r="K184" a="1"/>
  <c r="K184" s="1"/>
  <c r="K211" s="1" a="1"/>
  <c r="K211" s="1"/>
  <c r="I184" a="1"/>
  <c r="I184" s="1"/>
  <c r="I211" s="1" a="1"/>
  <c r="I211" s="1"/>
  <c r="AG429"/>
  <c r="AG407"/>
  <c r="AG385"/>
  <c r="AH385"/>
  <c r="AH429"/>
  <c r="AH407"/>
  <c r="AO397" a="1"/>
  <c r="AO397" s="1"/>
  <c r="AO375" a="1"/>
  <c r="AO375" s="1"/>
  <c r="AO472" a="1"/>
  <c r="AO472" s="1"/>
  <c r="AO494" a="1"/>
  <c r="AO494" s="1"/>
  <c r="AR719" a="1"/>
  <c r="AR719" s="1"/>
  <c r="AP719" a="1"/>
  <c r="AP719" s="1"/>
  <c r="AN719" a="1"/>
  <c r="AN719" s="1"/>
  <c r="AL719" a="1"/>
  <c r="AL719" s="1"/>
  <c r="AJ719" a="1"/>
  <c r="AJ719" s="1"/>
  <c r="AQ719" a="1"/>
  <c r="AQ719" s="1"/>
  <c r="AO719" a="1"/>
  <c r="AO719" s="1"/>
  <c r="AM719" a="1"/>
  <c r="AM719" s="1"/>
  <c r="AK719" a="1"/>
  <c r="AK719" s="1"/>
  <c r="Q279" a="1"/>
  <c r="Q279" s="1"/>
  <c r="Q138"/>
  <c r="AO471" a="1"/>
  <c r="AO471" s="1"/>
  <c r="AO493" a="1"/>
  <c r="AO493" s="1"/>
  <c r="AO463" a="1"/>
  <c r="AO463" s="1"/>
  <c r="AO485" a="1"/>
  <c r="AO485" s="1"/>
  <c r="AF500"/>
  <c r="AF478"/>
  <c r="AC429"/>
  <c r="AC407"/>
  <c r="AC385"/>
  <c r="AO394" a="1"/>
  <c r="AO394" s="1"/>
  <c r="AO372" a="1"/>
  <c r="AO372" s="1"/>
  <c r="AD385"/>
  <c r="AD429"/>
  <c r="AD407"/>
  <c r="AO393" a="1"/>
  <c r="AO393" s="1"/>
  <c r="AO371" a="1"/>
  <c r="AO371" s="1"/>
  <c r="AO406" a="1"/>
  <c r="AO406" s="1"/>
  <c r="AO384" a="1"/>
  <c r="AO384" s="1"/>
  <c r="AG522"/>
  <c r="J96" a="1"/>
  <c r="J96" s="1"/>
  <c r="L324"/>
  <c r="N140"/>
  <c r="AO392" a="1"/>
  <c r="AO392" s="1"/>
  <c r="AO370" a="1"/>
  <c r="AO370" s="1"/>
  <c r="AK500"/>
  <c r="AK478"/>
  <c r="AH500"/>
  <c r="AH478"/>
  <c r="AM478"/>
  <c r="AM500"/>
  <c r="K282" a="1"/>
  <c r="K282" s="1"/>
  <c r="K325" s="1"/>
  <c r="K119" a="1"/>
  <c r="K119" s="1"/>
  <c r="K261" a="1"/>
  <c r="K261" s="1"/>
  <c r="K97" a="1"/>
  <c r="K97" s="1"/>
  <c r="H282" a="1"/>
  <c r="H282" s="1"/>
  <c r="H141" s="1"/>
  <c r="Q119" a="1"/>
  <c r="Q119" s="1"/>
  <c r="H261" a="1"/>
  <c r="H261" s="1"/>
  <c r="Q261" a="1"/>
  <c r="Q261" s="1"/>
  <c r="R261" s="1" a="1"/>
  <c r="R261" s="1"/>
  <c r="H119" a="1"/>
  <c r="H119" s="1"/>
  <c r="Q76" a="1"/>
  <c r="Q76" s="1"/>
  <c r="Q97" a="1"/>
  <c r="Q97" s="1"/>
  <c r="AP720" a="1"/>
  <c r="AP720" s="1"/>
  <c r="AL720" a="1"/>
  <c r="AL720" s="1"/>
  <c r="AR720" a="1"/>
  <c r="AR720" s="1"/>
  <c r="AN720" a="1"/>
  <c r="AN720" s="1"/>
  <c r="AJ720" a="1"/>
  <c r="AJ720" s="1"/>
  <c r="AM720" a="1"/>
  <c r="AM720" s="1"/>
  <c r="AQ720" a="1"/>
  <c r="AQ720" s="1"/>
  <c r="AI720" a="1"/>
  <c r="AI720" s="1"/>
  <c r="AO720" a="1"/>
  <c r="AO720" s="1"/>
  <c r="Q280" a="1"/>
  <c r="Q280" s="1"/>
  <c r="Q139"/>
  <c r="AK720" a="1"/>
  <c r="AK720" s="1"/>
  <c r="O210" a="1"/>
  <c r="O210" s="1"/>
  <c r="AO473" a="1"/>
  <c r="AO473" s="1"/>
  <c r="AO495" a="1"/>
  <c r="AO495" s="1"/>
  <c r="AO465" a="1"/>
  <c r="AO465" s="1"/>
  <c r="AO487" a="1"/>
  <c r="AO487" s="1"/>
  <c r="AO496" a="1"/>
  <c r="AO496" s="1"/>
  <c r="AO474" a="1"/>
  <c r="AO474" s="1"/>
  <c r="AJ429"/>
  <c r="AJ385"/>
  <c r="AJ407"/>
  <c r="AO462" a="1"/>
  <c r="AO462" s="1"/>
  <c r="AO484" a="1"/>
  <c r="AO484" s="1"/>
  <c r="AO456"/>
  <c r="AO522" s="1"/>
  <c r="AO402" a="1"/>
  <c r="AO402" s="1"/>
  <c r="AO380" a="1"/>
  <c r="AO380" s="1"/>
  <c r="AO391" a="1"/>
  <c r="AO391" s="1"/>
  <c r="AO363"/>
  <c r="AO369" a="1"/>
  <c r="AO369" s="1"/>
  <c r="AR721" a="1"/>
  <c r="AR721" s="1"/>
  <c r="AP721" a="1"/>
  <c r="AP721" s="1"/>
  <c r="AN721" a="1"/>
  <c r="AN721" s="1"/>
  <c r="AL721" a="1"/>
  <c r="AL721" s="1"/>
  <c r="AJ721" a="1"/>
  <c r="AJ721" s="1"/>
  <c r="AH721" a="1"/>
  <c r="AH721" s="1"/>
  <c r="AQ721" a="1"/>
  <c r="AQ721" s="1"/>
  <c r="AO721" a="1"/>
  <c r="AO721" s="1"/>
  <c r="AM721" a="1"/>
  <c r="AM721" s="1"/>
  <c r="AK721" a="1"/>
  <c r="AK721" s="1"/>
  <c r="AI721" a="1"/>
  <c r="AI721" s="1"/>
  <c r="Q281" a="1"/>
  <c r="Q281" s="1"/>
  <c r="Q140" s="1"/>
  <c r="P303"/>
  <c r="J140"/>
  <c r="AN23"/>
  <c r="AL5" s="1"/>
  <c r="AJ430" i="1"/>
  <c r="K97" a="1"/>
  <c r="K97" s="1"/>
  <c r="L140"/>
  <c r="K141"/>
  <c r="AD479"/>
  <c r="AG725" a="1"/>
  <c r="AG725" s="1"/>
  <c r="AQ725" a="1"/>
  <c r="AQ725" s="1"/>
  <c r="AM734" a="1"/>
  <c r="AM734" s="1"/>
  <c r="M97" a="1"/>
  <c r="M97" s="1"/>
  <c r="M306"/>
  <c r="AN501"/>
  <c r="AP402" a="1"/>
  <c r="AP402" s="1"/>
  <c r="AF386"/>
  <c r="AM725" a="1"/>
  <c r="AM725" s="1"/>
  <c r="AF725" a="1"/>
  <c r="AF725" s="1"/>
  <c r="R287" a="1"/>
  <c r="R287" s="1"/>
  <c r="R145" s="1"/>
  <c r="K305"/>
  <c r="P312"/>
  <c r="P102" a="1"/>
  <c r="P102" s="1"/>
  <c r="O312"/>
  <c r="P333"/>
  <c r="O331"/>
  <c r="AQ734" a="1"/>
  <c r="AQ734" s="1"/>
  <c r="O310"/>
  <c r="H100" a="1"/>
  <c r="H100" s="1"/>
  <c r="AR729" a="1"/>
  <c r="AR729" s="1"/>
  <c r="AI733" a="1"/>
  <c r="AI733" s="1"/>
  <c r="J311"/>
  <c r="Q333"/>
  <c r="AP475" a="1"/>
  <c r="AP475" s="1"/>
  <c r="AP496" a="1"/>
  <c r="AP496" s="1"/>
  <c r="AP405" a="1"/>
  <c r="AP405" s="1"/>
  <c r="AG408"/>
  <c r="AL729" a="1"/>
  <c r="AL729" s="1"/>
  <c r="AR733" a="1"/>
  <c r="AR733" s="1"/>
  <c r="J329"/>
  <c r="I104" a="1"/>
  <c r="I104" s="1"/>
  <c r="O99" a="1"/>
  <c r="O99" s="1"/>
  <c r="J103" a="1"/>
  <c r="J103" s="1"/>
  <c r="O328"/>
  <c r="AD408"/>
  <c r="AP467" a="1"/>
  <c r="AP467" s="1"/>
  <c r="AO734" a="1"/>
  <c r="AO734" s="1"/>
  <c r="AL727" a="1"/>
  <c r="AL727" s="1"/>
  <c r="AM727" a="1"/>
  <c r="AM727" s="1"/>
  <c r="AJ523"/>
  <c r="AP407" a="1"/>
  <c r="AP407" s="1"/>
  <c r="AP382" a="1"/>
  <c r="AP382" s="1"/>
  <c r="AN386"/>
  <c r="AR723" a="1"/>
  <c r="AR723" s="1"/>
  <c r="AD734" a="1"/>
  <c r="AD734" s="1"/>
  <c r="AJ727" a="1"/>
  <c r="AJ727" s="1"/>
  <c r="AO727" a="1"/>
  <c r="AO727" s="1"/>
  <c r="L99" a="1"/>
  <c r="L99" s="1"/>
  <c r="H330"/>
  <c r="I313"/>
  <c r="H309"/>
  <c r="O96" a="1"/>
  <c r="O96" s="1"/>
  <c r="H333"/>
  <c r="L96" a="1"/>
  <c r="L96" s="1"/>
  <c r="N132"/>
  <c r="AI479"/>
  <c r="AF479"/>
  <c r="AI408"/>
  <c r="AL386"/>
  <c r="AK722" a="1"/>
  <c r="AK722" s="1"/>
  <c r="H148"/>
  <c r="AP500" a="1"/>
  <c r="AP500" s="1"/>
  <c r="AP403" a="1"/>
  <c r="AP403" s="1"/>
  <c r="AN408"/>
  <c r="AJ729" a="1"/>
  <c r="AJ729" s="1"/>
  <c r="AM729" a="1"/>
  <c r="AM729" s="1"/>
  <c r="AS729" a="1"/>
  <c r="AS729" s="1"/>
  <c r="AN729" a="1"/>
  <c r="AN729" s="1"/>
  <c r="AN721" a="1"/>
  <c r="AN721" s="1"/>
  <c r="AM721" a="1"/>
  <c r="AM721" s="1"/>
  <c r="AT721" s="1"/>
  <c r="AF733" a="1"/>
  <c r="AF733" s="1"/>
  <c r="AN723" a="1"/>
  <c r="AN723" s="1"/>
  <c r="AI722" a="1"/>
  <c r="AI722" s="1"/>
  <c r="AH727" a="1"/>
  <c r="AH727" s="1"/>
  <c r="AS727" a="1"/>
  <c r="AS727" s="1"/>
  <c r="AP727" a="1"/>
  <c r="AP727" s="1"/>
  <c r="Q97" a="1"/>
  <c r="Q97" s="1"/>
  <c r="M327"/>
  <c r="J96" a="1"/>
  <c r="J96" s="1"/>
  <c r="Q96" a="1"/>
  <c r="Q96" s="1"/>
  <c r="O102" a="1"/>
  <c r="O102" s="1"/>
  <c r="R289" a="1"/>
  <c r="R289" s="1"/>
  <c r="R147" s="1"/>
  <c r="AQ729" a="1"/>
  <c r="AQ729" s="1"/>
  <c r="AH729" a="1"/>
  <c r="AH729" s="1"/>
  <c r="AQ733" a="1"/>
  <c r="AQ733" s="1"/>
  <c r="AL733" a="1"/>
  <c r="AL733" s="1"/>
  <c r="AP490" a="1"/>
  <c r="AP490" s="1"/>
  <c r="AO386"/>
  <c r="AM386"/>
  <c r="AO729" a="1"/>
  <c r="AO729" s="1"/>
  <c r="AI729" a="1"/>
  <c r="AI729" s="1"/>
  <c r="AD729" a="1"/>
  <c r="AD729" s="1"/>
  <c r="AD733" a="1"/>
  <c r="AD733" s="1"/>
  <c r="AQ722" a="1"/>
  <c r="AQ722" s="1"/>
  <c r="AM722" a="1"/>
  <c r="AM722" s="1"/>
  <c r="I98" a="1"/>
  <c r="I98" s="1"/>
  <c r="K312"/>
  <c r="O304"/>
  <c r="H104" a="1"/>
  <c r="H104" s="1"/>
  <c r="J333"/>
  <c r="J104" a="1"/>
  <c r="J104" s="1"/>
  <c r="L100" a="1"/>
  <c r="L100" s="1"/>
  <c r="AP457"/>
  <c r="AP523" s="1"/>
  <c r="AG479"/>
  <c r="AP493" a="1"/>
  <c r="AP493" s="1"/>
  <c r="AP473" a="1"/>
  <c r="AP473" s="1"/>
  <c r="AP464" a="1"/>
  <c r="AP464" s="1"/>
  <c r="AJ501"/>
  <c r="AP396" a="1"/>
  <c r="AP396" s="1"/>
  <c r="AF729" a="1"/>
  <c r="AF729" s="1"/>
  <c r="AG729" a="1"/>
  <c r="AG729" s="1"/>
  <c r="AE729" a="1"/>
  <c r="AE729" s="1"/>
  <c r="AJ733" a="1"/>
  <c r="AJ733" s="1"/>
  <c r="AH733" a="1"/>
  <c r="AH733" s="1"/>
  <c r="AI723" a="1"/>
  <c r="AI723" s="1"/>
  <c r="AL722" a="1"/>
  <c r="AL722" s="1"/>
  <c r="AJ722" a="1"/>
  <c r="AJ722" s="1"/>
  <c r="AI727" a="1"/>
  <c r="AI727" s="1"/>
  <c r="AK727" a="1"/>
  <c r="AK727" s="1"/>
  <c r="AR727" a="1"/>
  <c r="AR727" s="1"/>
  <c r="AE735" a="1"/>
  <c r="AE735" s="1"/>
  <c r="AF735" a="1"/>
  <c r="AF735" s="1"/>
  <c r="I327"/>
  <c r="N97" a="1"/>
  <c r="N97" s="1"/>
  <c r="N310"/>
  <c r="N312"/>
  <c r="P332"/>
  <c r="J100" a="1"/>
  <c r="J100" s="1"/>
  <c r="Q144"/>
  <c r="Q305"/>
  <c r="L146"/>
  <c r="M325"/>
  <c r="AI730" a="1"/>
  <c r="AI730" s="1"/>
  <c r="M102" a="1"/>
  <c r="M102" s="1"/>
  <c r="M308"/>
  <c r="L307"/>
  <c r="M105" a="1"/>
  <c r="M105" s="1"/>
  <c r="M101" a="1"/>
  <c r="M101" s="1"/>
  <c r="I97" a="1"/>
  <c r="I97" s="1"/>
  <c r="O132"/>
  <c r="Q99" a="1"/>
  <c r="Q99" s="1"/>
  <c r="J334"/>
  <c r="P307"/>
  <c r="I325"/>
  <c r="AP372" a="1"/>
  <c r="AP372" s="1"/>
  <c r="AP378" a="1"/>
  <c r="AP378" s="1"/>
  <c r="AE386"/>
  <c r="AP376" a="1"/>
  <c r="AP376" s="1"/>
  <c r="AR730" a="1"/>
  <c r="AR730" s="1"/>
  <c r="AK730" a="1"/>
  <c r="AK730" s="1"/>
  <c r="K334"/>
  <c r="L333"/>
  <c r="AP499" a="1"/>
  <c r="AP499" s="1"/>
  <c r="AM479"/>
  <c r="AH386"/>
  <c r="AI430"/>
  <c r="AE733" a="1"/>
  <c r="AE733" s="1"/>
  <c r="AM733" a="1"/>
  <c r="AM733" s="1"/>
  <c r="AO733" a="1"/>
  <c r="AO733" s="1"/>
  <c r="AS733" a="1"/>
  <c r="AS733" s="1"/>
  <c r="R151"/>
  <c r="AH725" a="1"/>
  <c r="AH725" s="1"/>
  <c r="AK725" a="1"/>
  <c r="AK725" s="1"/>
  <c r="AI725" a="1"/>
  <c r="AI725" s="1"/>
  <c r="R290" a="1"/>
  <c r="R290" s="1"/>
  <c r="R148" s="1"/>
  <c r="AS730" a="1"/>
  <c r="AS730" s="1"/>
  <c r="AL730" a="1"/>
  <c r="AL730" s="1"/>
  <c r="AP722" a="1"/>
  <c r="AP722" s="1"/>
  <c r="AO722" a="1"/>
  <c r="AO722" s="1"/>
  <c r="AR722" a="1"/>
  <c r="AR722" s="1"/>
  <c r="AI731" a="1"/>
  <c r="AI731" s="1"/>
  <c r="AH726" a="1"/>
  <c r="AH726" s="1"/>
  <c r="AL726" a="1"/>
  <c r="AL726" s="1"/>
  <c r="AR726" a="1"/>
  <c r="AR726" s="1"/>
  <c r="AS726" a="1"/>
  <c r="AS726" s="1"/>
  <c r="H105" a="1"/>
  <c r="H105" s="1"/>
  <c r="H334"/>
  <c r="K331"/>
  <c r="P309"/>
  <c r="P330"/>
  <c r="L327"/>
  <c r="J101" a="1"/>
  <c r="J101" s="1"/>
  <c r="L102" a="1"/>
  <c r="L102" s="1"/>
  <c r="AP377" a="1"/>
  <c r="AP377" s="1"/>
  <c r="AM726" a="1"/>
  <c r="AM726" s="1"/>
  <c r="AI726" a="1"/>
  <c r="AI726" s="1"/>
  <c r="AG726" a="1"/>
  <c r="AG726" s="1"/>
  <c r="AK726" a="1"/>
  <c r="AK726" s="1"/>
  <c r="M313"/>
  <c r="K330"/>
  <c r="AM408"/>
  <c r="AE408"/>
  <c r="AK386"/>
  <c r="AF430"/>
  <c r="AK479"/>
  <c r="AP476" a="1"/>
  <c r="AP476" s="1"/>
  <c r="AH430"/>
  <c r="AO430"/>
  <c r="AK408"/>
  <c r="AJ408"/>
  <c r="AP733" a="1"/>
  <c r="AP733" s="1"/>
  <c r="R293" a="1"/>
  <c r="R293" s="1"/>
  <c r="AK733" a="1"/>
  <c r="AK733" s="1"/>
  <c r="AN733" a="1"/>
  <c r="AN733" s="1"/>
  <c r="AP725" a="1"/>
  <c r="AP725" s="1"/>
  <c r="R285" a="1"/>
  <c r="R285" s="1"/>
  <c r="R143" s="1"/>
  <c r="AL725" a="1"/>
  <c r="AL725" s="1"/>
  <c r="AD730" a="1"/>
  <c r="AD730" s="1"/>
  <c r="AG730" a="1"/>
  <c r="AG730" s="1"/>
  <c r="AS722" a="1"/>
  <c r="AS722" s="1"/>
  <c r="R140"/>
  <c r="AD731" a="1"/>
  <c r="AD731" s="1"/>
  <c r="AP726" a="1"/>
  <c r="AP726" s="1"/>
  <c r="AE726" a="1"/>
  <c r="AE726" s="1"/>
  <c r="AO726" a="1"/>
  <c r="AO726" s="1"/>
  <c r="K327"/>
  <c r="K306"/>
  <c r="I311"/>
  <c r="M103" a="1"/>
  <c r="M103" s="1"/>
  <c r="O97" a="1"/>
  <c r="O97" s="1"/>
  <c r="Q101" a="1"/>
  <c r="Q101" s="1"/>
  <c r="O308"/>
  <c r="L103" a="1"/>
  <c r="L103" s="1"/>
  <c r="O325"/>
  <c r="M96" a="1"/>
  <c r="M96" s="1"/>
  <c r="P327"/>
  <c r="P306"/>
  <c r="P142"/>
  <c r="Q132"/>
  <c r="H103" a="1"/>
  <c r="H103" s="1"/>
  <c r="O148"/>
  <c r="P98" a="1"/>
  <c r="P98" s="1"/>
  <c r="AK723" a="1"/>
  <c r="AK723" s="1"/>
  <c r="AQ730" a="1"/>
  <c r="AQ730" s="1"/>
  <c r="AN730" a="1"/>
  <c r="AN730" s="1"/>
  <c r="AM730" a="1"/>
  <c r="AM730" s="1"/>
  <c r="AQ727" a="1"/>
  <c r="AQ727" s="1"/>
  <c r="AD727" a="1"/>
  <c r="AD727" s="1"/>
  <c r="AF727" a="1"/>
  <c r="AF727" s="1"/>
  <c r="AK731" a="1"/>
  <c r="AK731" s="1"/>
  <c r="AR731" a="1"/>
  <c r="AR731" s="1"/>
  <c r="Q312"/>
  <c r="K311"/>
  <c r="J308"/>
  <c r="M104" a="1"/>
  <c r="M104" s="1"/>
  <c r="O333"/>
  <c r="H312"/>
  <c r="I105" a="1"/>
  <c r="I105" s="1"/>
  <c r="I102" a="1"/>
  <c r="I102" s="1"/>
  <c r="M332"/>
  <c r="N105" a="1"/>
  <c r="N105" s="1"/>
  <c r="O104" a="1"/>
  <c r="O104" s="1"/>
  <c r="J105" a="1"/>
  <c r="J105" s="1"/>
  <c r="J330"/>
  <c r="O101" a="1"/>
  <c r="O101" s="1"/>
  <c r="L98" a="1"/>
  <c r="L98" s="1"/>
  <c r="L332"/>
  <c r="M99" a="1"/>
  <c r="M99" s="1"/>
  <c r="L313"/>
  <c r="P101" a="1"/>
  <c r="P101" s="1"/>
  <c r="O98" a="1"/>
  <c r="O98" s="1"/>
  <c r="O142"/>
  <c r="O306"/>
  <c r="O327"/>
  <c r="AG731" a="1"/>
  <c r="AG731" s="1"/>
  <c r="AF731" a="1"/>
  <c r="AF731" s="1"/>
  <c r="O311"/>
  <c r="P331"/>
  <c r="I149"/>
  <c r="K132"/>
  <c r="Q313"/>
  <c r="Q307"/>
  <c r="I96" a="1"/>
  <c r="I96" s="1"/>
  <c r="L311"/>
  <c r="I304"/>
  <c r="L97" a="1"/>
  <c r="L97" s="1"/>
  <c r="H99" a="1"/>
  <c r="H99" s="1"/>
  <c r="K99" a="1"/>
  <c r="K99" s="1"/>
  <c r="K105" a="1"/>
  <c r="K105" s="1"/>
  <c r="Q304"/>
  <c r="Q325"/>
  <c r="Q140"/>
  <c r="AJ731" a="1"/>
  <c r="AJ731" s="1"/>
  <c r="AO731" a="1"/>
  <c r="AO731" s="1"/>
  <c r="P310"/>
  <c r="I101" a="1"/>
  <c r="I101" s="1"/>
  <c r="J132"/>
  <c r="P103" a="1"/>
  <c r="P103" s="1"/>
  <c r="H306"/>
  <c r="L105" a="1"/>
  <c r="L105" s="1"/>
  <c r="P305"/>
  <c r="P326"/>
  <c r="P149"/>
  <c r="P334"/>
  <c r="J326"/>
  <c r="J305"/>
  <c r="J331"/>
  <c r="J146"/>
  <c r="J310"/>
  <c r="J149"/>
  <c r="J307"/>
  <c r="H332"/>
  <c r="K304"/>
  <c r="K140"/>
  <c r="O145"/>
  <c r="O309"/>
  <c r="O330"/>
  <c r="H328"/>
  <c r="H307"/>
  <c r="H143"/>
  <c r="L312"/>
  <c r="L104" a="1"/>
  <c r="L104" s="1"/>
  <c r="K328"/>
  <c r="K143"/>
  <c r="K307"/>
  <c r="P140"/>
  <c r="P304"/>
  <c r="P325"/>
  <c r="M328"/>
  <c r="M307"/>
  <c r="M143"/>
  <c r="J309"/>
  <c r="J145"/>
  <c r="P329"/>
  <c r="P308"/>
  <c r="P144"/>
  <c r="AS723" a="1"/>
  <c r="AS723" s="1"/>
  <c r="R283" a="1"/>
  <c r="R283" s="1"/>
  <c r="R326" s="1"/>
  <c r="AO730" a="1"/>
  <c r="AO730" s="1"/>
  <c r="AP730" a="1"/>
  <c r="AP730" s="1"/>
  <c r="AH730" a="1"/>
  <c r="AH730" s="1"/>
  <c r="AF730" a="1"/>
  <c r="AF730" s="1"/>
  <c r="AQ731" a="1"/>
  <c r="AQ731" s="1"/>
  <c r="AP731" a="1"/>
  <c r="AP731" s="1"/>
  <c r="AM731" a="1"/>
  <c r="AM731" s="1"/>
  <c r="R291" a="1"/>
  <c r="R291" s="1"/>
  <c r="R149" s="1"/>
  <c r="AN735" a="1"/>
  <c r="AN735" s="1"/>
  <c r="AG735" a="1"/>
  <c r="AG735" s="1"/>
  <c r="AD735" a="1"/>
  <c r="AD735" s="1"/>
  <c r="AS735" a="1"/>
  <c r="AS735" s="1"/>
  <c r="AI735" a="1"/>
  <c r="AI735" s="1"/>
  <c r="N104" a="1"/>
  <c r="N104" s="1"/>
  <c r="AP364"/>
  <c r="AP430" s="1"/>
  <c r="I306"/>
  <c r="M312"/>
  <c r="L328"/>
  <c r="L132"/>
  <c r="M330"/>
  <c r="I334"/>
  <c r="I103" a="1"/>
  <c r="I103" s="1"/>
  <c r="L308"/>
  <c r="P141"/>
  <c r="L329"/>
  <c r="J97" a="1"/>
  <c r="J97" s="1"/>
  <c r="H98" a="1"/>
  <c r="H98" s="1"/>
  <c r="L326"/>
  <c r="L305"/>
  <c r="K332"/>
  <c r="K147"/>
  <c r="H144"/>
  <c r="H308"/>
  <c r="AL731" a="1"/>
  <c r="AL731" s="1"/>
  <c r="AH731" a="1"/>
  <c r="AH731" s="1"/>
  <c r="AE731" a="1"/>
  <c r="AE731" s="1"/>
  <c r="AS731" a="1"/>
  <c r="AS731" s="1"/>
  <c r="AP735" a="1"/>
  <c r="AP735" s="1"/>
  <c r="AJ735" a="1"/>
  <c r="AJ735" s="1"/>
  <c r="AO735" a="1"/>
  <c r="AO735" s="1"/>
  <c r="N102" a="1"/>
  <c r="N102" s="1"/>
  <c r="M331"/>
  <c r="M310"/>
  <c r="I331"/>
  <c r="N99" a="1"/>
  <c r="N99" s="1"/>
  <c r="M311"/>
  <c r="O326"/>
  <c r="O305"/>
  <c r="Q328"/>
  <c r="H304"/>
  <c r="H140"/>
  <c r="P313"/>
  <c r="N329"/>
  <c r="H311"/>
  <c r="P97" a="1"/>
  <c r="P97" s="1"/>
  <c r="K325"/>
  <c r="L148"/>
  <c r="J328"/>
  <c r="Q104" a="1"/>
  <c r="Q104" s="1"/>
  <c r="P96" a="1"/>
  <c r="P96" s="1"/>
  <c r="J141"/>
  <c r="J102" a="1"/>
  <c r="J102" s="1"/>
  <c r="K309"/>
  <c r="P105" a="1"/>
  <c r="P105" s="1"/>
  <c r="O100" a="1"/>
  <c r="O100" s="1"/>
  <c r="H142"/>
  <c r="H327"/>
  <c r="O332"/>
  <c r="P132"/>
  <c r="I305"/>
  <c r="I310"/>
  <c r="Q334"/>
  <c r="Q309"/>
  <c r="H132"/>
  <c r="J99" a="1"/>
  <c r="J99" s="1"/>
  <c r="K96" a="1"/>
  <c r="K96" s="1"/>
  <c r="L306"/>
  <c r="H329"/>
  <c r="P100" a="1"/>
  <c r="P100" s="1"/>
  <c r="L334"/>
  <c r="J313"/>
  <c r="AE501"/>
  <c r="AE479"/>
  <c r="N330"/>
  <c r="N309"/>
  <c r="N145"/>
  <c r="N304"/>
  <c r="N96" a="1"/>
  <c r="N96" s="1"/>
  <c r="AH501"/>
  <c r="AH479"/>
  <c r="AI732" a="1"/>
  <c r="AI732" s="1"/>
  <c r="AM732" a="1"/>
  <c r="AM732" s="1"/>
  <c r="AL732" a="1"/>
  <c r="AL732" s="1"/>
  <c r="AK732" a="1"/>
  <c r="AK732" s="1"/>
  <c r="R292" a="1"/>
  <c r="R292" s="1"/>
  <c r="R150" s="1"/>
  <c r="AR732" a="1"/>
  <c r="AR732" s="1"/>
  <c r="AG732" a="1"/>
  <c r="AG732" s="1"/>
  <c r="AJ732" a="1"/>
  <c r="AJ732" s="1"/>
  <c r="AH732" a="1"/>
  <c r="AH732" s="1"/>
  <c r="AQ732" a="1"/>
  <c r="AQ732" s="1"/>
  <c r="AP732" a="1"/>
  <c r="AP732" s="1"/>
  <c r="AS732" a="1"/>
  <c r="AS732" s="1"/>
  <c r="AE732" a="1"/>
  <c r="AE732" s="1"/>
  <c r="AN732" a="1"/>
  <c r="AN732" s="1"/>
  <c r="AF732" a="1"/>
  <c r="AF732" s="1"/>
  <c r="AD732" a="1"/>
  <c r="AD732" s="1"/>
  <c r="AO732" a="1"/>
  <c r="AO732" s="1"/>
  <c r="AP466" a="1"/>
  <c r="AP466" s="1"/>
  <c r="AP488" a="1"/>
  <c r="AP488" s="1"/>
  <c r="AP492" a="1"/>
  <c r="AP492" s="1"/>
  <c r="AP470" a="1"/>
  <c r="AP470" s="1"/>
  <c r="AP392" a="1"/>
  <c r="AP392" s="1"/>
  <c r="AP370" a="1"/>
  <c r="AP370" s="1"/>
  <c r="R138"/>
  <c r="R280" a="1"/>
  <c r="R280" s="1"/>
  <c r="AK720" a="1"/>
  <c r="AK720" s="1"/>
  <c r="AM720" a="1"/>
  <c r="AM720" s="1"/>
  <c r="AN720" a="1"/>
  <c r="AN720" s="1"/>
  <c r="AO720" a="1"/>
  <c r="AO720" s="1"/>
  <c r="AR720" a="1"/>
  <c r="AR720" s="1"/>
  <c r="AP720" a="1"/>
  <c r="AP720" s="1"/>
  <c r="AS720" a="1"/>
  <c r="AS720" s="1"/>
  <c r="AQ720" a="1"/>
  <c r="AQ720" s="1"/>
  <c r="AL720" a="1"/>
  <c r="AL720" s="1"/>
  <c r="N325"/>
  <c r="N140"/>
  <c r="N328"/>
  <c r="N307"/>
  <c r="AI724" a="1"/>
  <c r="AI724" s="1"/>
  <c r="AH724" a="1"/>
  <c r="AH724" s="1"/>
  <c r="AJ724" a="1"/>
  <c r="AJ724" s="1"/>
  <c r="AL724" a="1"/>
  <c r="AL724" s="1"/>
  <c r="R284" a="1"/>
  <c r="R284" s="1"/>
  <c r="AN724" a="1"/>
  <c r="AN724" s="1"/>
  <c r="AP724" a="1"/>
  <c r="AP724" s="1"/>
  <c r="AO724" a="1"/>
  <c r="AO724" s="1"/>
  <c r="AR724" a="1"/>
  <c r="AR724" s="1"/>
  <c r="AK724" a="1"/>
  <c r="AK724" s="1"/>
  <c r="AQ724" a="1"/>
  <c r="AQ724" s="1"/>
  <c r="AG724" a="1"/>
  <c r="AG724" s="1"/>
  <c r="AM724" a="1"/>
  <c r="AM724" s="1"/>
  <c r="AS724" a="1"/>
  <c r="AS724" s="1"/>
  <c r="M305"/>
  <c r="AP723" a="1"/>
  <c r="AP723" s="1"/>
  <c r="AH723" a="1"/>
  <c r="AH723" s="1"/>
  <c r="AL723" a="1"/>
  <c r="AL723" s="1"/>
  <c r="AP734" a="1"/>
  <c r="AP734" s="1"/>
  <c r="AH734" a="1"/>
  <c r="AH734" s="1"/>
  <c r="AL734" a="1"/>
  <c r="AL734" s="1"/>
  <c r="AK734" a="1"/>
  <c r="AK734" s="1"/>
  <c r="R152"/>
  <c r="N308"/>
  <c r="N144"/>
  <c r="N331"/>
  <c r="M333"/>
  <c r="M334"/>
  <c r="M309"/>
  <c r="M326"/>
  <c r="N333"/>
  <c r="I332"/>
  <c r="I330"/>
  <c r="I141"/>
  <c r="I326"/>
  <c r="O141"/>
  <c r="I132"/>
  <c r="Q105" a="1"/>
  <c r="Q105" s="1"/>
  <c r="I333"/>
  <c r="I148"/>
  <c r="H96" a="1"/>
  <c r="H96" s="1"/>
  <c r="N103" a="1"/>
  <c r="N103" s="1"/>
  <c r="AH523"/>
  <c r="N326"/>
  <c r="N305"/>
  <c r="N141"/>
  <c r="AJ728" a="1"/>
  <c r="AJ728" s="1"/>
  <c r="AQ728" a="1"/>
  <c r="AQ728" s="1"/>
  <c r="AH728" a="1"/>
  <c r="AH728" s="1"/>
  <c r="AP728" a="1"/>
  <c r="AP728" s="1"/>
  <c r="AF728" a="1"/>
  <c r="AF728" s="1"/>
  <c r="R288" a="1"/>
  <c r="R288" s="1"/>
  <c r="R146" s="1"/>
  <c r="AL728" a="1"/>
  <c r="AL728" s="1"/>
  <c r="AR728" a="1"/>
  <c r="AR728" s="1"/>
  <c r="AK728" a="1"/>
  <c r="AK728" s="1"/>
  <c r="AS728" a="1"/>
  <c r="AS728" s="1"/>
  <c r="AI728" a="1"/>
  <c r="AI728" s="1"/>
  <c r="AM728" a="1"/>
  <c r="AM728" s="1"/>
  <c r="AD728" a="1"/>
  <c r="AD728" s="1"/>
  <c r="AN728" a="1"/>
  <c r="AN728" s="1"/>
  <c r="AO728" a="1"/>
  <c r="AO728" s="1"/>
  <c r="AG728" a="1"/>
  <c r="AG728" s="1"/>
  <c r="AE728" a="1"/>
  <c r="AE728" s="1"/>
  <c r="AP379" a="1"/>
  <c r="AP379" s="1"/>
  <c r="AP401" a="1"/>
  <c r="AP401" s="1"/>
  <c r="N327"/>
  <c r="N98" a="1"/>
  <c r="N98" s="1"/>
  <c r="N147"/>
  <c r="N332"/>
  <c r="N311"/>
  <c r="AJ723" a="1"/>
  <c r="AJ723" s="1"/>
  <c r="AO723" a="1"/>
  <c r="AO723" s="1"/>
  <c r="AG734" a="1"/>
  <c r="AG734" s="1"/>
  <c r="AN734" a="1"/>
  <c r="AN734" s="1"/>
  <c r="AS734" a="1"/>
  <c r="AS734" s="1"/>
  <c r="AF734" a="1"/>
  <c r="AF734" s="1"/>
  <c r="AR734" a="1"/>
  <c r="AR734" s="1"/>
  <c r="N100" a="1"/>
  <c r="N100" s="1"/>
  <c r="M100" a="1"/>
  <c r="M100" s="1"/>
  <c r="M329"/>
  <c r="N146"/>
  <c r="I309"/>
  <c r="I146"/>
  <c r="I312"/>
  <c r="Q145"/>
  <c r="AB15" a="1"/>
  <c r="AB15" s="1"/>
  <c r="AB24" a="1"/>
  <c r="AB24" s="1"/>
  <c r="AB11" a="1"/>
  <c r="AB11" s="1"/>
  <c r="AB13" a="1"/>
  <c r="AB13" s="1"/>
  <c r="AB16" a="1"/>
  <c r="AB16" s="1"/>
  <c r="AB18" a="1"/>
  <c r="AB18" s="1"/>
  <c r="AB12" a="1"/>
  <c r="AB12" s="1"/>
  <c r="AB20" a="1"/>
  <c r="AB20" s="1"/>
  <c r="AB17" a="1"/>
  <c r="AB17" s="1"/>
  <c r="AB14" a="1"/>
  <c r="AB14" s="1"/>
  <c r="AB9" a="1"/>
  <c r="AB9" s="1"/>
  <c r="AB6" a="1"/>
  <c r="AB6" s="1"/>
  <c r="AB7" a="1"/>
  <c r="AB7" s="1"/>
  <c r="AB22" a="1"/>
  <c r="AB22" s="1"/>
  <c r="AB8" a="1"/>
  <c r="AB8" s="1"/>
  <c r="AB19" a="1"/>
  <c r="AB19" s="1"/>
  <c r="AB10" a="1"/>
  <c r="AB10" s="1"/>
  <c r="AB25" a="1"/>
  <c r="AB25" s="1"/>
  <c r="AB23" a="1"/>
  <c r="AB23" s="1"/>
  <c r="AB21" a="1"/>
  <c r="AB21" s="1"/>
  <c r="N306"/>
  <c r="N142"/>
  <c r="N334"/>
  <c r="N313"/>
  <c r="N149"/>
  <c r="AI734" a="1"/>
  <c r="AI734" s="1"/>
  <c r="R294" a="1"/>
  <c r="R294" s="1"/>
  <c r="AJ734" a="1"/>
  <c r="AJ734" s="1"/>
  <c r="M132"/>
  <c r="N101" a="1"/>
  <c r="N101" s="1"/>
  <c r="M147"/>
  <c r="M154" s="1"/>
  <c r="M167" s="1"/>
  <c r="Q330"/>
  <c r="AO23"/>
  <c r="AK23"/>
  <c r="R305"/>
  <c r="R338"/>
  <c r="R317"/>
  <c r="R153"/>
  <c r="R329"/>
  <c r="R308"/>
  <c r="R332"/>
  <c r="R312"/>
  <c r="R325"/>
  <c r="R304"/>
  <c r="R144"/>
  <c r="N325" i="2" l="1"/>
  <c r="H325"/>
  <c r="J304"/>
  <c r="L325"/>
  <c r="O325"/>
  <c r="I304"/>
  <c r="M325"/>
  <c r="R309" i="1"/>
  <c r="R311"/>
  <c r="Q154"/>
  <c r="Q167" s="1"/>
  <c r="R330"/>
  <c r="J97" i="2" a="1"/>
  <c r="J97" s="1"/>
  <c r="J141"/>
  <c r="I97" a="1"/>
  <c r="I97" s="1"/>
  <c r="M97" a="1"/>
  <c r="M97" s="1"/>
  <c r="P325"/>
  <c r="M141"/>
  <c r="N304"/>
  <c r="O97" a="1"/>
  <c r="O97" s="1"/>
  <c r="I141"/>
  <c r="AN3"/>
  <c r="AJ3"/>
  <c r="AA26"/>
  <c r="AE56" s="1"/>
  <c r="P262" a="1"/>
  <c r="P262" s="1"/>
  <c r="P120" a="1"/>
  <c r="P120" s="1"/>
  <c r="P283" a="1"/>
  <c r="P283" s="1"/>
  <c r="P142" s="1"/>
  <c r="I262" a="1"/>
  <c r="I262" s="1"/>
  <c r="I283" a="1"/>
  <c r="I283" s="1"/>
  <c r="I142" s="1"/>
  <c r="I120" a="1"/>
  <c r="I120" s="1"/>
  <c r="J211" a="1"/>
  <c r="J211" s="1"/>
  <c r="Q262" a="1"/>
  <c r="Q262" s="1"/>
  <c r="R262" s="1" a="1"/>
  <c r="R262" s="1"/>
  <c r="H262" a="1"/>
  <c r="H262" s="1"/>
  <c r="Q98" a="1"/>
  <c r="Q98" s="1"/>
  <c r="Q77" a="1"/>
  <c r="Q77" s="1"/>
  <c r="H120" a="1"/>
  <c r="H120" s="1"/>
  <c r="Q120" a="1"/>
  <c r="Q120" s="1"/>
  <c r="H283" a="1"/>
  <c r="H283" s="1"/>
  <c r="H98" s="1" a="1"/>
  <c r="H98" s="1"/>
  <c r="N262" a="1"/>
  <c r="N262" s="1"/>
  <c r="N283" a="1"/>
  <c r="N283" s="1"/>
  <c r="N142" s="1"/>
  <c r="N120" a="1"/>
  <c r="N120" s="1"/>
  <c r="O262" a="1"/>
  <c r="O262" s="1"/>
  <c r="O283" a="1"/>
  <c r="O283" s="1"/>
  <c r="O120" a="1"/>
  <c r="O120" s="1"/>
  <c r="P304"/>
  <c r="I325"/>
  <c r="AS720"/>
  <c r="K141"/>
  <c r="P97" a="1"/>
  <c r="P97" s="1"/>
  <c r="O141"/>
  <c r="Q303"/>
  <c r="Q324"/>
  <c r="H211" a="1"/>
  <c r="H211" s="1"/>
  <c r="J262" a="1"/>
  <c r="J262" s="1"/>
  <c r="J283" a="1"/>
  <c r="J283" s="1"/>
  <c r="J120" a="1"/>
  <c r="J120" s="1"/>
  <c r="J142"/>
  <c r="M262" a="1"/>
  <c r="M262" s="1"/>
  <c r="M283" a="1"/>
  <c r="M283" s="1"/>
  <c r="M120" a="1"/>
  <c r="M120" s="1"/>
  <c r="M142"/>
  <c r="H304"/>
  <c r="M304"/>
  <c r="O304"/>
  <c r="AP722" a="1"/>
  <c r="AP722" s="1"/>
  <c r="AL722" a="1"/>
  <c r="AL722" s="1"/>
  <c r="AH722" a="1"/>
  <c r="AH722" s="1"/>
  <c r="AR722" a="1"/>
  <c r="AR722" s="1"/>
  <c r="AN722" a="1"/>
  <c r="AN722" s="1"/>
  <c r="AJ722" a="1"/>
  <c r="AJ722" s="1"/>
  <c r="AM722" a="1"/>
  <c r="AM722" s="1"/>
  <c r="AQ722" a="1"/>
  <c r="AQ722" s="1"/>
  <c r="AI722" a="1"/>
  <c r="AI722" s="1"/>
  <c r="AG722" a="1"/>
  <c r="AG722" s="1"/>
  <c r="Q282" a="1"/>
  <c r="Q282" s="1"/>
  <c r="AO722" a="1"/>
  <c r="AO722" s="1"/>
  <c r="AK722" a="1"/>
  <c r="AK722" s="1"/>
  <c r="AO429"/>
  <c r="AO407"/>
  <c r="AO385"/>
  <c r="AO500"/>
  <c r="AO478"/>
  <c r="Q185" a="1"/>
  <c r="Q185" s="1"/>
  <c r="N185" a="1"/>
  <c r="N185" s="1"/>
  <c r="J185" a="1"/>
  <c r="J185" s="1"/>
  <c r="J212" s="1" a="1"/>
  <c r="J212" s="1"/>
  <c r="P185" a="1"/>
  <c r="P185" s="1"/>
  <c r="P212" s="1" a="1"/>
  <c r="P212" s="1"/>
  <c r="L185" a="1"/>
  <c r="L185" s="1"/>
  <c r="H185" a="1"/>
  <c r="H185" s="1"/>
  <c r="H212" s="1" a="1"/>
  <c r="H212" s="1"/>
  <c r="M185" a="1"/>
  <c r="M185" s="1"/>
  <c r="O185" a="1"/>
  <c r="O185" s="1"/>
  <c r="G186"/>
  <c r="I185" a="1"/>
  <c r="I185" s="1"/>
  <c r="I212" s="1" a="1"/>
  <c r="I212" s="1"/>
  <c r="K185" a="1"/>
  <c r="K185" s="1"/>
  <c r="L262" a="1"/>
  <c r="L262" s="1"/>
  <c r="L120" a="1"/>
  <c r="L120" s="1"/>
  <c r="L283" a="1"/>
  <c r="L283" s="1"/>
  <c r="L142" s="1"/>
  <c r="K262" a="1"/>
  <c r="K262" s="1"/>
  <c r="K283" a="1"/>
  <c r="K283" s="1"/>
  <c r="K142" s="1"/>
  <c r="K120" a="1"/>
  <c r="K120" s="1"/>
  <c r="G79"/>
  <c r="O78" a="1"/>
  <c r="O78" s="1"/>
  <c r="K78" a="1"/>
  <c r="K78" s="1"/>
  <c r="P78" a="1"/>
  <c r="P78" s="1"/>
  <c r="J78" a="1"/>
  <c r="J78" s="1"/>
  <c r="L78" a="1"/>
  <c r="L78" s="1"/>
  <c r="M78" a="1"/>
  <c r="M78" s="1"/>
  <c r="H78" a="1"/>
  <c r="H78" s="1"/>
  <c r="N78" a="1"/>
  <c r="N78" s="1"/>
  <c r="I78" a="1"/>
  <c r="I78" s="1"/>
  <c r="AS721"/>
  <c r="H97" a="1"/>
  <c r="H97" s="1"/>
  <c r="K304"/>
  <c r="AS719"/>
  <c r="J325"/>
  <c r="AT722" i="1"/>
  <c r="AT729"/>
  <c r="R313"/>
  <c r="R141"/>
  <c r="R333"/>
  <c r="K133"/>
  <c r="K161" s="1"/>
  <c r="K110"/>
  <c r="AT733"/>
  <c r="R334"/>
  <c r="Q110"/>
  <c r="I110"/>
  <c r="AT727"/>
  <c r="AT726"/>
  <c r="AT725"/>
  <c r="AP479"/>
  <c r="L154"/>
  <c r="L167" s="1"/>
  <c r="N133"/>
  <c r="N161" s="1"/>
  <c r="M110"/>
  <c r="R328"/>
  <c r="O110"/>
  <c r="R307"/>
  <c r="O154"/>
  <c r="O167" s="1"/>
  <c r="H110"/>
  <c r="J133"/>
  <c r="J161" s="1"/>
  <c r="AT731"/>
  <c r="L133"/>
  <c r="L161" s="1"/>
  <c r="AT735"/>
  <c r="AT730"/>
  <c r="AT734"/>
  <c r="J110"/>
  <c r="P154"/>
  <c r="P167" s="1"/>
  <c r="L110"/>
  <c r="K154"/>
  <c r="K167" s="1"/>
  <c r="J154"/>
  <c r="J167" s="1"/>
  <c r="AP408"/>
  <c r="P110"/>
  <c r="Q133"/>
  <c r="Q161" s="1"/>
  <c r="O133"/>
  <c r="O161" s="1"/>
  <c r="AT723"/>
  <c r="M133"/>
  <c r="M161" s="1"/>
  <c r="AP386"/>
  <c r="I154"/>
  <c r="I167" s="1"/>
  <c r="R314"/>
  <c r="R335"/>
  <c r="AP501"/>
  <c r="AT732"/>
  <c r="H154"/>
  <c r="H167" s="1"/>
  <c r="R327"/>
  <c r="R306"/>
  <c r="R310"/>
  <c r="R331"/>
  <c r="AT728"/>
  <c r="N154"/>
  <c r="N167" s="1"/>
  <c r="P133"/>
  <c r="P161" s="1"/>
  <c r="R132"/>
  <c r="AB26"/>
  <c r="N110"/>
  <c r="R142"/>
  <c r="AT720"/>
  <c r="I133"/>
  <c r="I161" s="1"/>
  <c r="H133"/>
  <c r="H161" s="1"/>
  <c r="AT724"/>
  <c r="AM5"/>
  <c r="AK3" s="1"/>
  <c r="N98" i="2" l="1" a="1"/>
  <c r="N98" s="1"/>
  <c r="I98" a="1"/>
  <c r="I98" s="1"/>
  <c r="L326"/>
  <c r="P98" a="1"/>
  <c r="P98" s="1"/>
  <c r="M305"/>
  <c r="J98" a="1"/>
  <c r="J98" s="1"/>
  <c r="O98" a="1"/>
  <c r="O98" s="1"/>
  <c r="P326"/>
  <c r="J326"/>
  <c r="O142"/>
  <c r="K98" a="1"/>
  <c r="K98" s="1"/>
  <c r="K326"/>
  <c r="L305"/>
  <c r="M326"/>
  <c r="J305"/>
  <c r="O326"/>
  <c r="N284" a="1"/>
  <c r="N284" s="1"/>
  <c r="N143" s="1"/>
  <c r="N121" a="1"/>
  <c r="N121" s="1"/>
  <c r="N263" a="1"/>
  <c r="N263" s="1"/>
  <c r="N99" s="1" a="1"/>
  <c r="N99" s="1"/>
  <c r="O212" a="1"/>
  <c r="O212" s="1"/>
  <c r="AR723" a="1"/>
  <c r="AR723" s="1"/>
  <c r="AP723" a="1"/>
  <c r="AP723" s="1"/>
  <c r="AN723" a="1"/>
  <c r="AN723" s="1"/>
  <c r="AL723" a="1"/>
  <c r="AL723" s="1"/>
  <c r="AJ723" a="1"/>
  <c r="AJ723" s="1"/>
  <c r="AH723" a="1"/>
  <c r="AH723" s="1"/>
  <c r="AF723" a="1"/>
  <c r="AF723" s="1"/>
  <c r="AQ723" a="1"/>
  <c r="AQ723" s="1"/>
  <c r="AO723" a="1"/>
  <c r="AO723" s="1"/>
  <c r="AM723" a="1"/>
  <c r="AM723" s="1"/>
  <c r="AK723" a="1"/>
  <c r="AK723" s="1"/>
  <c r="AI723" a="1"/>
  <c r="AI723" s="1"/>
  <c r="AG723" a="1"/>
  <c r="AG723" s="1"/>
  <c r="Q283" a="1"/>
  <c r="Q283" s="1"/>
  <c r="Q142" s="1"/>
  <c r="I284" a="1"/>
  <c r="I284" s="1"/>
  <c r="I143" s="1"/>
  <c r="I263" a="1"/>
  <c r="I263" s="1"/>
  <c r="I121" a="1"/>
  <c r="I121" s="1"/>
  <c r="L284" a="1"/>
  <c r="L284" s="1"/>
  <c r="L143" s="1"/>
  <c r="L121" a="1"/>
  <c r="L121" s="1"/>
  <c r="L263" a="1"/>
  <c r="L263" s="1"/>
  <c r="K284" a="1"/>
  <c r="K284" s="1"/>
  <c r="K121" a="1"/>
  <c r="K121" s="1"/>
  <c r="K263" a="1"/>
  <c r="K263" s="1"/>
  <c r="L212" a="1"/>
  <c r="L212" s="1"/>
  <c r="Q212" a="1"/>
  <c r="Q212" s="1"/>
  <c r="H142"/>
  <c r="H305"/>
  <c r="K305"/>
  <c r="L98" a="1"/>
  <c r="L98" s="1"/>
  <c r="M98" a="1"/>
  <c r="M98" s="1"/>
  <c r="O305"/>
  <c r="N326"/>
  <c r="N305"/>
  <c r="H326"/>
  <c r="I305"/>
  <c r="I326"/>
  <c r="P305"/>
  <c r="O284" a="1"/>
  <c r="O284" s="1"/>
  <c r="O143" s="1"/>
  <c r="O121" a="1"/>
  <c r="O121" s="1"/>
  <c r="O263" a="1"/>
  <c r="O263" s="1"/>
  <c r="K212" a="1"/>
  <c r="K212" s="1"/>
  <c r="Q325"/>
  <c r="Q304"/>
  <c r="M284" a="1"/>
  <c r="M284" s="1"/>
  <c r="M143" s="1"/>
  <c r="M121" a="1"/>
  <c r="M121" s="1"/>
  <c r="M263" a="1"/>
  <c r="M263" s="1"/>
  <c r="M99" s="1" a="1"/>
  <c r="M99" s="1"/>
  <c r="P306"/>
  <c r="P284" a="1"/>
  <c r="P284" s="1"/>
  <c r="P143"/>
  <c r="P121" a="1"/>
  <c r="P121" s="1"/>
  <c r="P327"/>
  <c r="P263" a="1"/>
  <c r="P263" s="1"/>
  <c r="P99" a="1"/>
  <c r="P99" s="1"/>
  <c r="G187"/>
  <c r="O186" a="1"/>
  <c r="O186" s="1"/>
  <c r="O213" s="1" a="1"/>
  <c r="O213" s="1"/>
  <c r="M186" a="1"/>
  <c r="M186" s="1"/>
  <c r="M213" s="1" a="1"/>
  <c r="M213" s="1"/>
  <c r="K186" a="1"/>
  <c r="K186" s="1"/>
  <c r="K213" s="1" a="1"/>
  <c r="K213" s="1"/>
  <c r="I186" a="1"/>
  <c r="I186" s="1"/>
  <c r="Q186" a="1"/>
  <c r="Q186" s="1"/>
  <c r="Q213" s="1" a="1"/>
  <c r="Q213" s="1"/>
  <c r="P186" a="1"/>
  <c r="P186" s="1"/>
  <c r="P213" s="1" a="1"/>
  <c r="P213" s="1"/>
  <c r="N186" a="1"/>
  <c r="N186" s="1"/>
  <c r="N213" s="1" a="1"/>
  <c r="N213" s="1"/>
  <c r="L186" a="1"/>
  <c r="L186" s="1"/>
  <c r="L213" s="1" a="1"/>
  <c r="L213" s="1"/>
  <c r="J186" a="1"/>
  <c r="J186" s="1"/>
  <c r="J213" s="1" a="1"/>
  <c r="J213" s="1"/>
  <c r="H186" a="1"/>
  <c r="H186" s="1"/>
  <c r="N212" a="1"/>
  <c r="N212" s="1"/>
  <c r="H284" a="1"/>
  <c r="H284" s="1"/>
  <c r="Q121" a="1"/>
  <c r="Q121" s="1"/>
  <c r="H121" a="1"/>
  <c r="H121" s="1"/>
  <c r="Q263" a="1"/>
  <c r="Q263" s="1"/>
  <c r="R263" s="1" a="1"/>
  <c r="R263" s="1"/>
  <c r="H263" a="1"/>
  <c r="H263" s="1"/>
  <c r="Q99" a="1"/>
  <c r="Q99" s="1"/>
  <c r="Q78" a="1"/>
  <c r="Q78" s="1"/>
  <c r="J284" a="1"/>
  <c r="J284" s="1"/>
  <c r="J121" a="1"/>
  <c r="J121" s="1"/>
  <c r="J263" a="1"/>
  <c r="J263" s="1"/>
  <c r="G80"/>
  <c r="P79" a="1"/>
  <c r="P79" s="1"/>
  <c r="N79" a="1"/>
  <c r="N79" s="1"/>
  <c r="L79" a="1"/>
  <c r="L79" s="1"/>
  <c r="J79" a="1"/>
  <c r="J79" s="1"/>
  <c r="H79" a="1"/>
  <c r="H79" s="1"/>
  <c r="M79" a="1"/>
  <c r="M79" s="1"/>
  <c r="I79" a="1"/>
  <c r="I79" s="1"/>
  <c r="K79" a="1"/>
  <c r="K79" s="1"/>
  <c r="O79" a="1"/>
  <c r="O79" s="1"/>
  <c r="M212" a="1"/>
  <c r="M212" s="1"/>
  <c r="Q141"/>
  <c r="AS722"/>
  <c r="R154" i="1"/>
  <c r="Q111"/>
  <c r="Q160" s="1"/>
  <c r="I111"/>
  <c r="I160" s="1"/>
  <c r="P155"/>
  <c r="P162" s="1"/>
  <c r="AI681"/>
  <c r="N155"/>
  <c r="N162" s="1"/>
  <c r="L155"/>
  <c r="L162" s="1"/>
  <c r="J111"/>
  <c r="J160" s="1"/>
  <c r="P111"/>
  <c r="P160" s="1"/>
  <c r="P166" s="1"/>
  <c r="M111"/>
  <c r="M160" s="1"/>
  <c r="K155"/>
  <c r="K162" s="1"/>
  <c r="H155"/>
  <c r="H162" s="1"/>
  <c r="Q155"/>
  <c r="Q162" s="1"/>
  <c r="Q166" s="1"/>
  <c r="H111"/>
  <c r="H160" s="1"/>
  <c r="L111"/>
  <c r="L160" s="1"/>
  <c r="M155"/>
  <c r="M162" s="1"/>
  <c r="I155"/>
  <c r="I162" s="1"/>
  <c r="O111"/>
  <c r="O160" s="1"/>
  <c r="N111"/>
  <c r="N160" s="1"/>
  <c r="K111"/>
  <c r="K160" s="1"/>
  <c r="O155"/>
  <c r="O162" s="1"/>
  <c r="J155"/>
  <c r="J162" s="1"/>
  <c r="J166" s="1"/>
  <c r="AO3"/>
  <c r="O99" i="2" l="1" a="1"/>
  <c r="O99" s="1"/>
  <c r="I99" a="1"/>
  <c r="I99" s="1"/>
  <c r="J327"/>
  <c r="K306"/>
  <c r="H306"/>
  <c r="J99" a="1"/>
  <c r="J99" s="1"/>
  <c r="O306"/>
  <c r="K99" a="1"/>
  <c r="K99" s="1"/>
  <c r="L327"/>
  <c r="K143"/>
  <c r="L99" a="1"/>
  <c r="L99" s="1"/>
  <c r="L306"/>
  <c r="I327"/>
  <c r="N306"/>
  <c r="K264" a="1"/>
  <c r="K264" s="1"/>
  <c r="K100" s="1" a="1"/>
  <c r="K100" s="1"/>
  <c r="K285" a="1"/>
  <c r="K285" s="1"/>
  <c r="K122" a="1"/>
  <c r="K122" s="1"/>
  <c r="Q264" a="1"/>
  <c r="Q264" s="1"/>
  <c r="R264" s="1" a="1"/>
  <c r="R264" s="1"/>
  <c r="H264" a="1"/>
  <c r="H264" s="1"/>
  <c r="Q122" a="1"/>
  <c r="Q122" s="1"/>
  <c r="H285" a="1"/>
  <c r="H285" s="1"/>
  <c r="H307" s="1"/>
  <c r="Q100" a="1"/>
  <c r="Q100" s="1"/>
  <c r="Q79" a="1"/>
  <c r="Q79" s="1"/>
  <c r="H122" a="1"/>
  <c r="H122" s="1"/>
  <c r="P264" a="1"/>
  <c r="P264" s="1"/>
  <c r="P285" a="1"/>
  <c r="P285" s="1"/>
  <c r="P122" a="1"/>
  <c r="P122" s="1"/>
  <c r="H213" a="1"/>
  <c r="H213" s="1"/>
  <c r="Q305"/>
  <c r="Q326"/>
  <c r="J143"/>
  <c r="J306"/>
  <c r="M327"/>
  <c r="O327"/>
  <c r="K327"/>
  <c r="I306"/>
  <c r="M264" a="1"/>
  <c r="M264" s="1"/>
  <c r="M122" a="1"/>
  <c r="M122" s="1"/>
  <c r="M285" a="1"/>
  <c r="M285" s="1"/>
  <c r="M328" s="1"/>
  <c r="G188"/>
  <c r="O187" a="1"/>
  <c r="O187" s="1"/>
  <c r="O214" s="1" a="1"/>
  <c r="O214" s="1"/>
  <c r="K187" a="1"/>
  <c r="K187" s="1"/>
  <c r="K214" s="1" a="1"/>
  <c r="K214" s="1"/>
  <c r="M187" a="1"/>
  <c r="M187" s="1"/>
  <c r="I187" a="1"/>
  <c r="I187" s="1"/>
  <c r="I214" s="1" a="1"/>
  <c r="I214" s="1"/>
  <c r="N187" a="1"/>
  <c r="N187" s="1"/>
  <c r="N214" s="1" a="1"/>
  <c r="N214" s="1"/>
  <c r="P187" a="1"/>
  <c r="P187" s="1"/>
  <c r="P214" s="1" a="1"/>
  <c r="P214" s="1"/>
  <c r="H187" a="1"/>
  <c r="H187" s="1"/>
  <c r="H214" s="1" a="1"/>
  <c r="H214" s="1"/>
  <c r="J187" a="1"/>
  <c r="J187" s="1"/>
  <c r="L187" a="1"/>
  <c r="L187" s="1"/>
  <c r="Q187" a="1"/>
  <c r="Q187" s="1"/>
  <c r="Q214" s="1" a="1"/>
  <c r="Q214" s="1"/>
  <c r="L264" a="1"/>
  <c r="L264" s="1"/>
  <c r="L285" a="1"/>
  <c r="L285" s="1"/>
  <c r="L122" a="1"/>
  <c r="L122" s="1"/>
  <c r="AP724" a="1"/>
  <c r="AP724" s="1"/>
  <c r="AL724" a="1"/>
  <c r="AL724" s="1"/>
  <c r="AH724" a="1"/>
  <c r="AH724" s="1"/>
  <c r="AR724" a="1"/>
  <c r="AR724" s="1"/>
  <c r="AN724" a="1"/>
  <c r="AN724" s="1"/>
  <c r="AJ724" a="1"/>
  <c r="AJ724" s="1"/>
  <c r="AF724" a="1"/>
  <c r="AF724" s="1"/>
  <c r="AQ724" a="1"/>
  <c r="AQ724" s="1"/>
  <c r="AI724" a="1"/>
  <c r="AI724" s="1"/>
  <c r="AM724" a="1"/>
  <c r="AM724" s="1"/>
  <c r="AE724" a="1"/>
  <c r="AE724" s="1"/>
  <c r="AK724" a="1"/>
  <c r="AK724" s="1"/>
  <c r="Q284" a="1"/>
  <c r="Q284" s="1"/>
  <c r="Q143" s="1"/>
  <c r="AG724" a="1"/>
  <c r="AG724" s="1"/>
  <c r="AO724" a="1"/>
  <c r="AO724" s="1"/>
  <c r="I213" a="1"/>
  <c r="I213" s="1"/>
  <c r="H327"/>
  <c r="H143"/>
  <c r="M306"/>
  <c r="N327"/>
  <c r="O264" a="1"/>
  <c r="O264" s="1"/>
  <c r="O100" s="1" a="1"/>
  <c r="O100" s="1"/>
  <c r="O285" a="1"/>
  <c r="O285" s="1"/>
  <c r="O144" s="1"/>
  <c r="O122" a="1"/>
  <c r="O122" s="1"/>
  <c r="N264" a="1"/>
  <c r="N264" s="1"/>
  <c r="N285" a="1"/>
  <c r="N285" s="1"/>
  <c r="N307" s="1"/>
  <c r="N122" a="1"/>
  <c r="N122" s="1"/>
  <c r="I264" a="1"/>
  <c r="I264" s="1"/>
  <c r="I122" a="1"/>
  <c r="I122" s="1"/>
  <c r="I285" a="1"/>
  <c r="I285" s="1"/>
  <c r="I307" s="1"/>
  <c r="J264" a="1"/>
  <c r="J264" s="1"/>
  <c r="J285" a="1"/>
  <c r="J285" s="1"/>
  <c r="J122" a="1"/>
  <c r="J122" s="1"/>
  <c r="P80" a="1"/>
  <c r="P80" s="1"/>
  <c r="L80" a="1"/>
  <c r="L80" s="1"/>
  <c r="H80" a="1"/>
  <c r="H80" s="1"/>
  <c r="G81"/>
  <c r="N80" a="1"/>
  <c r="N80" s="1"/>
  <c r="I80" a="1"/>
  <c r="I80" s="1"/>
  <c r="O80" a="1"/>
  <c r="O80" s="1"/>
  <c r="J80" a="1"/>
  <c r="J80" s="1"/>
  <c r="K80" a="1"/>
  <c r="K80" s="1"/>
  <c r="M80" a="1"/>
  <c r="M80" s="1"/>
  <c r="AS723"/>
  <c r="H99" a="1"/>
  <c r="H99" s="1"/>
  <c r="K166" i="1"/>
  <c r="L166"/>
  <c r="O166"/>
  <c r="I166"/>
  <c r="N166"/>
  <c r="M166"/>
  <c r="H166"/>
  <c r="P100" i="2" l="1" a="1"/>
  <c r="P100" s="1"/>
  <c r="J100" a="1"/>
  <c r="J100" s="1"/>
  <c r="J307"/>
  <c r="L328"/>
  <c r="N100" a="1"/>
  <c r="N100" s="1"/>
  <c r="M307"/>
  <c r="N328"/>
  <c r="M144"/>
  <c r="M100" a="1"/>
  <c r="M100" s="1"/>
  <c r="P307"/>
  <c r="H100" a="1"/>
  <c r="H100" s="1"/>
  <c r="H328"/>
  <c r="J144"/>
  <c r="I328"/>
  <c r="N144"/>
  <c r="J328"/>
  <c r="I144"/>
  <c r="K328"/>
  <c r="H286" a="1"/>
  <c r="H286" s="1"/>
  <c r="H145" s="1"/>
  <c r="H123" a="1"/>
  <c r="H123" s="1"/>
  <c r="H265" a="1"/>
  <c r="H265" s="1"/>
  <c r="Q101" a="1"/>
  <c r="Q101" s="1"/>
  <c r="Q265" a="1"/>
  <c r="Q265" s="1"/>
  <c r="R265" s="1" a="1"/>
  <c r="R265" s="1"/>
  <c r="Q123" a="1"/>
  <c r="Q123" s="1"/>
  <c r="Q80" a="1"/>
  <c r="Q80" s="1"/>
  <c r="J286" a="1"/>
  <c r="J286" s="1"/>
  <c r="J145" s="1"/>
  <c r="J123" a="1"/>
  <c r="J123" s="1"/>
  <c r="J265" a="1"/>
  <c r="J265" s="1"/>
  <c r="G82"/>
  <c r="O81" a="1"/>
  <c r="O81" s="1"/>
  <c r="M81" a="1"/>
  <c r="M81" s="1"/>
  <c r="K81" a="1"/>
  <c r="K81" s="1"/>
  <c r="I81" a="1"/>
  <c r="I81" s="1"/>
  <c r="J81" a="1"/>
  <c r="J81" s="1"/>
  <c r="N81" a="1"/>
  <c r="N81" s="1"/>
  <c r="P81" a="1"/>
  <c r="P81" s="1"/>
  <c r="H81" a="1"/>
  <c r="H81" s="1"/>
  <c r="L81" a="1"/>
  <c r="L81" s="1"/>
  <c r="M214" a="1"/>
  <c r="M214" s="1"/>
  <c r="Q188" a="1"/>
  <c r="Q188" s="1"/>
  <c r="Q215" s="1" a="1"/>
  <c r="Q215" s="1"/>
  <c r="P188" a="1"/>
  <c r="P188" s="1"/>
  <c r="P215" s="1" a="1"/>
  <c r="P215" s="1"/>
  <c r="N188" a="1"/>
  <c r="N188" s="1"/>
  <c r="L188" a="1"/>
  <c r="L188" s="1"/>
  <c r="L215" s="1" a="1"/>
  <c r="L215" s="1"/>
  <c r="J188" a="1"/>
  <c r="J188" s="1"/>
  <c r="J215" s="1" a="1"/>
  <c r="J215" s="1"/>
  <c r="H188" a="1"/>
  <c r="H188" s="1"/>
  <c r="G189"/>
  <c r="O188" a="1"/>
  <c r="O188" s="1"/>
  <c r="M188" a="1"/>
  <c r="M188" s="1"/>
  <c r="M215" s="1" a="1"/>
  <c r="M215" s="1"/>
  <c r="K188" a="1"/>
  <c r="K188" s="1"/>
  <c r="K215" s="1" a="1"/>
  <c r="K215" s="1"/>
  <c r="I188" a="1"/>
  <c r="I188" s="1"/>
  <c r="I215" s="1" a="1"/>
  <c r="I215" s="1"/>
  <c r="AR725" a="1"/>
  <c r="AR725" s="1"/>
  <c r="AP725" a="1"/>
  <c r="AP725" s="1"/>
  <c r="AN725" a="1"/>
  <c r="AN725" s="1"/>
  <c r="AL725" a="1"/>
  <c r="AL725" s="1"/>
  <c r="AJ725" a="1"/>
  <c r="AJ725" s="1"/>
  <c r="AH725" a="1"/>
  <c r="AH725" s="1"/>
  <c r="AF725" a="1"/>
  <c r="AF725" s="1"/>
  <c r="AD725" a="1"/>
  <c r="AD725" s="1"/>
  <c r="AQ725" a="1"/>
  <c r="AQ725" s="1"/>
  <c r="AO725" a="1"/>
  <c r="AO725" s="1"/>
  <c r="AM725" a="1"/>
  <c r="AM725" s="1"/>
  <c r="AK725" a="1"/>
  <c r="AK725" s="1"/>
  <c r="AI725" a="1"/>
  <c r="AI725" s="1"/>
  <c r="AG725" a="1"/>
  <c r="AG725" s="1"/>
  <c r="AE725" a="1"/>
  <c r="AE725" s="1"/>
  <c r="Q285" a="1"/>
  <c r="Q285" s="1"/>
  <c r="O307"/>
  <c r="AS724"/>
  <c r="L100" a="1"/>
  <c r="L100" s="1"/>
  <c r="P144"/>
  <c r="K144"/>
  <c r="M286" a="1"/>
  <c r="M286" s="1"/>
  <c r="M101" s="1" a="1"/>
  <c r="M101" s="1"/>
  <c r="M123" a="1"/>
  <c r="M123" s="1"/>
  <c r="M265" a="1"/>
  <c r="M265" s="1"/>
  <c r="N286" a="1"/>
  <c r="N286" s="1"/>
  <c r="N145" s="1"/>
  <c r="N265" a="1"/>
  <c r="N265" s="1"/>
  <c r="N123" a="1"/>
  <c r="N123" s="1"/>
  <c r="J214" a="1"/>
  <c r="J214" s="1"/>
  <c r="L307"/>
  <c r="I100" a="1"/>
  <c r="I100" s="1"/>
  <c r="O328"/>
  <c r="L144"/>
  <c r="P328"/>
  <c r="H144"/>
  <c r="O286" a="1"/>
  <c r="O286" s="1"/>
  <c r="O145" s="1"/>
  <c r="O123" a="1"/>
  <c r="O123" s="1"/>
  <c r="O265" a="1"/>
  <c r="O265" s="1"/>
  <c r="P286" a="1"/>
  <c r="P286" s="1"/>
  <c r="P329" s="1"/>
  <c r="P123" a="1"/>
  <c r="P123" s="1"/>
  <c r="P265" a="1"/>
  <c r="P265" s="1"/>
  <c r="K286" a="1"/>
  <c r="K286" s="1"/>
  <c r="K123" a="1"/>
  <c r="K123" s="1"/>
  <c r="K265" a="1"/>
  <c r="K265" s="1"/>
  <c r="I286" a="1"/>
  <c r="I286" s="1"/>
  <c r="I123" a="1"/>
  <c r="I123" s="1"/>
  <c r="I308"/>
  <c r="I265" a="1"/>
  <c r="I265" s="1"/>
  <c r="I145"/>
  <c r="L286" a="1"/>
  <c r="L286" s="1"/>
  <c r="L145" s="1"/>
  <c r="L123" a="1"/>
  <c r="L123" s="1"/>
  <c r="L265" a="1"/>
  <c r="L265" s="1"/>
  <c r="Q306"/>
  <c r="Q327"/>
  <c r="L214" a="1"/>
  <c r="L214" s="1"/>
  <c r="K307"/>
  <c r="I163" i="1"/>
  <c r="M163"/>
  <c r="H163"/>
  <c r="K163"/>
  <c r="J163"/>
  <c r="O163"/>
  <c r="Q163"/>
  <c r="N163"/>
  <c r="L163"/>
  <c r="P163"/>
  <c r="K101" i="2" l="1" a="1"/>
  <c r="K101" s="1"/>
  <c r="J329"/>
  <c r="L308"/>
  <c r="K308"/>
  <c r="H101" a="1"/>
  <c r="H101" s="1"/>
  <c r="H308"/>
  <c r="J308"/>
  <c r="N329"/>
  <c r="I329"/>
  <c r="P101" a="1"/>
  <c r="P101" s="1"/>
  <c r="N101" a="1"/>
  <c r="N101" s="1"/>
  <c r="L101" a="1"/>
  <c r="L101" s="1"/>
  <c r="K329"/>
  <c r="O308"/>
  <c r="M145"/>
  <c r="J101" a="1"/>
  <c r="J101" s="1"/>
  <c r="H329"/>
  <c r="P189" a="1"/>
  <c r="P189" s="1"/>
  <c r="P216" s="1" a="1"/>
  <c r="P216" s="1"/>
  <c r="L189" a="1"/>
  <c r="L189" s="1"/>
  <c r="L216" s="1" a="1"/>
  <c r="L216" s="1"/>
  <c r="H189" a="1"/>
  <c r="H189" s="1"/>
  <c r="H216" s="1" a="1"/>
  <c r="H216" s="1"/>
  <c r="Q189" a="1"/>
  <c r="Q189" s="1"/>
  <c r="Q216" s="1" a="1"/>
  <c r="Q216" s="1"/>
  <c r="N189" a="1"/>
  <c r="N189" s="1"/>
  <c r="N216" s="1" a="1"/>
  <c r="N216" s="1"/>
  <c r="J189" a="1"/>
  <c r="J189" s="1"/>
  <c r="J216" s="1" a="1"/>
  <c r="J216" s="1"/>
  <c r="O189" a="1"/>
  <c r="O189" s="1"/>
  <c r="O216" s="1" a="1"/>
  <c r="O216" s="1"/>
  <c r="I189" a="1"/>
  <c r="I189" s="1"/>
  <c r="I216" s="1" a="1"/>
  <c r="I216" s="1"/>
  <c r="G190"/>
  <c r="K189" a="1"/>
  <c r="K189" s="1"/>
  <c r="K216" s="1" a="1"/>
  <c r="K216" s="1"/>
  <c r="M189" a="1"/>
  <c r="M189" s="1"/>
  <c r="M216" s="1" a="1"/>
  <c r="M216" s="1"/>
  <c r="N215" a="1"/>
  <c r="N215" s="1"/>
  <c r="N266" a="1"/>
  <c r="N266" s="1"/>
  <c r="N102" s="1" a="1"/>
  <c r="N102" s="1"/>
  <c r="N124" a="1"/>
  <c r="N124" s="1"/>
  <c r="N287" a="1"/>
  <c r="N287" s="1"/>
  <c r="N146" s="1"/>
  <c r="M266" a="1"/>
  <c r="M266" s="1"/>
  <c r="M287" a="1"/>
  <c r="M287" s="1"/>
  <c r="M309" s="1"/>
  <c r="M124" a="1"/>
  <c r="M124" s="1"/>
  <c r="AS725"/>
  <c r="L329"/>
  <c r="I101" a="1"/>
  <c r="I101" s="1"/>
  <c r="P308"/>
  <c r="O101" a="1"/>
  <c r="O101" s="1"/>
  <c r="N308"/>
  <c r="M308"/>
  <c r="M329"/>
  <c r="P266" a="1"/>
  <c r="P266" s="1"/>
  <c r="P287" a="1"/>
  <c r="P287" s="1"/>
  <c r="P146" s="1"/>
  <c r="P124" a="1"/>
  <c r="P124" s="1"/>
  <c r="O215" a="1"/>
  <c r="O215" s="1"/>
  <c r="Q266" a="1"/>
  <c r="Q266" s="1"/>
  <c r="R266" s="1" a="1"/>
  <c r="R266" s="1"/>
  <c r="H266" a="1"/>
  <c r="H266" s="1"/>
  <c r="Q102" a="1"/>
  <c r="Q102" s="1"/>
  <c r="Q81" a="1"/>
  <c r="Q81" s="1"/>
  <c r="Q124" a="1"/>
  <c r="Q124" s="1"/>
  <c r="H287" a="1"/>
  <c r="H287" s="1"/>
  <c r="H102" s="1" a="1"/>
  <c r="H102" s="1"/>
  <c r="H124" a="1"/>
  <c r="H124" s="1"/>
  <c r="I266" a="1"/>
  <c r="I266" s="1"/>
  <c r="I287" a="1"/>
  <c r="I287" s="1"/>
  <c r="I146" s="1"/>
  <c r="I124" a="1"/>
  <c r="I124" s="1"/>
  <c r="Q307"/>
  <c r="Q328"/>
  <c r="K266" a="1"/>
  <c r="K266" s="1"/>
  <c r="K287" a="1"/>
  <c r="K287" s="1"/>
  <c r="K124" a="1"/>
  <c r="K124" s="1"/>
  <c r="P82" a="1"/>
  <c r="P82" s="1"/>
  <c r="L82" a="1"/>
  <c r="L82" s="1"/>
  <c r="H82" a="1"/>
  <c r="H82" s="1"/>
  <c r="M82" a="1"/>
  <c r="M82" s="1"/>
  <c r="I82" a="1"/>
  <c r="I82" s="1"/>
  <c r="G83"/>
  <c r="K82" a="1"/>
  <c r="K82" s="1"/>
  <c r="N82" a="1"/>
  <c r="N82" s="1"/>
  <c r="O82" a="1"/>
  <c r="O82" s="1"/>
  <c r="J82" a="1"/>
  <c r="J82" s="1"/>
  <c r="AP726" a="1"/>
  <c r="AP726" s="1"/>
  <c r="AL726" a="1"/>
  <c r="AL726" s="1"/>
  <c r="AH726" a="1"/>
  <c r="AH726" s="1"/>
  <c r="AD726" a="1"/>
  <c r="AD726" s="1"/>
  <c r="AR726" a="1"/>
  <c r="AR726" s="1"/>
  <c r="AN726" a="1"/>
  <c r="AN726" s="1"/>
  <c r="AJ726" a="1"/>
  <c r="AJ726" s="1"/>
  <c r="AF726" a="1"/>
  <c r="AF726" s="1"/>
  <c r="AQ726" a="1"/>
  <c r="AQ726" s="1"/>
  <c r="AI726" a="1"/>
  <c r="AI726" s="1"/>
  <c r="AM726" a="1"/>
  <c r="AM726" s="1"/>
  <c r="AE726" a="1"/>
  <c r="AE726" s="1"/>
  <c r="AK726" a="1"/>
  <c r="AK726" s="1"/>
  <c r="Q286" a="1"/>
  <c r="Q286" s="1"/>
  <c r="AC726" a="1"/>
  <c r="AC726" s="1"/>
  <c r="AG726" a="1"/>
  <c r="AG726" s="1"/>
  <c r="AO726" a="1"/>
  <c r="AO726" s="1"/>
  <c r="Q145"/>
  <c r="H215" a="1"/>
  <c r="H215" s="1"/>
  <c r="L266" a="1"/>
  <c r="L266" s="1"/>
  <c r="L287" a="1"/>
  <c r="L287" s="1"/>
  <c r="L124" a="1"/>
  <c r="L124" s="1"/>
  <c r="J266" a="1"/>
  <c r="J266" s="1"/>
  <c r="J124" a="1"/>
  <c r="J124" s="1"/>
  <c r="J287" a="1"/>
  <c r="J287" s="1"/>
  <c r="J146" s="1"/>
  <c r="O266" a="1"/>
  <c r="O266" s="1"/>
  <c r="O287" a="1"/>
  <c r="O287" s="1"/>
  <c r="O146" s="1"/>
  <c r="O124" a="1"/>
  <c r="O124" s="1"/>
  <c r="P145"/>
  <c r="O329"/>
  <c r="Q144"/>
  <c r="K145"/>
  <c r="I330" l="1"/>
  <c r="M146"/>
  <c r="H146"/>
  <c r="L309"/>
  <c r="K102" a="1"/>
  <c r="K102" s="1"/>
  <c r="M330"/>
  <c r="O330"/>
  <c r="P102" a="1"/>
  <c r="P102" s="1"/>
  <c r="L102" a="1"/>
  <c r="L102" s="1"/>
  <c r="I309"/>
  <c r="H330"/>
  <c r="H309"/>
  <c r="O309"/>
  <c r="K146"/>
  <c r="M102" a="1"/>
  <c r="M102" s="1"/>
  <c r="N309"/>
  <c r="O102" a="1"/>
  <c r="O102" s="1"/>
  <c r="K330"/>
  <c r="I102" a="1"/>
  <c r="I102" s="1"/>
  <c r="P288" a="1"/>
  <c r="P288" s="1"/>
  <c r="P147" s="1"/>
  <c r="P125" a="1"/>
  <c r="P125" s="1"/>
  <c r="P267" a="1"/>
  <c r="P267" s="1"/>
  <c r="AQ727" a="1"/>
  <c r="AQ727" s="1"/>
  <c r="AO727" a="1"/>
  <c r="AO727" s="1"/>
  <c r="AM727" a="1"/>
  <c r="AM727" s="1"/>
  <c r="AK727" a="1"/>
  <c r="AK727" s="1"/>
  <c r="AI727" a="1"/>
  <c r="AI727" s="1"/>
  <c r="AG727" a="1"/>
  <c r="AG727" s="1"/>
  <c r="AE727" a="1"/>
  <c r="AE727" s="1"/>
  <c r="AC727" a="1"/>
  <c r="AC727" s="1"/>
  <c r="AR727" a="1"/>
  <c r="AR727" s="1"/>
  <c r="AP727" a="1"/>
  <c r="AP727" s="1"/>
  <c r="AN727" a="1"/>
  <c r="AN727" s="1"/>
  <c r="AL727" a="1"/>
  <c r="AL727" s="1"/>
  <c r="AJ727" a="1"/>
  <c r="AJ727" s="1"/>
  <c r="AH727" a="1"/>
  <c r="AH727" s="1"/>
  <c r="AF727" a="1"/>
  <c r="AF727" s="1"/>
  <c r="AD727" a="1"/>
  <c r="AD727" s="1"/>
  <c r="Q287" a="1"/>
  <c r="Q287" s="1"/>
  <c r="H288" a="1"/>
  <c r="H288" s="1"/>
  <c r="H147"/>
  <c r="Q125" a="1"/>
  <c r="Q125" s="1"/>
  <c r="H125" a="1"/>
  <c r="H125" s="1"/>
  <c r="H267" a="1"/>
  <c r="H267" s="1"/>
  <c r="H103" s="1" a="1"/>
  <c r="H103" s="1"/>
  <c r="Q267" a="1"/>
  <c r="Q267" s="1"/>
  <c r="R267" s="1" a="1"/>
  <c r="R267" s="1"/>
  <c r="Q103" a="1"/>
  <c r="Q103" s="1"/>
  <c r="Q82" a="1"/>
  <c r="Q82" s="1"/>
  <c r="J330"/>
  <c r="P330"/>
  <c r="N330"/>
  <c r="Q308"/>
  <c r="Q329"/>
  <c r="N288" a="1"/>
  <c r="N288" s="1"/>
  <c r="N147" s="1"/>
  <c r="N125" a="1"/>
  <c r="N125" s="1"/>
  <c r="N267" a="1"/>
  <c r="N267" s="1"/>
  <c r="M288" a="1"/>
  <c r="M288" s="1"/>
  <c r="M147" s="1"/>
  <c r="M125" a="1"/>
  <c r="M125" s="1"/>
  <c r="M267" a="1"/>
  <c r="M267" s="1"/>
  <c r="J288" a="1"/>
  <c r="J288" s="1"/>
  <c r="J147" s="1"/>
  <c r="J125" a="1"/>
  <c r="J125" s="1"/>
  <c r="J267" a="1"/>
  <c r="J267" s="1"/>
  <c r="G84"/>
  <c r="P83" a="1"/>
  <c r="P83" s="1"/>
  <c r="N83" a="1"/>
  <c r="N83" s="1"/>
  <c r="L83" a="1"/>
  <c r="L83" s="1"/>
  <c r="J83" a="1"/>
  <c r="J83" s="1"/>
  <c r="H83" a="1"/>
  <c r="H83" s="1"/>
  <c r="I83" a="1"/>
  <c r="I83" s="1"/>
  <c r="M83" a="1"/>
  <c r="M83" s="1"/>
  <c r="O83" a="1"/>
  <c r="O83" s="1"/>
  <c r="K83" a="1"/>
  <c r="K83" s="1"/>
  <c r="K288" a="1"/>
  <c r="K288" s="1"/>
  <c r="K125" a="1"/>
  <c r="K125" s="1"/>
  <c r="K267" a="1"/>
  <c r="K267" s="1"/>
  <c r="G191"/>
  <c r="O190" a="1"/>
  <c r="O190" s="1"/>
  <c r="O217" s="1" a="1"/>
  <c r="O217" s="1"/>
  <c r="M190" a="1"/>
  <c r="M190" s="1"/>
  <c r="M217" s="1" a="1"/>
  <c r="M217" s="1"/>
  <c r="K190" a="1"/>
  <c r="K190" s="1"/>
  <c r="K217" s="1" a="1"/>
  <c r="K217" s="1"/>
  <c r="I190" a="1"/>
  <c r="I190" s="1"/>
  <c r="I217" s="1" a="1"/>
  <c r="I217" s="1"/>
  <c r="Q190" a="1"/>
  <c r="Q190" s="1"/>
  <c r="Q217" s="1" a="1"/>
  <c r="Q217" s="1"/>
  <c r="P190" a="1"/>
  <c r="P190" s="1"/>
  <c r="P217" s="1" a="1"/>
  <c r="P217" s="1"/>
  <c r="N190" a="1"/>
  <c r="N190" s="1"/>
  <c r="N217" s="1" a="1"/>
  <c r="N217" s="1"/>
  <c r="L190" a="1"/>
  <c r="L190" s="1"/>
  <c r="L217" s="1" a="1"/>
  <c r="L217" s="1"/>
  <c r="J190" a="1"/>
  <c r="J190" s="1"/>
  <c r="J217" s="1" a="1"/>
  <c r="J217" s="1"/>
  <c r="H190" a="1"/>
  <c r="H190" s="1"/>
  <c r="H217" s="1" a="1"/>
  <c r="H217" s="1"/>
  <c r="J102" a="1"/>
  <c r="J102" s="1"/>
  <c r="L146"/>
  <c r="J309"/>
  <c r="L330"/>
  <c r="K309"/>
  <c r="P309"/>
  <c r="O288" a="1"/>
  <c r="O288" s="1"/>
  <c r="O147" s="1"/>
  <c r="O267" a="1"/>
  <c r="O267" s="1"/>
  <c r="O125" a="1"/>
  <c r="O125" s="1"/>
  <c r="I288" a="1"/>
  <c r="I288" s="1"/>
  <c r="I125" a="1"/>
  <c r="I125" s="1"/>
  <c r="I267" a="1"/>
  <c r="I267" s="1"/>
  <c r="I103" s="1" a="1"/>
  <c r="I103" s="1"/>
  <c r="L288" a="1"/>
  <c r="L288" s="1"/>
  <c r="L125" a="1"/>
  <c r="L125" s="1"/>
  <c r="L267" a="1"/>
  <c r="L267" s="1"/>
  <c r="AS726"/>
  <c r="H331" l="1"/>
  <c r="M310"/>
  <c r="H310"/>
  <c r="N331"/>
  <c r="K310"/>
  <c r="J331"/>
  <c r="L103" a="1"/>
  <c r="L103" s="1"/>
  <c r="M103" a="1"/>
  <c r="M103" s="1"/>
  <c r="L310"/>
  <c r="K103" a="1"/>
  <c r="K103" s="1"/>
  <c r="P103" a="1"/>
  <c r="P103" s="1"/>
  <c r="O331"/>
  <c r="I310"/>
  <c r="N103" a="1"/>
  <c r="N103" s="1"/>
  <c r="P331"/>
  <c r="I268" a="1"/>
  <c r="I268" s="1"/>
  <c r="I289" a="1"/>
  <c r="I289" s="1"/>
  <c r="I126" a="1"/>
  <c r="I126" s="1"/>
  <c r="L268" a="1"/>
  <c r="L268" s="1"/>
  <c r="L289" a="1"/>
  <c r="L289" s="1"/>
  <c r="L126" a="1"/>
  <c r="L126" s="1"/>
  <c r="Q309"/>
  <c r="Q330"/>
  <c r="I147"/>
  <c r="K147"/>
  <c r="K331"/>
  <c r="J103" a="1"/>
  <c r="J103" s="1"/>
  <c r="M331"/>
  <c r="N310"/>
  <c r="P310"/>
  <c r="J268" a="1"/>
  <c r="J268" s="1"/>
  <c r="J289" a="1"/>
  <c r="J289" s="1"/>
  <c r="J104" s="1" a="1"/>
  <c r="J104" s="1"/>
  <c r="J126" a="1"/>
  <c r="J126" s="1"/>
  <c r="M84" a="1"/>
  <c r="M84" s="1"/>
  <c r="I84" a="1"/>
  <c r="I84" s="1"/>
  <c r="N84" a="1"/>
  <c r="N84" s="1"/>
  <c r="J84" a="1"/>
  <c r="J84" s="1"/>
  <c r="L84" a="1"/>
  <c r="L84" s="1"/>
  <c r="O84" a="1"/>
  <c r="O84" s="1"/>
  <c r="P84" a="1"/>
  <c r="P84" s="1"/>
  <c r="H84" a="1"/>
  <c r="H84" s="1"/>
  <c r="G85"/>
  <c r="K84" a="1"/>
  <c r="K84" s="1"/>
  <c r="Q268" a="1"/>
  <c r="Q268" s="1"/>
  <c r="R268" s="1" a="1"/>
  <c r="R268" s="1"/>
  <c r="H268" a="1"/>
  <c r="H268" s="1"/>
  <c r="H289" a="1"/>
  <c r="H289" s="1"/>
  <c r="H126" a="1"/>
  <c r="H126" s="1"/>
  <c r="Q104" a="1"/>
  <c r="Q104" s="1"/>
  <c r="Q83" a="1"/>
  <c r="Q83" s="1"/>
  <c r="Q126" a="1"/>
  <c r="Q126" s="1"/>
  <c r="AS727"/>
  <c r="M268" a="1"/>
  <c r="M268" s="1"/>
  <c r="M289" a="1"/>
  <c r="M289" s="1"/>
  <c r="M126" a="1"/>
  <c r="M126" s="1"/>
  <c r="AO728" a="1"/>
  <c r="AO728" s="1"/>
  <c r="AK728" a="1"/>
  <c r="AK728" s="1"/>
  <c r="AG728" a="1"/>
  <c r="AG728" s="1"/>
  <c r="AC728" a="1"/>
  <c r="AC728" s="1"/>
  <c r="AQ728" a="1"/>
  <c r="AQ728" s="1"/>
  <c r="AM728" a="1"/>
  <c r="AM728" s="1"/>
  <c r="AI728" a="1"/>
  <c r="AI728" s="1"/>
  <c r="AE728" a="1"/>
  <c r="AE728" s="1"/>
  <c r="AP728" a="1"/>
  <c r="AP728" s="1"/>
  <c r="AH728" a="1"/>
  <c r="AH728" s="1"/>
  <c r="AL728" a="1"/>
  <c r="AL728" s="1"/>
  <c r="AD728" a="1"/>
  <c r="AD728" s="1"/>
  <c r="AJ728" a="1"/>
  <c r="AJ728" s="1"/>
  <c r="AR728" a="1"/>
  <c r="AR728" s="1"/>
  <c r="Q288" a="1"/>
  <c r="Q288" s="1"/>
  <c r="AF728" a="1"/>
  <c r="AF728" s="1"/>
  <c r="AN728" a="1"/>
  <c r="AN728" s="1"/>
  <c r="M191" a="1"/>
  <c r="M191" s="1"/>
  <c r="M218" s="1" a="1"/>
  <c r="M218" s="1"/>
  <c r="I191" a="1"/>
  <c r="I191" s="1"/>
  <c r="I218" s="1" a="1"/>
  <c r="I218" s="1"/>
  <c r="G192"/>
  <c r="O191" a="1"/>
  <c r="O191" s="1"/>
  <c r="O218" s="1" a="1"/>
  <c r="O218" s="1"/>
  <c r="K191" a="1"/>
  <c r="K191" s="1"/>
  <c r="K218" s="1" a="1"/>
  <c r="K218" s="1"/>
  <c r="P191" a="1"/>
  <c r="P191" s="1"/>
  <c r="P218" s="1" a="1"/>
  <c r="P218" s="1"/>
  <c r="H191" a="1"/>
  <c r="H191" s="1"/>
  <c r="H218" s="1" a="1"/>
  <c r="H218" s="1"/>
  <c r="Q191" a="1"/>
  <c r="Q191" s="1"/>
  <c r="Q218" s="1" a="1"/>
  <c r="Q218" s="1"/>
  <c r="J191" a="1"/>
  <c r="J191" s="1"/>
  <c r="J218" s="1" a="1"/>
  <c r="J218" s="1"/>
  <c r="L191" a="1"/>
  <c r="L191" s="1"/>
  <c r="L218" s="1" a="1"/>
  <c r="L218" s="1"/>
  <c r="N191" a="1"/>
  <c r="N191" s="1"/>
  <c r="N218" s="1" a="1"/>
  <c r="N218" s="1"/>
  <c r="O268" a="1"/>
  <c r="O268" s="1"/>
  <c r="O126" a="1"/>
  <c r="O126" s="1"/>
  <c r="O289" a="1"/>
  <c r="O289" s="1"/>
  <c r="O148" s="1"/>
  <c r="P268" a="1"/>
  <c r="P268" s="1"/>
  <c r="P289" a="1"/>
  <c r="P289" s="1"/>
  <c r="P126" a="1"/>
  <c r="P126" s="1"/>
  <c r="K268" a="1"/>
  <c r="K268" s="1"/>
  <c r="K126" a="1"/>
  <c r="K126" s="1"/>
  <c r="K289" a="1"/>
  <c r="K289" s="1"/>
  <c r="N268" a="1"/>
  <c r="N268" s="1"/>
  <c r="N289" a="1"/>
  <c r="N289" s="1"/>
  <c r="N148" s="1"/>
  <c r="N126" a="1"/>
  <c r="N126" s="1"/>
  <c r="L147"/>
  <c r="I331"/>
  <c r="O103" a="1"/>
  <c r="O103" s="1"/>
  <c r="O310"/>
  <c r="J310"/>
  <c r="L331"/>
  <c r="Q146"/>
  <c r="O104" l="1" a="1"/>
  <c r="O104" s="1"/>
  <c r="K311"/>
  <c r="N104" a="1"/>
  <c r="N104" s="1"/>
  <c r="O311"/>
  <c r="I311"/>
  <c r="H311"/>
  <c r="L104" a="1"/>
  <c r="L104" s="1"/>
  <c r="I332"/>
  <c r="O332"/>
  <c r="P311"/>
  <c r="M332"/>
  <c r="H104" a="1"/>
  <c r="H104" s="1"/>
  <c r="L332"/>
  <c r="K104" a="1"/>
  <c r="K104" s="1"/>
  <c r="J148"/>
  <c r="I104" a="1"/>
  <c r="I104" s="1"/>
  <c r="P332"/>
  <c r="M148"/>
  <c r="L311"/>
  <c r="I148"/>
  <c r="M104" a="1"/>
  <c r="M104" s="1"/>
  <c r="H332"/>
  <c r="J311"/>
  <c r="Q310"/>
  <c r="Q331"/>
  <c r="AR729" a="1"/>
  <c r="AR729" s="1"/>
  <c r="AP729" a="1"/>
  <c r="AP729" s="1"/>
  <c r="AN729" a="1"/>
  <c r="AN729" s="1"/>
  <c r="AL729" a="1"/>
  <c r="AL729" s="1"/>
  <c r="AJ729" a="1"/>
  <c r="AJ729" s="1"/>
  <c r="AH729" a="1"/>
  <c r="AH729" s="1"/>
  <c r="AF729" a="1"/>
  <c r="AF729" s="1"/>
  <c r="AD729" a="1"/>
  <c r="AD729" s="1"/>
  <c r="AQ729" a="1"/>
  <c r="AQ729" s="1"/>
  <c r="AO729" a="1"/>
  <c r="AO729" s="1"/>
  <c r="AM729" a="1"/>
  <c r="AM729" s="1"/>
  <c r="AK729" a="1"/>
  <c r="AK729" s="1"/>
  <c r="AI729" a="1"/>
  <c r="AI729" s="1"/>
  <c r="AG729" a="1"/>
  <c r="AG729" s="1"/>
  <c r="AE729" a="1"/>
  <c r="AE729" s="1"/>
  <c r="AC729" a="1"/>
  <c r="AC729" s="1"/>
  <c r="Q289" a="1"/>
  <c r="Q289" s="1"/>
  <c r="K290" a="1"/>
  <c r="K290" s="1"/>
  <c r="K127" a="1"/>
  <c r="K127" s="1"/>
  <c r="K269" a="1"/>
  <c r="K269" s="1"/>
  <c r="K149"/>
  <c r="O290" a="1"/>
  <c r="O290" s="1"/>
  <c r="O127" a="1"/>
  <c r="O127" s="1"/>
  <c r="O269" a="1"/>
  <c r="O269" s="1"/>
  <c r="O105" s="1" a="1"/>
  <c r="O105" s="1"/>
  <c r="I290" a="1"/>
  <c r="I290" s="1"/>
  <c r="I127" a="1"/>
  <c r="I127" s="1"/>
  <c r="I269" a="1"/>
  <c r="I269" s="1"/>
  <c r="I333" s="1"/>
  <c r="I149"/>
  <c r="P290" a="1"/>
  <c r="P290" s="1"/>
  <c r="P149" s="1"/>
  <c r="P269" a="1"/>
  <c r="P269" s="1"/>
  <c r="P312" s="1"/>
  <c r="P127" a="1"/>
  <c r="P127" s="1"/>
  <c r="N290" a="1"/>
  <c r="N290" s="1"/>
  <c r="N312" s="1"/>
  <c r="N127" a="1"/>
  <c r="N127" s="1"/>
  <c r="N269" a="1"/>
  <c r="N269" s="1"/>
  <c r="N105" s="1" a="1"/>
  <c r="N105" s="1"/>
  <c r="N149"/>
  <c r="N332"/>
  <c r="N311"/>
  <c r="P104" a="1"/>
  <c r="P104" s="1"/>
  <c r="P148"/>
  <c r="Q147"/>
  <c r="AS728"/>
  <c r="M311"/>
  <c r="H148"/>
  <c r="J332"/>
  <c r="L148"/>
  <c r="H290" a="1"/>
  <c r="H290" s="1"/>
  <c r="H149" s="1"/>
  <c r="Q127" a="1"/>
  <c r="Q127" s="1"/>
  <c r="H269" a="1"/>
  <c r="H269" s="1"/>
  <c r="H127" a="1"/>
  <c r="H127" s="1"/>
  <c r="Q84" a="1"/>
  <c r="Q84" s="1"/>
  <c r="Q105" a="1"/>
  <c r="Q105" s="1"/>
  <c r="Q269" a="1"/>
  <c r="Q269" s="1"/>
  <c r="R269" s="1" a="1"/>
  <c r="R269" s="1"/>
  <c r="J290" a="1"/>
  <c r="J290" s="1"/>
  <c r="J149" s="1"/>
  <c r="J127" a="1"/>
  <c r="J127" s="1"/>
  <c r="J269" a="1"/>
  <c r="J269" s="1"/>
  <c r="K148"/>
  <c r="Q192" a="1"/>
  <c r="Q192" s="1"/>
  <c r="Q219" s="1" a="1"/>
  <c r="Q219" s="1"/>
  <c r="P192" a="1"/>
  <c r="P192" s="1"/>
  <c r="P219" s="1" a="1"/>
  <c r="P219" s="1"/>
  <c r="N192" a="1"/>
  <c r="N192" s="1"/>
  <c r="N219" s="1" a="1"/>
  <c r="N219" s="1"/>
  <c r="L192" a="1"/>
  <c r="L192" s="1"/>
  <c r="L219" s="1" a="1"/>
  <c r="L219" s="1"/>
  <c r="J192" a="1"/>
  <c r="J192" s="1"/>
  <c r="J219" s="1" a="1"/>
  <c r="J219" s="1"/>
  <c r="H192" a="1"/>
  <c r="H192" s="1"/>
  <c r="H219" s="1" a="1"/>
  <c r="H219" s="1"/>
  <c r="G193"/>
  <c r="O192" a="1"/>
  <c r="O192" s="1"/>
  <c r="O219" s="1" a="1"/>
  <c r="O219" s="1"/>
  <c r="M192" a="1"/>
  <c r="M192" s="1"/>
  <c r="M219" s="1" a="1"/>
  <c r="M219" s="1"/>
  <c r="K192" a="1"/>
  <c r="K192" s="1"/>
  <c r="K219" s="1" a="1"/>
  <c r="K219" s="1"/>
  <c r="I192" a="1"/>
  <c r="I192" s="1"/>
  <c r="I219" s="1" a="1"/>
  <c r="I219" s="1"/>
  <c r="G86"/>
  <c r="O85" a="1"/>
  <c r="O85" s="1"/>
  <c r="M85" a="1"/>
  <c r="M85" s="1"/>
  <c r="K85" a="1"/>
  <c r="K85" s="1"/>
  <c r="I85" a="1"/>
  <c r="I85" s="1"/>
  <c r="N85" a="1"/>
  <c r="N85" s="1"/>
  <c r="J85" a="1"/>
  <c r="J85" s="1"/>
  <c r="L85" a="1"/>
  <c r="L85" s="1"/>
  <c r="P85" a="1"/>
  <c r="P85" s="1"/>
  <c r="H85" a="1"/>
  <c r="H85" s="1"/>
  <c r="L290" a="1"/>
  <c r="L290" s="1"/>
  <c r="L149" s="1"/>
  <c r="L269" a="1"/>
  <c r="L269" s="1"/>
  <c r="L127" a="1"/>
  <c r="L127" s="1"/>
  <c r="M290" a="1"/>
  <c r="M290" s="1"/>
  <c r="M149" s="1"/>
  <c r="M127" a="1"/>
  <c r="M127" s="1"/>
  <c r="M269" a="1"/>
  <c r="M269" s="1"/>
  <c r="K332"/>
  <c r="H105" l="1" a="1"/>
  <c r="H105" s="1"/>
  <c r="P105" a="1"/>
  <c r="P105" s="1"/>
  <c r="O312"/>
  <c r="L312"/>
  <c r="M105" a="1"/>
  <c r="M105" s="1"/>
  <c r="O333"/>
  <c r="K105" a="1"/>
  <c r="K105" s="1"/>
  <c r="J312"/>
  <c r="L105" a="1"/>
  <c r="L105" s="1"/>
  <c r="L333"/>
  <c r="H312"/>
  <c r="N333"/>
  <c r="I312"/>
  <c r="AS729"/>
  <c r="Q193" a="1"/>
  <c r="Q193" s="1"/>
  <c r="Q220" s="1" a="1"/>
  <c r="Q220" s="1"/>
  <c r="N193" a="1"/>
  <c r="N193" s="1"/>
  <c r="N220" s="1" a="1"/>
  <c r="N220" s="1"/>
  <c r="J193" a="1"/>
  <c r="J193" s="1"/>
  <c r="J220" s="1" a="1"/>
  <c r="J220" s="1"/>
  <c r="P193" a="1"/>
  <c r="P193" s="1"/>
  <c r="P220" s="1" a="1"/>
  <c r="P220" s="1"/>
  <c r="L193" a="1"/>
  <c r="L193" s="1"/>
  <c r="L220" s="1" a="1"/>
  <c r="L220" s="1"/>
  <c r="H193" a="1"/>
  <c r="H193" s="1"/>
  <c r="H220" s="1" a="1"/>
  <c r="H220" s="1"/>
  <c r="I193" a="1"/>
  <c r="I193" s="1"/>
  <c r="I220" s="1" a="1"/>
  <c r="I220" s="1"/>
  <c r="G194"/>
  <c r="K193" a="1"/>
  <c r="K193" s="1"/>
  <c r="K220" s="1" a="1"/>
  <c r="K220" s="1"/>
  <c r="M193" a="1"/>
  <c r="M193" s="1"/>
  <c r="M220" s="1" a="1"/>
  <c r="M220" s="1"/>
  <c r="O193" a="1"/>
  <c r="O193" s="1"/>
  <c r="O220" s="1" a="1"/>
  <c r="O220" s="1"/>
  <c r="P313"/>
  <c r="P270" a="1"/>
  <c r="P270" s="1"/>
  <c r="P334"/>
  <c r="P128" a="1"/>
  <c r="P128" s="1"/>
  <c r="P106" a="1"/>
  <c r="P106" s="1"/>
  <c r="P291" a="1"/>
  <c r="P291" s="1"/>
  <c r="P150" s="1"/>
  <c r="I270" a="1"/>
  <c r="I270" s="1"/>
  <c r="I334"/>
  <c r="I291" a="1"/>
  <c r="I291" s="1"/>
  <c r="I150"/>
  <c r="I313"/>
  <c r="I128" a="1"/>
  <c r="I128" s="1"/>
  <c r="I106" a="1"/>
  <c r="I106" s="1"/>
  <c r="AR730" a="1"/>
  <c r="AR730" s="1"/>
  <c r="AN730" a="1"/>
  <c r="AN730" s="1"/>
  <c r="AJ730" a="1"/>
  <c r="AJ730" s="1"/>
  <c r="AF730" a="1"/>
  <c r="AF730" s="1"/>
  <c r="AP730" a="1"/>
  <c r="AP730" s="1"/>
  <c r="AL730" a="1"/>
  <c r="AL730" s="1"/>
  <c r="AH730" a="1"/>
  <c r="AH730" s="1"/>
  <c r="AD730" a="1"/>
  <c r="AD730" s="1"/>
  <c r="AO730" a="1"/>
  <c r="AO730" s="1"/>
  <c r="AG730" a="1"/>
  <c r="AG730" s="1"/>
  <c r="AK730" a="1"/>
  <c r="AK730" s="1"/>
  <c r="AC730" a="1"/>
  <c r="AC730" s="1"/>
  <c r="AI730" a="1"/>
  <c r="AI730" s="1"/>
  <c r="Q290" a="1"/>
  <c r="Q290" s="1"/>
  <c r="AQ730" a="1"/>
  <c r="AQ730" s="1"/>
  <c r="AE730" a="1"/>
  <c r="AE730" s="1"/>
  <c r="AM730" a="1"/>
  <c r="AM730" s="1"/>
  <c r="Q149"/>
  <c r="M333"/>
  <c r="M312"/>
  <c r="J333"/>
  <c r="P333"/>
  <c r="I105" a="1"/>
  <c r="I105" s="1"/>
  <c r="K312"/>
  <c r="K333"/>
  <c r="M270" a="1"/>
  <c r="M270" s="1"/>
  <c r="M334"/>
  <c r="M313"/>
  <c r="M291" a="1"/>
  <c r="M291" s="1"/>
  <c r="M150" s="1"/>
  <c r="M128" a="1"/>
  <c r="M128" s="1"/>
  <c r="M106" a="1"/>
  <c r="M106" s="1"/>
  <c r="Q311"/>
  <c r="Q332"/>
  <c r="J105" a="1"/>
  <c r="J105" s="1"/>
  <c r="H313"/>
  <c r="Q270" a="1"/>
  <c r="Q270" s="1"/>
  <c r="R270" s="1" a="1"/>
  <c r="R270" s="1"/>
  <c r="H270" a="1"/>
  <c r="H270" s="1"/>
  <c r="H334"/>
  <c r="H128" a="1"/>
  <c r="H128" s="1"/>
  <c r="Q106" a="1"/>
  <c r="Q106" s="1"/>
  <c r="H106" a="1"/>
  <c r="H106" s="1"/>
  <c r="Q85" a="1"/>
  <c r="Q85" s="1"/>
  <c r="H291" a="1"/>
  <c r="H291" s="1"/>
  <c r="H150" s="1"/>
  <c r="Q128" a="1"/>
  <c r="Q128" s="1"/>
  <c r="N313"/>
  <c r="N270" a="1"/>
  <c r="N270" s="1"/>
  <c r="N106" a="1"/>
  <c r="N106" s="1"/>
  <c r="N334"/>
  <c r="N291" a="1"/>
  <c r="N291" s="1"/>
  <c r="N150" s="1"/>
  <c r="N128" a="1"/>
  <c r="N128" s="1"/>
  <c r="O334"/>
  <c r="O270" a="1"/>
  <c r="O270" s="1"/>
  <c r="O313"/>
  <c r="O291" a="1"/>
  <c r="O291" s="1"/>
  <c r="O150" s="1"/>
  <c r="O106" a="1"/>
  <c r="O106" s="1"/>
  <c r="O128" a="1"/>
  <c r="O128" s="1"/>
  <c r="J313"/>
  <c r="J270" a="1"/>
  <c r="J270" s="1"/>
  <c r="J106" a="1"/>
  <c r="J106" s="1"/>
  <c r="J334"/>
  <c r="J291" a="1"/>
  <c r="J291" s="1"/>
  <c r="J150" s="1"/>
  <c r="J128" a="1"/>
  <c r="J128" s="1"/>
  <c r="L313"/>
  <c r="L270" a="1"/>
  <c r="L270" s="1"/>
  <c r="L106" a="1"/>
  <c r="L106" s="1"/>
  <c r="L334"/>
  <c r="L128" a="1"/>
  <c r="L128" s="1"/>
  <c r="L291" a="1"/>
  <c r="L291" s="1"/>
  <c r="L150" s="1"/>
  <c r="K334"/>
  <c r="K270" a="1"/>
  <c r="K270" s="1"/>
  <c r="K291" a="1"/>
  <c r="K291" s="1"/>
  <c r="K150" s="1"/>
  <c r="K106" a="1"/>
  <c r="K106" s="1"/>
  <c r="K313"/>
  <c r="K128" a="1"/>
  <c r="K128" s="1"/>
  <c r="N86" a="1"/>
  <c r="N86" s="1"/>
  <c r="J86" a="1"/>
  <c r="J86" s="1"/>
  <c r="G87"/>
  <c r="O86" a="1"/>
  <c r="O86" s="1"/>
  <c r="K86" a="1"/>
  <c r="K86" s="1"/>
  <c r="M86" a="1"/>
  <c r="M86" s="1"/>
  <c r="P86" a="1"/>
  <c r="P86" s="1"/>
  <c r="H86" a="1"/>
  <c r="H86" s="1"/>
  <c r="I86" a="1"/>
  <c r="I86" s="1"/>
  <c r="L86" a="1"/>
  <c r="L86" s="1"/>
  <c r="H333"/>
  <c r="O149"/>
  <c r="Q148"/>
  <c r="L314" l="1"/>
  <c r="L292" a="1"/>
  <c r="L292" s="1"/>
  <c r="L151"/>
  <c r="L129" a="1"/>
  <c r="L129" s="1"/>
  <c r="L335"/>
  <c r="L271" a="1"/>
  <c r="L271" s="1"/>
  <c r="L107" a="1"/>
  <c r="L107" s="1"/>
  <c r="H314"/>
  <c r="Q314"/>
  <c r="H292" a="1"/>
  <c r="H292" s="1"/>
  <c r="H151"/>
  <c r="Q129" a="1"/>
  <c r="Q129" s="1"/>
  <c r="H129" a="1"/>
  <c r="H129" s="1"/>
  <c r="Q271" a="1"/>
  <c r="Q271" s="1"/>
  <c r="R271" s="1" a="1"/>
  <c r="R271" s="1"/>
  <c r="H335"/>
  <c r="H271" a="1"/>
  <c r="H271" s="1"/>
  <c r="Q86" a="1"/>
  <c r="Q86" s="1"/>
  <c r="Q335"/>
  <c r="Q107" a="1"/>
  <c r="Q107" s="1"/>
  <c r="H107" a="1"/>
  <c r="H107" s="1"/>
  <c r="O335"/>
  <c r="O292" a="1"/>
  <c r="O292" s="1"/>
  <c r="O129" a="1"/>
  <c r="O129" s="1"/>
  <c r="O151"/>
  <c r="O314"/>
  <c r="O271" a="1"/>
  <c r="O271" s="1"/>
  <c r="O107" a="1"/>
  <c r="O107" s="1"/>
  <c r="K335"/>
  <c r="K292" a="1"/>
  <c r="K292" s="1"/>
  <c r="K314"/>
  <c r="K129" a="1"/>
  <c r="K129" s="1"/>
  <c r="K271" a="1"/>
  <c r="K271" s="1"/>
  <c r="K151"/>
  <c r="K107" a="1"/>
  <c r="K107" s="1"/>
  <c r="N314"/>
  <c r="N292" a="1"/>
  <c r="N292" s="1"/>
  <c r="N129" a="1"/>
  <c r="N129" s="1"/>
  <c r="N271" a="1"/>
  <c r="N271" s="1"/>
  <c r="N335"/>
  <c r="N151"/>
  <c r="N107" a="1"/>
  <c r="N107" s="1"/>
  <c r="G195"/>
  <c r="O194" a="1"/>
  <c r="O194" s="1"/>
  <c r="O221" s="1" a="1"/>
  <c r="O221" s="1"/>
  <c r="M194" a="1"/>
  <c r="M194" s="1"/>
  <c r="M221" s="1" a="1"/>
  <c r="M221" s="1"/>
  <c r="K194" a="1"/>
  <c r="K194" s="1"/>
  <c r="K221" s="1" a="1"/>
  <c r="K221" s="1"/>
  <c r="I194" a="1"/>
  <c r="I194" s="1"/>
  <c r="I221" s="1" a="1"/>
  <c r="I221" s="1"/>
  <c r="Q194" a="1"/>
  <c r="Q194" s="1"/>
  <c r="Q221" s="1" a="1"/>
  <c r="Q221" s="1"/>
  <c r="P194" a="1"/>
  <c r="P194" s="1"/>
  <c r="P221" s="1" a="1"/>
  <c r="P221" s="1"/>
  <c r="N194" a="1"/>
  <c r="N194" s="1"/>
  <c r="N221" s="1" a="1"/>
  <c r="N221" s="1"/>
  <c r="L194" a="1"/>
  <c r="L194" s="1"/>
  <c r="L221" s="1" a="1"/>
  <c r="L221" s="1"/>
  <c r="J194" a="1"/>
  <c r="J194" s="1"/>
  <c r="J221" s="1" a="1"/>
  <c r="J221" s="1"/>
  <c r="H194" a="1"/>
  <c r="H194" s="1"/>
  <c r="H221" s="1" a="1"/>
  <c r="H221" s="1"/>
  <c r="AS730"/>
  <c r="P314"/>
  <c r="P292" a="1"/>
  <c r="P292" s="1"/>
  <c r="P151"/>
  <c r="P129" a="1"/>
  <c r="P129" s="1"/>
  <c r="P335"/>
  <c r="P271" a="1"/>
  <c r="P271" s="1"/>
  <c r="P107" a="1"/>
  <c r="P107" s="1"/>
  <c r="G88"/>
  <c r="P87" a="1"/>
  <c r="P87" s="1"/>
  <c r="N87" a="1"/>
  <c r="N87" s="1"/>
  <c r="L87" a="1"/>
  <c r="L87" s="1"/>
  <c r="J87" a="1"/>
  <c r="J87" s="1"/>
  <c r="H87" a="1"/>
  <c r="H87" s="1"/>
  <c r="M87" a="1"/>
  <c r="M87" s="1"/>
  <c r="O87" a="1"/>
  <c r="O87" s="1"/>
  <c r="I87" a="1"/>
  <c r="I87" s="1"/>
  <c r="K87" a="1"/>
  <c r="K87" s="1"/>
  <c r="Q312"/>
  <c r="Q333"/>
  <c r="I292" a="1"/>
  <c r="I292" s="1"/>
  <c r="I335"/>
  <c r="I314"/>
  <c r="I107" a="1"/>
  <c r="I107" s="1"/>
  <c r="I271" a="1"/>
  <c r="I271" s="1"/>
  <c r="I151"/>
  <c r="I129" a="1"/>
  <c r="I129" s="1"/>
  <c r="M292" a="1"/>
  <c r="M292" s="1"/>
  <c r="M335"/>
  <c r="M151"/>
  <c r="M314"/>
  <c r="M271" a="1"/>
  <c r="M271" s="1"/>
  <c r="M107" a="1"/>
  <c r="M107" s="1"/>
  <c r="M129" a="1"/>
  <c r="M129" s="1"/>
  <c r="J314"/>
  <c r="J292" a="1"/>
  <c r="J292" s="1"/>
  <c r="J129" a="1"/>
  <c r="J129" s="1"/>
  <c r="J271" a="1"/>
  <c r="J271" s="1"/>
  <c r="J151"/>
  <c r="J335"/>
  <c r="J107" a="1"/>
  <c r="J107" s="1"/>
  <c r="AQ731" a="1"/>
  <c r="AQ731" s="1"/>
  <c r="AO731" a="1"/>
  <c r="AO731" s="1"/>
  <c r="AM731" a="1"/>
  <c r="AM731" s="1"/>
  <c r="AK731" a="1"/>
  <c r="AK731" s="1"/>
  <c r="AI731" a="1"/>
  <c r="AI731" s="1"/>
  <c r="AG731" a="1"/>
  <c r="AG731" s="1"/>
  <c r="AE731" a="1"/>
  <c r="AE731" s="1"/>
  <c r="AC731" a="1"/>
  <c r="AC731" s="1"/>
  <c r="AR731" a="1"/>
  <c r="AR731" s="1"/>
  <c r="AP731" a="1"/>
  <c r="AP731" s="1"/>
  <c r="AN731" a="1"/>
  <c r="AN731" s="1"/>
  <c r="AL731" a="1"/>
  <c r="AL731" s="1"/>
  <c r="AJ731" a="1"/>
  <c r="AJ731" s="1"/>
  <c r="AH731" a="1"/>
  <c r="AH731" s="1"/>
  <c r="AF731" a="1"/>
  <c r="AF731" s="1"/>
  <c r="AD731" a="1"/>
  <c r="AD731" s="1"/>
  <c r="Q291" a="1"/>
  <c r="Q291" s="1"/>
  <c r="Q334" l="1"/>
  <c r="Q313"/>
  <c r="J272" a="1"/>
  <c r="J272" s="1"/>
  <c r="J315"/>
  <c r="J293" a="1"/>
  <c r="J293" s="1"/>
  <c r="J336"/>
  <c r="J130" a="1"/>
  <c r="J130" s="1"/>
  <c r="J108" a="1"/>
  <c r="J108" s="1"/>
  <c r="J152"/>
  <c r="O88" a="1"/>
  <c r="O88" s="1"/>
  <c r="K88" a="1"/>
  <c r="K88" s="1"/>
  <c r="P88" a="1"/>
  <c r="P88" s="1"/>
  <c r="L88" a="1"/>
  <c r="L88" s="1"/>
  <c r="H88" a="1"/>
  <c r="H88" s="1"/>
  <c r="N88" a="1"/>
  <c r="N88" s="1"/>
  <c r="I88" a="1"/>
  <c r="I88" s="1"/>
  <c r="J88" a="1"/>
  <c r="J88" s="1"/>
  <c r="M88" a="1"/>
  <c r="M88" s="1"/>
  <c r="G196"/>
  <c r="O195" a="1"/>
  <c r="O195" s="1"/>
  <c r="O222" s="1" a="1"/>
  <c r="O222" s="1"/>
  <c r="K195" a="1"/>
  <c r="K195" s="1"/>
  <c r="K222" s="1" a="1"/>
  <c r="K222" s="1"/>
  <c r="M195" a="1"/>
  <c r="M195" s="1"/>
  <c r="M222" s="1" a="1"/>
  <c r="M222" s="1"/>
  <c r="I195" a="1"/>
  <c r="I195" s="1"/>
  <c r="I222" s="1" a="1"/>
  <c r="I222" s="1"/>
  <c r="Q195" a="1"/>
  <c r="Q195" s="1"/>
  <c r="Q222" s="1" a="1"/>
  <c r="Q222" s="1"/>
  <c r="J195" a="1"/>
  <c r="J195" s="1"/>
  <c r="J222" s="1" a="1"/>
  <c r="J222" s="1"/>
  <c r="L195" a="1"/>
  <c r="L195" s="1"/>
  <c r="L222" s="1" a="1"/>
  <c r="L222" s="1"/>
  <c r="N195" a="1"/>
  <c r="N195" s="1"/>
  <c r="N222" s="1" a="1"/>
  <c r="N222" s="1"/>
  <c r="P195" a="1"/>
  <c r="P195" s="1"/>
  <c r="P222" s="1" a="1"/>
  <c r="P222" s="1"/>
  <c r="H195" a="1"/>
  <c r="H195" s="1"/>
  <c r="H222" s="1" a="1"/>
  <c r="H222" s="1"/>
  <c r="AQ732" a="1"/>
  <c r="AQ732" s="1"/>
  <c r="AM732" a="1"/>
  <c r="AM732" s="1"/>
  <c r="AI732" a="1"/>
  <c r="AI732" s="1"/>
  <c r="AE732" a="1"/>
  <c r="AE732" s="1"/>
  <c r="AO732" a="1"/>
  <c r="AO732" s="1"/>
  <c r="AK732" a="1"/>
  <c r="AK732" s="1"/>
  <c r="AG732" a="1"/>
  <c r="AG732" s="1"/>
  <c r="AC732" a="1"/>
  <c r="AC732" s="1"/>
  <c r="AN732" a="1"/>
  <c r="AN732" s="1"/>
  <c r="AF732" a="1"/>
  <c r="AF732" s="1"/>
  <c r="AR732" a="1"/>
  <c r="AR732" s="1"/>
  <c r="AJ732" a="1"/>
  <c r="AJ732" s="1"/>
  <c r="AH732" a="1"/>
  <c r="AH732" s="1"/>
  <c r="AP732" a="1"/>
  <c r="AP732" s="1"/>
  <c r="Q292" a="1"/>
  <c r="Q292" s="1"/>
  <c r="Q151"/>
  <c r="AD732" a="1"/>
  <c r="AD732" s="1"/>
  <c r="AL732" a="1"/>
  <c r="AL732" s="1"/>
  <c r="I336"/>
  <c r="I272" a="1"/>
  <c r="I272" s="1"/>
  <c r="I130" a="1"/>
  <c r="I130" s="1"/>
  <c r="I108" a="1"/>
  <c r="I108" s="1"/>
  <c r="I315"/>
  <c r="I152"/>
  <c r="I293" a="1"/>
  <c r="I293" s="1"/>
  <c r="H315"/>
  <c r="Q272" a="1"/>
  <c r="Q272" s="1"/>
  <c r="R272" s="1" a="1"/>
  <c r="R272" s="1"/>
  <c r="H272" a="1"/>
  <c r="H272" s="1"/>
  <c r="Q315"/>
  <c r="H152"/>
  <c r="H336"/>
  <c r="Q336"/>
  <c r="H293" a="1"/>
  <c r="H293" s="1"/>
  <c r="Q130" a="1"/>
  <c r="Q130" s="1"/>
  <c r="Q108" a="1"/>
  <c r="Q108" s="1"/>
  <c r="H108" a="1"/>
  <c r="H108" s="1"/>
  <c r="Q87" a="1"/>
  <c r="Q87" s="1"/>
  <c r="H130" a="1"/>
  <c r="H130" s="1"/>
  <c r="P315"/>
  <c r="P272" a="1"/>
  <c r="P272" s="1"/>
  <c r="P152"/>
  <c r="P336"/>
  <c r="P293" a="1"/>
  <c r="P293" s="1"/>
  <c r="P108" a="1"/>
  <c r="P108" s="1"/>
  <c r="P130" a="1"/>
  <c r="P130" s="1"/>
  <c r="Q150"/>
  <c r="AS731"/>
  <c r="K336"/>
  <c r="K272" a="1"/>
  <c r="K272" s="1"/>
  <c r="K152"/>
  <c r="K108" a="1"/>
  <c r="K108" s="1"/>
  <c r="K293" a="1"/>
  <c r="K293" s="1"/>
  <c r="K130" a="1"/>
  <c r="K130" s="1"/>
  <c r="K315"/>
  <c r="M336"/>
  <c r="M272" a="1"/>
  <c r="M272" s="1"/>
  <c r="M315"/>
  <c r="M108" a="1"/>
  <c r="M108" s="1"/>
  <c r="M130" a="1"/>
  <c r="M130" s="1"/>
  <c r="M152"/>
  <c r="M293" a="1"/>
  <c r="M293" s="1"/>
  <c r="N272" a="1"/>
  <c r="N272" s="1"/>
  <c r="N315"/>
  <c r="N293" a="1"/>
  <c r="N293" s="1"/>
  <c r="N130" a="1"/>
  <c r="N130" s="1"/>
  <c r="N152"/>
  <c r="N108" a="1"/>
  <c r="N108" s="1"/>
  <c r="N336"/>
  <c r="O336"/>
  <c r="O272" a="1"/>
  <c r="O272" s="1"/>
  <c r="O108" a="1"/>
  <c r="O108" s="1"/>
  <c r="O315"/>
  <c r="O293" a="1"/>
  <c r="O293" s="1"/>
  <c r="O130" a="1"/>
  <c r="O130" s="1"/>
  <c r="O152"/>
  <c r="L315"/>
  <c r="L272" a="1"/>
  <c r="L272" s="1"/>
  <c r="L152"/>
  <c r="L336"/>
  <c r="L293" a="1"/>
  <c r="L293" s="1"/>
  <c r="L108" a="1"/>
  <c r="L108" s="1"/>
  <c r="L130" a="1"/>
  <c r="L130" s="1"/>
  <c r="J294" l="1" a="1"/>
  <c r="J294" s="1"/>
  <c r="J153" s="1"/>
  <c r="J154" s="1"/>
  <c r="J167" s="1"/>
  <c r="J316"/>
  <c r="J337"/>
  <c r="J273" a="1"/>
  <c r="J273" s="1"/>
  <c r="J109" a="1"/>
  <c r="J109" s="1"/>
  <c r="J110" s="1"/>
  <c r="J131" a="1"/>
  <c r="J131" s="1"/>
  <c r="J132" s="1"/>
  <c r="H316"/>
  <c r="H294" a="1"/>
  <c r="H294" s="1"/>
  <c r="H153" s="1"/>
  <c r="H154" s="1"/>
  <c r="H167" s="1"/>
  <c r="H131" a="1"/>
  <c r="H131" s="1"/>
  <c r="H132" s="1"/>
  <c r="H337"/>
  <c r="Q273" a="1"/>
  <c r="Q273" s="1"/>
  <c r="R273" s="1" a="1"/>
  <c r="R273" s="1"/>
  <c r="Q109" a="1"/>
  <c r="Q109" s="1"/>
  <c r="H273" a="1"/>
  <c r="H273" s="1"/>
  <c r="H109" a="1"/>
  <c r="H109" s="1"/>
  <c r="H110" s="1"/>
  <c r="Q88" a="1"/>
  <c r="Q88" s="1"/>
  <c r="Q131" a="1"/>
  <c r="Q131" s="1"/>
  <c r="O337"/>
  <c r="O294" a="1"/>
  <c r="O294" s="1"/>
  <c r="O131" a="1"/>
  <c r="O131" s="1"/>
  <c r="O132" s="1"/>
  <c r="O153"/>
  <c r="O154" s="1"/>
  <c r="O167" s="1"/>
  <c r="O273" a="1"/>
  <c r="O273" s="1"/>
  <c r="O316"/>
  <c r="O109" a="1"/>
  <c r="O109" s="1"/>
  <c r="O110" s="1"/>
  <c r="M337"/>
  <c r="M294" a="1"/>
  <c r="M294" s="1"/>
  <c r="M131" a="1"/>
  <c r="M131" s="1"/>
  <c r="M132" s="1"/>
  <c r="M273" a="1"/>
  <c r="M273" s="1"/>
  <c r="M316"/>
  <c r="M153"/>
  <c r="M154" s="1"/>
  <c r="M167" s="1"/>
  <c r="M109" a="1"/>
  <c r="M109" s="1"/>
  <c r="M110" s="1"/>
  <c r="N294" a="1"/>
  <c r="N294" s="1"/>
  <c r="N153" s="1"/>
  <c r="N154" s="1"/>
  <c r="N167" s="1"/>
  <c r="N316"/>
  <c r="N337"/>
  <c r="N131" a="1"/>
  <c r="N131" s="1"/>
  <c r="N132" s="1"/>
  <c r="N109" a="1"/>
  <c r="N109" s="1"/>
  <c r="N110" s="1"/>
  <c r="N273" a="1"/>
  <c r="N273" s="1"/>
  <c r="K337"/>
  <c r="K294" a="1"/>
  <c r="K294" s="1"/>
  <c r="K131" a="1"/>
  <c r="K131" s="1"/>
  <c r="K132" s="1"/>
  <c r="K316"/>
  <c r="K273" a="1"/>
  <c r="K273" s="1"/>
  <c r="K153"/>
  <c r="K154" s="1"/>
  <c r="K167" s="1"/>
  <c r="K109" a="1"/>
  <c r="K109" s="1"/>
  <c r="K110" s="1"/>
  <c r="AR733" a="1"/>
  <c r="AR733" s="1"/>
  <c r="AP733" a="1"/>
  <c r="AP733" s="1"/>
  <c r="AN733" a="1"/>
  <c r="AN733" s="1"/>
  <c r="AL733" a="1"/>
  <c r="AL733" s="1"/>
  <c r="AJ733" a="1"/>
  <c r="AJ733" s="1"/>
  <c r="AH733" a="1"/>
  <c r="AH733" s="1"/>
  <c r="AF733" a="1"/>
  <c r="AF733" s="1"/>
  <c r="AD733" a="1"/>
  <c r="AD733" s="1"/>
  <c r="AQ733" a="1"/>
  <c r="AQ733" s="1"/>
  <c r="AO733" a="1"/>
  <c r="AO733" s="1"/>
  <c r="AM733" a="1"/>
  <c r="AM733" s="1"/>
  <c r="AK733" a="1"/>
  <c r="AK733" s="1"/>
  <c r="AI733" a="1"/>
  <c r="AI733" s="1"/>
  <c r="AG733" a="1"/>
  <c r="AG733" s="1"/>
  <c r="AE733" a="1"/>
  <c r="AE733" s="1"/>
  <c r="AC733" a="1"/>
  <c r="AC733" s="1"/>
  <c r="Q293" a="1"/>
  <c r="Q293" s="1"/>
  <c r="Q152"/>
  <c r="Q196" a="1"/>
  <c r="Q196" s="1"/>
  <c r="Q223" s="1" a="1"/>
  <c r="Q223" s="1"/>
  <c r="P196" a="1"/>
  <c r="P196" s="1"/>
  <c r="P223" s="1" a="1"/>
  <c r="P223" s="1"/>
  <c r="N196" a="1"/>
  <c r="N196" s="1"/>
  <c r="N223" s="1" a="1"/>
  <c r="N223" s="1"/>
  <c r="L196" a="1"/>
  <c r="L196" s="1"/>
  <c r="L223" s="1" a="1"/>
  <c r="L223" s="1"/>
  <c r="J196" a="1"/>
  <c r="J196" s="1"/>
  <c r="J223" s="1" a="1"/>
  <c r="J223" s="1"/>
  <c r="H196" a="1"/>
  <c r="H196" s="1"/>
  <c r="H223" s="1" a="1"/>
  <c r="H223" s="1"/>
  <c r="G197"/>
  <c r="O196" a="1"/>
  <c r="O196" s="1"/>
  <c r="O223" s="1" a="1"/>
  <c r="O223" s="1"/>
  <c r="M196" a="1"/>
  <c r="M196" s="1"/>
  <c r="M223" s="1" a="1"/>
  <c r="M223" s="1"/>
  <c r="K196" a="1"/>
  <c r="K196" s="1"/>
  <c r="K223" s="1" a="1"/>
  <c r="K223" s="1"/>
  <c r="I196" a="1"/>
  <c r="I196" s="1"/>
  <c r="I223" s="1" a="1"/>
  <c r="I223" s="1"/>
  <c r="P316"/>
  <c r="P294" a="1"/>
  <c r="P294" s="1"/>
  <c r="P153" s="1"/>
  <c r="P154" s="1"/>
  <c r="P167" s="1"/>
  <c r="P131" a="1"/>
  <c r="P131" s="1"/>
  <c r="P132" s="1"/>
  <c r="P337"/>
  <c r="P109" a="1"/>
  <c r="P109" s="1"/>
  <c r="P110" s="1"/>
  <c r="P273" a="1"/>
  <c r="P273" s="1"/>
  <c r="I337"/>
  <c r="I294" a="1"/>
  <c r="I294" s="1"/>
  <c r="I153" s="1"/>
  <c r="I154" s="1"/>
  <c r="I167" s="1"/>
  <c r="I131" a="1"/>
  <c r="I131" s="1"/>
  <c r="I132" s="1"/>
  <c r="I316"/>
  <c r="I273" a="1"/>
  <c r="I273" s="1"/>
  <c r="I109" a="1"/>
  <c r="I109" s="1"/>
  <c r="I110" s="1"/>
  <c r="L316"/>
  <c r="L294" a="1"/>
  <c r="L294" s="1"/>
  <c r="L153" s="1"/>
  <c r="L154" s="1"/>
  <c r="L167" s="1"/>
  <c r="L337"/>
  <c r="L131" a="1"/>
  <c r="L131" s="1"/>
  <c r="L132" s="1"/>
  <c r="L273" a="1"/>
  <c r="L273" s="1"/>
  <c r="L109" a="1"/>
  <c r="L109" s="1"/>
  <c r="L110" s="1"/>
  <c r="AS732"/>
  <c r="P155" l="1"/>
  <c r="P162" s="1"/>
  <c r="I133"/>
  <c r="I161" s="1"/>
  <c r="P111"/>
  <c r="P160" s="1"/>
  <c r="J155"/>
  <c r="J162" s="1"/>
  <c r="L155"/>
  <c r="L162" s="1"/>
  <c r="H155"/>
  <c r="H162" s="1"/>
  <c r="P197" a="1"/>
  <c r="P197" s="1"/>
  <c r="L197" a="1"/>
  <c r="L197" s="1"/>
  <c r="H197" a="1"/>
  <c r="H197" s="1"/>
  <c r="Q197" a="1"/>
  <c r="Q197" s="1"/>
  <c r="Q224" s="1" a="1"/>
  <c r="Q224" s="1"/>
  <c r="N197" a="1"/>
  <c r="N197" s="1"/>
  <c r="J197" a="1"/>
  <c r="J197" s="1"/>
  <c r="G198"/>
  <c r="K197" a="1"/>
  <c r="K197" s="1"/>
  <c r="M197" a="1"/>
  <c r="M197" s="1"/>
  <c r="I197" a="1"/>
  <c r="I197" s="1"/>
  <c r="O197" a="1"/>
  <c r="O197" s="1"/>
  <c r="L133"/>
  <c r="L161" s="1"/>
  <c r="AS733"/>
  <c r="K111"/>
  <c r="K160" s="1"/>
  <c r="K133"/>
  <c r="K161" s="1"/>
  <c r="O155"/>
  <c r="O162" s="1"/>
  <c r="P133"/>
  <c r="P161" s="1"/>
  <c r="N155"/>
  <c r="N162" s="1"/>
  <c r="M155"/>
  <c r="M162" s="1"/>
  <c r="L111"/>
  <c r="L160" s="1"/>
  <c r="I111"/>
  <c r="I160" s="1"/>
  <c r="N133"/>
  <c r="N161" s="1"/>
  <c r="M111"/>
  <c r="M160" s="1"/>
  <c r="M133"/>
  <c r="M161" s="1"/>
  <c r="H111"/>
  <c r="H160" s="1"/>
  <c r="J111"/>
  <c r="J160" s="1"/>
  <c r="AP734" a="1"/>
  <c r="AP734" s="1"/>
  <c r="AL734" a="1"/>
  <c r="AL734" s="1"/>
  <c r="AH734" a="1"/>
  <c r="AH734" s="1"/>
  <c r="AD734" a="1"/>
  <c r="AD734" s="1"/>
  <c r="AR734" a="1"/>
  <c r="AR734" s="1"/>
  <c r="AN734" a="1"/>
  <c r="AN734" s="1"/>
  <c r="AJ734" a="1"/>
  <c r="AJ734" s="1"/>
  <c r="AF734" a="1"/>
  <c r="AF734" s="1"/>
  <c r="AM734" a="1"/>
  <c r="AM734" s="1"/>
  <c r="AE734" a="1"/>
  <c r="AE734" s="1"/>
  <c r="AQ734" a="1"/>
  <c r="AQ734" s="1"/>
  <c r="AI734" a="1"/>
  <c r="AI734" s="1"/>
  <c r="AG734" a="1"/>
  <c r="AG734" s="1"/>
  <c r="Q294" a="1"/>
  <c r="Q294" s="1"/>
  <c r="AO734" a="1"/>
  <c r="AO734" s="1"/>
  <c r="AC734" a="1"/>
  <c r="AC734" s="1"/>
  <c r="AK734" a="1"/>
  <c r="AK734" s="1"/>
  <c r="Q153"/>
  <c r="Q154" s="1"/>
  <c r="K155"/>
  <c r="K162" s="1"/>
  <c r="N111"/>
  <c r="N160" s="1"/>
  <c r="N166" s="1"/>
  <c r="O111"/>
  <c r="O160" s="1"/>
  <c r="O133"/>
  <c r="O161" s="1"/>
  <c r="J133"/>
  <c r="J161" s="1"/>
  <c r="Q132"/>
  <c r="H133"/>
  <c r="H161" s="1"/>
  <c r="I155"/>
  <c r="I162" s="1"/>
  <c r="P166" l="1"/>
  <c r="O166"/>
  <c r="L166"/>
  <c r="H166"/>
  <c r="I166"/>
  <c r="M224" a="1"/>
  <c r="M224" s="1"/>
  <c r="M201"/>
  <c r="N224" a="1"/>
  <c r="N224" s="1"/>
  <c r="N201"/>
  <c r="P224" a="1"/>
  <c r="P224" s="1"/>
  <c r="P201"/>
  <c r="I224" a="1"/>
  <c r="I224" s="1"/>
  <c r="I201"/>
  <c r="J224" a="1"/>
  <c r="J224" s="1"/>
  <c r="J201"/>
  <c r="L224" a="1"/>
  <c r="L224" s="1"/>
  <c r="L201"/>
  <c r="K166"/>
  <c r="J166"/>
  <c r="O224" a="1"/>
  <c r="O224" s="1"/>
  <c r="O201"/>
  <c r="G199"/>
  <c r="O198" a="1"/>
  <c r="O198" s="1"/>
  <c r="O225" s="1" a="1"/>
  <c r="O225" s="1"/>
  <c r="M198" a="1"/>
  <c r="M198" s="1"/>
  <c r="M225" s="1" a="1"/>
  <c r="M225" s="1"/>
  <c r="K198" a="1"/>
  <c r="K198" s="1"/>
  <c r="K225" s="1" a="1"/>
  <c r="K225" s="1"/>
  <c r="I198" a="1"/>
  <c r="I198" s="1"/>
  <c r="I225" s="1" a="1"/>
  <c r="I225" s="1"/>
  <c r="Q198" a="1"/>
  <c r="Q198" s="1"/>
  <c r="Q225" s="1" a="1"/>
  <c r="Q225" s="1"/>
  <c r="P198" a="1"/>
  <c r="P198" s="1"/>
  <c r="P225" s="1" a="1"/>
  <c r="P225" s="1"/>
  <c r="N198" a="1"/>
  <c r="N198" s="1"/>
  <c r="N225" s="1" a="1"/>
  <c r="N225" s="1"/>
  <c r="L198" a="1"/>
  <c r="L198" s="1"/>
  <c r="L225" s="1" a="1"/>
  <c r="L225" s="1"/>
  <c r="J198" a="1"/>
  <c r="J198" s="1"/>
  <c r="J225" s="1" a="1"/>
  <c r="J225" s="1"/>
  <c r="H198" a="1"/>
  <c r="H198" s="1"/>
  <c r="H225" s="1" a="1"/>
  <c r="H225" s="1"/>
  <c r="H224" a="1"/>
  <c r="H224" s="1"/>
  <c r="H201"/>
  <c r="AS734"/>
  <c r="M166"/>
  <c r="Q337"/>
  <c r="Q316"/>
  <c r="AH680" s="1"/>
  <c r="K224" a="1"/>
  <c r="K224" s="1"/>
  <c r="K201"/>
  <c r="L163" l="1"/>
  <c r="M163"/>
  <c r="M199" a="1"/>
  <c r="M199" s="1"/>
  <c r="M226" s="1" a="1"/>
  <c r="M226" s="1"/>
  <c r="I199" a="1"/>
  <c r="I199" s="1"/>
  <c r="I226" s="1" a="1"/>
  <c r="I226" s="1"/>
  <c r="G200"/>
  <c r="O199" a="1"/>
  <c r="O199" s="1"/>
  <c r="O226" s="1" a="1"/>
  <c r="O226" s="1"/>
  <c r="K199" a="1"/>
  <c r="K199" s="1"/>
  <c r="K226" s="1" a="1"/>
  <c r="K226" s="1"/>
  <c r="L199" a="1"/>
  <c r="L199" s="1"/>
  <c r="L226" s="1" a="1"/>
  <c r="L226" s="1"/>
  <c r="N199" a="1"/>
  <c r="N199" s="1"/>
  <c r="N226" s="1" a="1"/>
  <c r="N226" s="1"/>
  <c r="P199" a="1"/>
  <c r="P199" s="1"/>
  <c r="P226" s="1" a="1"/>
  <c r="P226" s="1"/>
  <c r="Q199" a="1"/>
  <c r="Q199" s="1"/>
  <c r="Q226" s="1" a="1"/>
  <c r="Q226" s="1"/>
  <c r="H199" a="1"/>
  <c r="H199" s="1"/>
  <c r="H226" s="1" a="1"/>
  <c r="H226" s="1"/>
  <c r="J199" a="1"/>
  <c r="J199" s="1"/>
  <c r="J226" s="1" a="1"/>
  <c r="J226" s="1"/>
  <c r="N163"/>
  <c r="H163"/>
  <c r="J163"/>
  <c r="I163"/>
  <c r="K163"/>
  <c r="O163"/>
  <c r="P163"/>
  <c r="Q200" l="1" a="1"/>
  <c r="Q200" s="1"/>
  <c r="P200" a="1"/>
  <c r="P200" s="1"/>
  <c r="P227" s="1" a="1"/>
  <c r="P227" s="1"/>
  <c r="P228" s="1" a="1"/>
  <c r="P228" s="1"/>
  <c r="N200" a="1"/>
  <c r="N200" s="1"/>
  <c r="N227" s="1" a="1"/>
  <c r="N227" s="1"/>
  <c r="N228" s="1" a="1"/>
  <c r="N228" s="1"/>
  <c r="L200" a="1"/>
  <c r="L200" s="1"/>
  <c r="L227" s="1" a="1"/>
  <c r="L227" s="1"/>
  <c r="L228" s="1" a="1"/>
  <c r="L228" s="1"/>
  <c r="J200" a="1"/>
  <c r="J200" s="1"/>
  <c r="J227" s="1" a="1"/>
  <c r="J227" s="1"/>
  <c r="J228" s="1" a="1"/>
  <c r="J228" s="1"/>
  <c r="H200" a="1"/>
  <c r="H200" s="1"/>
  <c r="H227" s="1" a="1"/>
  <c r="H227" s="1"/>
  <c r="H228" s="1" a="1"/>
  <c r="H228" s="1"/>
  <c r="O200" a="1"/>
  <c r="O200" s="1"/>
  <c r="O227" s="1" a="1"/>
  <c r="O227" s="1"/>
  <c r="O228" s="1" a="1"/>
  <c r="O228" s="1"/>
  <c r="M200" a="1"/>
  <c r="M200" s="1"/>
  <c r="M227" s="1" a="1"/>
  <c r="M227" s="1"/>
  <c r="M228" s="1" a="1"/>
  <c r="M228" s="1"/>
  <c r="K200" a="1"/>
  <c r="K200" s="1"/>
  <c r="K227" s="1" a="1"/>
  <c r="K227" s="1"/>
  <c r="K228" s="1" a="1"/>
  <c r="K228" s="1"/>
  <c r="I200" a="1"/>
  <c r="I200" s="1"/>
  <c r="I227" s="1" a="1"/>
  <c r="I227" s="1"/>
  <c r="I228" s="1" a="1"/>
  <c r="I228" s="1"/>
  <c r="Q227" l="1" a="1"/>
  <c r="Q227" s="1"/>
  <c r="Q228" s="1"/>
  <c r="Q201"/>
</calcChain>
</file>

<file path=xl/sharedStrings.xml><?xml version="1.0" encoding="utf-8"?>
<sst xmlns="http://schemas.openxmlformats.org/spreadsheetml/2006/main" count="890" uniqueCount="192">
  <si>
    <t>Table 1</t>
  </si>
  <si>
    <t>RANGE</t>
  </si>
  <si>
    <t>Sample</t>
  </si>
  <si>
    <t>Fish</t>
  </si>
  <si>
    <t>Landing</t>
  </si>
  <si>
    <t>Mean</t>
  </si>
  <si>
    <t>Criterion 80% agreement</t>
  </si>
  <si>
    <t xml:space="preserve">RESULT </t>
  </si>
  <si>
    <t>Stratum</t>
  </si>
  <si>
    <t>year</t>
  </si>
  <si>
    <t>no</t>
  </si>
  <si>
    <t>length</t>
  </si>
  <si>
    <t>Sex</t>
  </si>
  <si>
    <t>month</t>
  </si>
  <si>
    <t>CV</t>
  </si>
  <si>
    <t>age</t>
  </si>
  <si>
    <t>Yes / No</t>
  </si>
  <si>
    <t>MODAL AGE</t>
  </si>
  <si>
    <t>n</t>
  </si>
  <si>
    <t>difference</t>
  </si>
  <si>
    <t>-</t>
  </si>
  <si>
    <t xml:space="preserve">z = </t>
  </si>
  <si>
    <t>n =</t>
  </si>
  <si>
    <t>0-values =</t>
  </si>
  <si>
    <t>n  -  0-values =</t>
  </si>
  <si>
    <t>Difference</t>
  </si>
  <si>
    <t>ranking</t>
  </si>
  <si>
    <t>R-  =</t>
  </si>
  <si>
    <t>R+  =</t>
  </si>
  <si>
    <t>Total read</t>
  </si>
  <si>
    <t>Total NOT read</t>
  </si>
  <si>
    <t xml:space="preserve">Minimum age over all readers: </t>
  </si>
  <si>
    <t xml:space="preserve">Maximum age over all readers: </t>
  </si>
  <si>
    <t>Table 2</t>
  </si>
  <si>
    <t>NUMBER OF AGE READINGS</t>
  </si>
  <si>
    <t>TOTAL</t>
  </si>
  <si>
    <t>Total</t>
  </si>
  <si>
    <t>0-15</t>
  </si>
  <si>
    <t>COEFFICIENT OF VARIATION (CV)</t>
  </si>
  <si>
    <t>ALL</t>
  </si>
  <si>
    <t>Readers</t>
  </si>
  <si>
    <t>Weighted mean</t>
  </si>
  <si>
    <t>RANKING</t>
  </si>
  <si>
    <t>PERCENTAGE AGREEMENT</t>
  </si>
  <si>
    <t>Overall ranking</t>
  </si>
  <si>
    <t>Ranking Coefficient of Variation</t>
  </si>
  <si>
    <t>Ranking Percentage Agreement</t>
  </si>
  <si>
    <t>OVERALL RANKING</t>
  </si>
  <si>
    <t>Mean Ranking</t>
  </si>
  <si>
    <t>Drag these formulas to the right, if the</t>
  </si>
  <si>
    <t>absolute value of the bias</t>
  </si>
  <si>
    <t>number of age readers is increased !</t>
  </si>
  <si>
    <t>Table 3</t>
  </si>
  <si>
    <t xml:space="preserve">AGE COMPOSITION </t>
  </si>
  <si>
    <t>Age</t>
  </si>
  <si>
    <t>MEAN LENGTH AT AGE</t>
  </si>
  <si>
    <t>*</t>
  </si>
  <si>
    <t xml:space="preserve"> = no sign of bias (p&gt;0.05)</t>
  </si>
  <si>
    <t xml:space="preserve"> = possibility of bias (0.01&lt;p&lt;0.05)</t>
  </si>
  <si>
    <t>* *</t>
  </si>
  <si>
    <t xml:space="preserve"> = certainty of bias (p&lt;0.01)</t>
  </si>
  <si>
    <t>Table 6</t>
  </si>
  <si>
    <t>TABLES FOR PLOTTING THE AGE BIAS PLOT FIGURES OF FIGURE 1</t>
  </si>
  <si>
    <t>2STDEV</t>
  </si>
  <si>
    <t>For plotting Fig. 2</t>
  </si>
  <si>
    <t>STDEV</t>
  </si>
  <si>
    <t>MEAN AGE</t>
  </si>
  <si>
    <t>MEAN AGE +2STDEV</t>
  </si>
  <si>
    <t>MEAN AGE -2STDEV</t>
  </si>
  <si>
    <t>TABLE 4</t>
  </si>
  <si>
    <t>-------&gt;</t>
  </si>
  <si>
    <t>Table 4</t>
  </si>
  <si>
    <t>NUMBER OF OTOLITHS</t>
  </si>
  <si>
    <t>Nr of</t>
  </si>
  <si>
    <t>Jan</t>
  </si>
  <si>
    <t>Feb</t>
  </si>
  <si>
    <t>Mar</t>
  </si>
  <si>
    <t>Apr</t>
  </si>
  <si>
    <t>May</t>
  </si>
  <si>
    <t>Jun</t>
  </si>
  <si>
    <t>Jul</t>
  </si>
  <si>
    <t>Aug</t>
  </si>
  <si>
    <t>Sep</t>
  </si>
  <si>
    <t>Oct</t>
  </si>
  <si>
    <t>Nov</t>
  </si>
  <si>
    <t>Dec</t>
  </si>
  <si>
    <t>otoliths</t>
  </si>
  <si>
    <t>Mean CV</t>
  </si>
  <si>
    <t>Weighted</t>
  </si>
  <si>
    <t>Agree-</t>
  </si>
  <si>
    <t>ment</t>
  </si>
  <si>
    <t>bias</t>
  </si>
  <si>
    <t>TABLE 5</t>
  </si>
  <si>
    <t>Table 5</t>
  </si>
  <si>
    <t>SAMPLING STRATA</t>
  </si>
  <si>
    <t>H</t>
  </si>
  <si>
    <t>I</t>
  </si>
  <si>
    <t>J</t>
  </si>
  <si>
    <t>K</t>
  </si>
  <si>
    <t>L</t>
  </si>
  <si>
    <t>Figure 1</t>
  </si>
  <si>
    <t>FIGURE 1</t>
  </si>
  <si>
    <t xml:space="preserve">NOTE: The length of the y-axis of Figure 1 should be larger than </t>
  </si>
  <si>
    <t>, which is the Maximum age + 2stdev !!!!!!</t>
  </si>
  <si>
    <t>Figure 2</t>
  </si>
  <si>
    <t>FIGURE 2</t>
  </si>
  <si>
    <t>NOTE: Reduce the range of the ages (in this case 1-13) to remove the lines towards the x-axis.</t>
  </si>
  <si>
    <t>Estimated ages</t>
  </si>
  <si>
    <t>FIGURE 3</t>
  </si>
  <si>
    <t>Figure 3</t>
  </si>
  <si>
    <t>FIGURE 4</t>
  </si>
  <si>
    <t>Figure 4</t>
  </si>
  <si>
    <t>FIGURE 5</t>
  </si>
  <si>
    <t>Figure 5</t>
  </si>
  <si>
    <r>
      <t xml:space="preserve">WORK TABLE for the </t>
    </r>
    <r>
      <rPr>
        <b/>
        <sz val="14"/>
        <color indexed="10"/>
        <rFont val="Arial"/>
        <family val="2"/>
      </rPr>
      <t>BIAS TEST</t>
    </r>
  </si>
  <si>
    <r>
      <t>Table 7</t>
    </r>
    <r>
      <rPr>
        <sz val="11"/>
        <rFont val="Arial"/>
        <family val="2"/>
      </rPr>
      <t xml:space="preserve"> Agreed collection</t>
    </r>
  </si>
  <si>
    <r>
      <t>Note</t>
    </r>
    <r>
      <rPr>
        <sz val="9"/>
        <rFont val="Arial"/>
        <family val="2"/>
      </rPr>
      <t>: Higher CV's might be expected during months of opaque material deposition and during the juvenile phase, when false rings might occur!</t>
    </r>
  </si>
  <si>
    <t xml:space="preserve">Mean </t>
  </si>
  <si>
    <t>RELATIVE BIAS</t>
  </si>
  <si>
    <t>Ranking relative bias</t>
  </si>
  <si>
    <t>Appendix 4:</t>
  </si>
  <si>
    <t>Prosent 
enighet</t>
  </si>
  <si>
    <t>Presisjon</t>
  </si>
  <si>
    <t>Hildegunn</t>
  </si>
  <si>
    <t>Else</t>
  </si>
  <si>
    <t>Stian</t>
  </si>
  <si>
    <t>Janicke</t>
  </si>
  <si>
    <t>MODAL</t>
  </si>
  <si>
    <t>All readers</t>
  </si>
  <si>
    <t>Merete</t>
  </si>
  <si>
    <t>Asbjørn</t>
  </si>
  <si>
    <t>Silje</t>
  </si>
  <si>
    <t>(R1-R5)</t>
  </si>
  <si>
    <t>**</t>
  </si>
  <si>
    <t>N6235, E0505</t>
  </si>
  <si>
    <t>Lisbet</t>
  </si>
  <si>
    <t>Harald</t>
  </si>
  <si>
    <t>Trine</t>
  </si>
  <si>
    <t>Seilesing HI 2015, ALDER</t>
  </si>
  <si>
    <t>IIa</t>
  </si>
  <si>
    <t>1_27001_Rubin_sei</t>
  </si>
  <si>
    <t>2_27001_Rubin_sei</t>
  </si>
  <si>
    <t>3_27001_Rubin_sei</t>
  </si>
  <si>
    <t>4_27001_Rubin_sei</t>
  </si>
  <si>
    <t>5_27001_Rubin_sei</t>
  </si>
  <si>
    <t>6_27001_Rubin_sei</t>
  </si>
  <si>
    <t>7_27001_Rubin_sei</t>
  </si>
  <si>
    <t>8_27001_Rubin_sei</t>
  </si>
  <si>
    <t>9_27001_Rubin_sei</t>
  </si>
  <si>
    <t>10_27001_Rubin_sei</t>
  </si>
  <si>
    <t>11_95569_Vonar_sei</t>
  </si>
  <si>
    <t>12_95569_Vonar_sei</t>
  </si>
  <si>
    <t>13_95569_Vonar_sei</t>
  </si>
  <si>
    <t>14_95569_Vonar_sei</t>
  </si>
  <si>
    <t>15_95569_Vonar_sei</t>
  </si>
  <si>
    <t>16_95612_Vonar_sei</t>
  </si>
  <si>
    <t>17_95612_Vonar_sei</t>
  </si>
  <si>
    <t>18_95612_Vonar_sei</t>
  </si>
  <si>
    <t>19_95612_Vonar_sei</t>
  </si>
  <si>
    <t>20_95612_Vonar_sei</t>
  </si>
  <si>
    <t>21_95612_Vonar_sei</t>
  </si>
  <si>
    <t>22_95612_Vonar_sei</t>
  </si>
  <si>
    <t>23_55042_Johan Hjort_sei</t>
  </si>
  <si>
    <t>24_55042_Johan Hjort_sei</t>
  </si>
  <si>
    <t>25_55042_Johan Hjort_sei</t>
  </si>
  <si>
    <t>26_55042_Johan Hjort_sei</t>
  </si>
  <si>
    <t>27_55015_Johan Hjort_sei</t>
  </si>
  <si>
    <t>28_55015_Johan Hjort_sei</t>
  </si>
  <si>
    <t>29_55015_Johan Hjort_sei</t>
  </si>
  <si>
    <t>30_55033_Johan Hjort_sei</t>
  </si>
  <si>
    <t>31_55033__sei</t>
  </si>
  <si>
    <t>32_55033__sei</t>
  </si>
  <si>
    <t>33_55033__sei</t>
  </si>
  <si>
    <t>34_55033__sei</t>
  </si>
  <si>
    <t>35_55033__sei</t>
  </si>
  <si>
    <t>36_55033__sei</t>
  </si>
  <si>
    <t>37_55033__sei</t>
  </si>
  <si>
    <t>38_55033__sei</t>
  </si>
  <si>
    <t>39_55060__sei</t>
  </si>
  <si>
    <t>40_55060__sei</t>
  </si>
  <si>
    <t>41_55060__sei</t>
  </si>
  <si>
    <t>42_99402__sei</t>
  </si>
  <si>
    <t>43_99402__sei</t>
  </si>
  <si>
    <t>44_99402__sei</t>
  </si>
  <si>
    <t>45_99402__sei</t>
  </si>
  <si>
    <t>46_99402__sei</t>
  </si>
  <si>
    <t>47_99402__sei</t>
  </si>
  <si>
    <t>48_99402__sei</t>
  </si>
  <si>
    <t>49_99402__sei</t>
  </si>
  <si>
    <t>50_99402__sei</t>
  </si>
  <si>
    <t>Iia</t>
  </si>
  <si>
    <t>F</t>
  </si>
</sst>
</file>

<file path=xl/styles.xml><?xml version="1.0" encoding="utf-8"?>
<styleSheet xmlns="http://schemas.openxmlformats.org/spreadsheetml/2006/main">
  <numFmts count="5">
    <numFmt numFmtId="164" formatCode="0.000"/>
    <numFmt numFmtId="165" formatCode="0.0"/>
    <numFmt numFmtId="166" formatCode="0.0%"/>
    <numFmt numFmtId="167" formatCode="0.0000"/>
    <numFmt numFmtId="168" formatCode="0.00_ ;[Red]\-0.00\ "/>
  </numFmts>
  <fonts count="58">
    <font>
      <sz val="10"/>
      <name val="Tms Rmn"/>
    </font>
    <font>
      <sz val="10"/>
      <name val="Geneva"/>
    </font>
    <font>
      <sz val="8"/>
      <name val="Tms Rmn"/>
    </font>
    <font>
      <b/>
      <sz val="16"/>
      <color indexed="56"/>
      <name val="Arial"/>
      <family val="2"/>
    </font>
    <font>
      <sz val="16"/>
      <color indexed="56"/>
      <name val="Arial"/>
      <family val="2"/>
    </font>
    <font>
      <sz val="10"/>
      <name val="Arial"/>
      <family val="2"/>
    </font>
    <font>
      <sz val="16"/>
      <color indexed="8"/>
      <name val="Arial"/>
      <family val="2"/>
    </font>
    <font>
      <b/>
      <sz val="10"/>
      <color indexed="10"/>
      <name val="Arial"/>
      <family val="2"/>
    </font>
    <font>
      <sz val="10"/>
      <color indexed="8"/>
      <name val="Arial"/>
      <family val="2"/>
    </font>
    <font>
      <b/>
      <sz val="14"/>
      <color indexed="10"/>
      <name val="Arial"/>
      <family val="2"/>
    </font>
    <font>
      <b/>
      <sz val="14"/>
      <color indexed="8"/>
      <name val="Arial"/>
      <family val="2"/>
    </font>
    <font>
      <sz val="10"/>
      <color indexed="8"/>
      <name val="Tms Rmn"/>
    </font>
    <font>
      <b/>
      <sz val="12"/>
      <color indexed="8"/>
      <name val="Arial"/>
      <family val="2"/>
    </font>
    <font>
      <sz val="11"/>
      <name val="Arial"/>
      <family val="2"/>
    </font>
    <font>
      <b/>
      <sz val="11"/>
      <name val="Arial"/>
      <family val="2"/>
    </font>
    <font>
      <b/>
      <sz val="10"/>
      <color indexed="8"/>
      <name val="Arial"/>
      <family val="2"/>
    </font>
    <font>
      <sz val="11"/>
      <color indexed="10"/>
      <name val="Arial"/>
      <family val="2"/>
    </font>
    <font>
      <sz val="11"/>
      <name val="Tms Rmn"/>
    </font>
    <font>
      <sz val="10"/>
      <color indexed="56"/>
      <name val="Arial"/>
      <family val="2"/>
    </font>
    <font>
      <b/>
      <sz val="14"/>
      <name val="Symbol"/>
      <family val="1"/>
      <charset val="2"/>
    </font>
    <font>
      <b/>
      <sz val="10"/>
      <color indexed="10"/>
      <name val="Tms Rmn"/>
    </font>
    <font>
      <b/>
      <sz val="10"/>
      <color indexed="8"/>
      <name val="Tms Rmn"/>
    </font>
    <font>
      <b/>
      <sz val="10"/>
      <color indexed="10"/>
      <name val="Times New Roman"/>
      <family val="1"/>
    </font>
    <font>
      <sz val="10"/>
      <color indexed="10"/>
      <name val="Tms Rmn"/>
    </font>
    <font>
      <sz val="10"/>
      <color indexed="10"/>
      <name val="Times New Roman"/>
      <family val="1"/>
    </font>
    <font>
      <sz val="10"/>
      <name val="Times New Roman"/>
      <family val="1"/>
    </font>
    <font>
      <sz val="10"/>
      <color indexed="10"/>
      <name val="Arial"/>
      <family val="2"/>
    </font>
    <font>
      <b/>
      <sz val="16"/>
      <name val="Arial"/>
      <family val="2"/>
    </font>
    <font>
      <sz val="14"/>
      <name val="Arial"/>
      <family val="2"/>
    </font>
    <font>
      <sz val="14"/>
      <name val="Tms Rmn"/>
    </font>
    <font>
      <b/>
      <sz val="14"/>
      <name val="Arial"/>
      <family val="2"/>
    </font>
    <font>
      <sz val="20"/>
      <name val="Tms Rmn"/>
    </font>
    <font>
      <b/>
      <sz val="20"/>
      <name val="Arial"/>
      <family val="2"/>
    </font>
    <font>
      <sz val="20"/>
      <name val="Arial"/>
      <family val="2"/>
    </font>
    <font>
      <sz val="12"/>
      <name val="Arial"/>
      <family val="2"/>
    </font>
    <font>
      <sz val="12"/>
      <name val="Tms Rmn"/>
    </font>
    <font>
      <b/>
      <sz val="10"/>
      <name val="Arial"/>
      <family val="2"/>
    </font>
    <font>
      <b/>
      <sz val="14"/>
      <name val="Tms Rmn"/>
    </font>
    <font>
      <b/>
      <sz val="10"/>
      <name val="Tms Rmn"/>
    </font>
    <font>
      <sz val="14"/>
      <color indexed="10"/>
      <name val="Arial"/>
      <family val="2"/>
    </font>
    <font>
      <b/>
      <sz val="12"/>
      <name val="Arial"/>
      <family val="2"/>
    </font>
    <font>
      <b/>
      <sz val="10"/>
      <name val="Times New Roman"/>
      <family val="1"/>
    </font>
    <font>
      <b/>
      <sz val="18"/>
      <name val="Arial"/>
      <family val="2"/>
    </font>
    <font>
      <sz val="16"/>
      <name val="Arial"/>
      <family val="2"/>
    </font>
    <font>
      <sz val="16"/>
      <color indexed="10"/>
      <name val="Arial"/>
      <family val="2"/>
    </font>
    <font>
      <b/>
      <sz val="9"/>
      <name val="Arial"/>
      <family val="2"/>
    </font>
    <font>
      <sz val="9"/>
      <name val="Arial"/>
      <family val="2"/>
    </font>
    <font>
      <b/>
      <sz val="16"/>
      <name val="Tms Rmn"/>
    </font>
    <font>
      <sz val="10"/>
      <name val="Tms Rmn"/>
    </font>
    <font>
      <sz val="11"/>
      <color indexed="8"/>
      <name val="Arial"/>
      <family val="2"/>
    </font>
    <font>
      <b/>
      <sz val="11"/>
      <color indexed="10"/>
      <name val="Arial"/>
      <family val="2"/>
    </font>
    <font>
      <b/>
      <sz val="11"/>
      <color indexed="8"/>
      <name val="Arial"/>
      <family val="2"/>
    </font>
    <font>
      <sz val="11"/>
      <color indexed="56"/>
      <name val="Arial"/>
      <family val="2"/>
    </font>
    <font>
      <sz val="10"/>
      <name val="Arial"/>
    </font>
    <font>
      <sz val="11"/>
      <color theme="1"/>
      <name val="Calibri"/>
      <family val="2"/>
      <scheme val="minor"/>
    </font>
    <font>
      <sz val="10"/>
      <color rgb="FF3333CC"/>
      <name val="Arial"/>
      <family val="2"/>
    </font>
    <font>
      <sz val="11"/>
      <color rgb="FF3333FF"/>
      <name val="Arial"/>
      <family val="2"/>
    </font>
    <font>
      <b/>
      <sz val="10"/>
      <color rgb="FF3333FF"/>
      <name val="Arial"/>
      <family val="2"/>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indexed="55"/>
        <bgColor indexed="64"/>
      </patternFill>
    </fill>
    <fill>
      <patternFill patternType="solid">
        <fgColor indexed="41"/>
        <bgColor indexed="64"/>
      </patternFill>
    </fill>
    <fill>
      <patternFill patternType="solid">
        <fgColor rgb="FFFFFF00"/>
        <bgColor indexed="64"/>
      </patternFill>
    </fill>
  </fills>
  <borders count="43">
    <border>
      <left/>
      <right/>
      <top/>
      <bottom/>
      <diagonal/>
    </border>
    <border>
      <left style="double">
        <color indexed="64"/>
      </left>
      <right style="double">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double">
        <color indexed="64"/>
      </left>
      <right style="double">
        <color indexed="64"/>
      </right>
      <top/>
      <bottom style="dashed">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right style="thick">
        <color indexed="64"/>
      </right>
      <top/>
      <bottom/>
      <diagonal/>
    </border>
    <border>
      <left/>
      <right/>
      <top style="double">
        <color indexed="64"/>
      </top>
      <bottom/>
      <diagonal/>
    </border>
    <border>
      <left style="thick">
        <color indexed="64"/>
      </left>
      <right/>
      <top/>
      <bottom style="medium">
        <color indexed="64"/>
      </bottom>
      <diagonal/>
    </border>
    <border>
      <left style="medium">
        <color indexed="64"/>
      </left>
      <right style="medium">
        <color indexed="64"/>
      </right>
      <top/>
      <bottom/>
      <diagonal/>
    </border>
    <border>
      <left/>
      <right/>
      <top style="thick">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style="thick">
        <color indexed="64"/>
      </right>
      <top style="double">
        <color indexed="64"/>
      </top>
      <bottom/>
      <diagonal/>
    </border>
    <border>
      <left/>
      <right/>
      <top style="medium">
        <color indexed="64"/>
      </top>
      <bottom/>
      <diagonal/>
    </border>
    <border>
      <left style="thick">
        <color indexed="64"/>
      </left>
      <right/>
      <top/>
      <bottom/>
      <diagonal/>
    </border>
    <border>
      <left style="double">
        <color indexed="64"/>
      </left>
      <right style="double">
        <color indexed="64"/>
      </right>
      <top/>
      <bottom style="double">
        <color indexed="64"/>
      </bottom>
      <diagonal/>
    </border>
    <border>
      <left style="medium">
        <color indexed="64"/>
      </left>
      <right/>
      <top style="medium">
        <color indexed="64"/>
      </top>
      <bottom/>
      <diagonal/>
    </border>
  </borders>
  <cellStyleXfs count="10">
    <xf numFmtId="0" fontId="0" fillId="0" borderId="0"/>
    <xf numFmtId="0" fontId="5" fillId="0" borderId="0"/>
    <xf numFmtId="0" fontId="48" fillId="0" borderId="0"/>
    <xf numFmtId="0" fontId="53" fillId="0" borderId="0"/>
    <xf numFmtId="0" fontId="48" fillId="0" borderId="0"/>
    <xf numFmtId="9" fontId="1" fillId="0" borderId="0" applyFont="0" applyFill="0" applyBorder="0" applyAlignment="0" applyProtection="0"/>
    <xf numFmtId="9" fontId="1" fillId="0" borderId="0" applyFont="0" applyFill="0" applyBorder="0" applyAlignment="0" applyProtection="0"/>
    <xf numFmtId="0" fontId="54" fillId="0" borderId="0"/>
    <xf numFmtId="0" fontId="48" fillId="0" borderId="0"/>
    <xf numFmtId="9" fontId="1" fillId="0" borderId="0" applyFont="0" applyFill="0" applyBorder="0" applyAlignment="0" applyProtection="0"/>
  </cellStyleXfs>
  <cellXfs count="623">
    <xf numFmtId="0" fontId="0" fillId="0" borderId="0" xfId="0"/>
    <xf numFmtId="0" fontId="3" fillId="2" borderId="0" xfId="0" applyFont="1" applyFill="1" applyAlignment="1">
      <alignment horizontal="left"/>
    </xf>
    <xf numFmtId="0" fontId="4" fillId="2" borderId="0" xfId="0" applyFont="1" applyFill="1" applyAlignment="1"/>
    <xf numFmtId="165" fontId="5" fillId="0" borderId="0" xfId="0" applyNumberFormat="1" applyFont="1" applyAlignment="1">
      <alignment horizontal="center"/>
    </xf>
    <xf numFmtId="1" fontId="7" fillId="2" borderId="1" xfId="0" applyNumberFormat="1" applyFont="1" applyFill="1" applyBorder="1" applyAlignment="1">
      <alignment horizontal="center"/>
    </xf>
    <xf numFmtId="1" fontId="6" fillId="2" borderId="0" xfId="0" applyNumberFormat="1" applyFont="1" applyFill="1" applyBorder="1" applyAlignment="1">
      <alignment horizontal="center"/>
    </xf>
    <xf numFmtId="1" fontId="6" fillId="3" borderId="0" xfId="0" applyNumberFormat="1" applyFont="1" applyFill="1" applyBorder="1" applyAlignment="1">
      <alignment horizontal="center"/>
    </xf>
    <xf numFmtId="1" fontId="8" fillId="3" borderId="0" xfId="0" applyNumberFormat="1" applyFont="1" applyFill="1" applyBorder="1" applyAlignment="1">
      <alignment horizontal="center"/>
    </xf>
    <xf numFmtId="0" fontId="0" fillId="3" borderId="0" xfId="0" applyFill="1"/>
    <xf numFmtId="0" fontId="10" fillId="4" borderId="2" xfId="0" applyFont="1" applyFill="1" applyBorder="1"/>
    <xf numFmtId="0" fontId="11" fillId="4" borderId="3" xfId="0" applyFont="1" applyFill="1" applyBorder="1"/>
    <xf numFmtId="0" fontId="11" fillId="4" borderId="4" xfId="0" applyFont="1" applyFill="1" applyBorder="1"/>
    <xf numFmtId="0" fontId="0" fillId="0" borderId="0" xfId="0" applyFill="1"/>
    <xf numFmtId="0" fontId="12" fillId="2" borderId="0" xfId="0" applyFont="1" applyFill="1" applyAlignment="1">
      <alignment horizontal="left"/>
    </xf>
    <xf numFmtId="0" fontId="8" fillId="2" borderId="0" xfId="0" applyFont="1" applyFill="1" applyAlignment="1"/>
    <xf numFmtId="0" fontId="8" fillId="2" borderId="0" xfId="0" applyFont="1" applyFill="1" applyAlignment="1">
      <alignment horizontal="center"/>
    </xf>
    <xf numFmtId="0" fontId="8" fillId="2" borderId="5" xfId="0" applyFont="1" applyFill="1" applyBorder="1" applyAlignment="1">
      <alignment horizontal="center"/>
    </xf>
    <xf numFmtId="1" fontId="7" fillId="2" borderId="6" xfId="0" applyNumberFormat="1" applyFont="1" applyFill="1" applyBorder="1" applyAlignment="1">
      <alignment horizontal="center"/>
    </xf>
    <xf numFmtId="1" fontId="8" fillId="2" borderId="0" xfId="0" applyNumberFormat="1" applyFont="1" applyFill="1" applyBorder="1" applyAlignment="1">
      <alignment horizontal="center"/>
    </xf>
    <xf numFmtId="0" fontId="5" fillId="3" borderId="0" xfId="0" applyFont="1" applyFill="1" applyAlignment="1">
      <alignment horizontal="center"/>
    </xf>
    <xf numFmtId="1" fontId="15" fillId="0" borderId="7" xfId="0" applyNumberFormat="1" applyFont="1" applyBorder="1" applyAlignment="1">
      <alignment horizontal="center"/>
    </xf>
    <xf numFmtId="0" fontId="12" fillId="4" borderId="8" xfId="0" applyFont="1" applyFill="1" applyBorder="1" applyAlignment="1">
      <alignment horizontal="right" vertical="center"/>
    </xf>
    <xf numFmtId="0" fontId="9" fillId="2" borderId="8" xfId="0" applyFont="1" applyFill="1" applyBorder="1" applyAlignment="1">
      <alignment horizontal="left" vertical="center"/>
    </xf>
    <xf numFmtId="0" fontId="0" fillId="2" borderId="9" xfId="0" applyFill="1" applyBorder="1" applyAlignment="1">
      <alignment vertical="center"/>
    </xf>
    <xf numFmtId="0" fontId="19" fillId="2" borderId="10" xfId="0" applyFont="1" applyFill="1" applyBorder="1" applyAlignment="1">
      <alignment horizontal="center" vertical="center"/>
    </xf>
    <xf numFmtId="1" fontId="15" fillId="0" borderId="11" xfId="0" applyNumberFormat="1" applyFont="1" applyBorder="1" applyAlignment="1">
      <alignment horizontal="center"/>
    </xf>
    <xf numFmtId="1" fontId="5" fillId="0" borderId="0" xfId="0" applyNumberFormat="1" applyFont="1" applyBorder="1" applyAlignment="1">
      <alignment horizontal="center" vertical="center"/>
    </xf>
    <xf numFmtId="0" fontId="5" fillId="0" borderId="0" xfId="0" applyFont="1" applyBorder="1" applyAlignment="1">
      <alignment horizontal="center"/>
    </xf>
    <xf numFmtId="0" fontId="5" fillId="0" borderId="11" xfId="0" applyFont="1" applyBorder="1" applyAlignment="1">
      <alignment horizontal="center"/>
    </xf>
    <xf numFmtId="1" fontId="6" fillId="4" borderId="0" xfId="0" applyNumberFormat="1" applyFont="1" applyFill="1" applyBorder="1" applyAlignment="1">
      <alignment horizontal="center" vertical="center"/>
    </xf>
    <xf numFmtId="1" fontId="8" fillId="0" borderId="12" xfId="0" applyNumberFormat="1" applyFont="1" applyBorder="1" applyAlignment="1">
      <alignment horizontal="center" vertical="center"/>
    </xf>
    <xf numFmtId="1" fontId="6" fillId="3" borderId="0" xfId="0" applyNumberFormat="1" applyFont="1" applyFill="1" applyBorder="1" applyAlignment="1">
      <alignment horizontal="center" vertical="center"/>
    </xf>
    <xf numFmtId="1" fontId="8" fillId="0" borderId="7" xfId="0" applyNumberFormat="1" applyFont="1" applyFill="1" applyBorder="1" applyAlignment="1">
      <alignment horizontal="center" vertical="center"/>
    </xf>
    <xf numFmtId="0" fontId="5" fillId="2" borderId="13" xfId="0" applyFont="1" applyFill="1" applyBorder="1" applyAlignment="1">
      <alignment horizontal="center"/>
    </xf>
    <xf numFmtId="0" fontId="20" fillId="2" borderId="14" xfId="0" applyFont="1" applyFill="1" applyBorder="1" applyAlignment="1">
      <alignment horizontal="left" vertical="center"/>
    </xf>
    <xf numFmtId="0" fontId="20" fillId="2" borderId="14" xfId="0" applyFont="1" applyFill="1" applyBorder="1" applyAlignment="1">
      <alignment horizontal="center" vertical="center"/>
    </xf>
    <xf numFmtId="0" fontId="0" fillId="3" borderId="0" xfId="0" applyFill="1" applyAlignment="1">
      <alignment vertical="center"/>
    </xf>
    <xf numFmtId="0" fontId="22" fillId="2" borderId="8" xfId="0" applyFont="1" applyFill="1" applyBorder="1" applyAlignment="1">
      <alignment horizontal="center" vertical="center"/>
    </xf>
    <xf numFmtId="164" fontId="22" fillId="2" borderId="15" xfId="0" applyNumberFormat="1" applyFont="1" applyFill="1" applyBorder="1" applyAlignment="1">
      <alignment horizontal="center" vertical="center"/>
    </xf>
    <xf numFmtId="1" fontId="8" fillId="0" borderId="12" xfId="0" applyNumberFormat="1" applyFont="1" applyFill="1" applyBorder="1" applyAlignment="1">
      <alignment horizontal="center" vertical="center"/>
    </xf>
    <xf numFmtId="0" fontId="24" fillId="2" borderId="16" xfId="0" applyFont="1" applyFill="1" applyBorder="1" applyAlignment="1">
      <alignment vertical="center"/>
    </xf>
    <xf numFmtId="0" fontId="24" fillId="2" borderId="17" xfId="0" applyFont="1" applyFill="1" applyBorder="1" applyAlignment="1">
      <alignment horizontal="right" vertical="center"/>
    </xf>
    <xf numFmtId="0" fontId="24" fillId="2" borderId="18" xfId="0" applyFont="1" applyFill="1" applyBorder="1" applyAlignment="1">
      <alignment horizontal="center" vertical="center"/>
    </xf>
    <xf numFmtId="0" fontId="24" fillId="2" borderId="19" xfId="0" applyFont="1" applyFill="1" applyBorder="1" applyAlignment="1">
      <alignment vertical="center"/>
    </xf>
    <xf numFmtId="0" fontId="24" fillId="2" borderId="20" xfId="0" applyFont="1" applyFill="1" applyBorder="1" applyAlignment="1">
      <alignment horizontal="right" vertical="center"/>
    </xf>
    <xf numFmtId="0" fontId="24" fillId="2" borderId="21" xfId="0" applyFont="1" applyFill="1" applyBorder="1" applyAlignment="1">
      <alignment horizontal="center" vertical="center"/>
    </xf>
    <xf numFmtId="0" fontId="24" fillId="2" borderId="2" xfId="0" applyFont="1" applyFill="1" applyBorder="1" applyAlignment="1">
      <alignment vertical="center"/>
    </xf>
    <xf numFmtId="0" fontId="24" fillId="2" borderId="3" xfId="0" applyFont="1" applyFill="1" applyBorder="1" applyAlignment="1">
      <alignment horizontal="right" vertical="center"/>
    </xf>
    <xf numFmtId="0" fontId="24" fillId="2" borderId="4" xfId="0" applyFont="1" applyFill="1" applyBorder="1" applyAlignment="1">
      <alignment horizontal="center" vertical="center"/>
    </xf>
    <xf numFmtId="0" fontId="23" fillId="3" borderId="0" xfId="0" applyFont="1" applyFill="1" applyAlignment="1">
      <alignment vertical="center"/>
    </xf>
    <xf numFmtId="0" fontId="24" fillId="3" borderId="0" xfId="0" applyFont="1" applyFill="1" applyAlignment="1">
      <alignment horizontal="right" vertical="center"/>
    </xf>
    <xf numFmtId="0" fontId="24" fillId="3" borderId="0" xfId="0" applyFont="1" applyFill="1" applyAlignment="1">
      <alignment horizontal="center" vertical="center"/>
    </xf>
    <xf numFmtId="0" fontId="24" fillId="3" borderId="0" xfId="0" applyFont="1" applyFill="1" applyAlignment="1">
      <alignment vertical="center"/>
    </xf>
    <xf numFmtId="0" fontId="25" fillId="3" borderId="0" xfId="0" applyFont="1" applyFill="1" applyAlignment="1">
      <alignment vertical="center"/>
    </xf>
    <xf numFmtId="0" fontId="24" fillId="0" borderId="16" xfId="0" applyFont="1" applyFill="1" applyBorder="1" applyAlignment="1">
      <alignment horizontal="left" vertical="center"/>
    </xf>
    <xf numFmtId="0" fontId="24" fillId="0" borderId="17" xfId="0" applyFont="1" applyFill="1" applyBorder="1" applyAlignment="1">
      <alignment horizontal="center" vertical="center"/>
    </xf>
    <xf numFmtId="0" fontId="24" fillId="0" borderId="18" xfId="0" applyFont="1" applyFill="1" applyBorder="1" applyAlignment="1">
      <alignment horizontal="center" vertical="center"/>
    </xf>
    <xf numFmtId="0" fontId="23" fillId="0" borderId="13" xfId="0" applyFont="1" applyFill="1" applyBorder="1" applyAlignment="1">
      <alignment horizontal="center" vertical="center"/>
    </xf>
    <xf numFmtId="0" fontId="24" fillId="0" borderId="0" xfId="0" applyFont="1" applyFill="1" applyBorder="1" applyAlignment="1">
      <alignment horizontal="center" vertical="center"/>
    </xf>
    <xf numFmtId="0" fontId="24" fillId="0" borderId="14" xfId="0" applyFont="1" applyFill="1" applyBorder="1" applyAlignment="1">
      <alignment horizontal="center" vertical="center"/>
    </xf>
    <xf numFmtId="0" fontId="26" fillId="0" borderId="14" xfId="0" applyFont="1" applyFill="1" applyBorder="1" applyAlignment="1">
      <alignment horizontal="center" vertical="center"/>
    </xf>
    <xf numFmtId="0" fontId="26" fillId="0" borderId="13" xfId="0" applyFont="1" applyFill="1" applyBorder="1" applyAlignment="1">
      <alignment horizontal="center" vertical="center"/>
    </xf>
    <xf numFmtId="0" fontId="26" fillId="0" borderId="19" xfId="0" applyFont="1" applyFill="1" applyBorder="1" applyAlignment="1">
      <alignment horizontal="center" vertical="center"/>
    </xf>
    <xf numFmtId="0" fontId="24" fillId="0" borderId="20" xfId="0" applyFont="1" applyFill="1" applyBorder="1" applyAlignment="1">
      <alignment horizontal="center" vertical="center"/>
    </xf>
    <xf numFmtId="0" fontId="24" fillId="0" borderId="21" xfId="0" applyFont="1" applyFill="1" applyBorder="1" applyAlignment="1">
      <alignment horizontal="center" vertical="center"/>
    </xf>
    <xf numFmtId="0" fontId="26" fillId="0" borderId="21" xfId="0" applyFont="1" applyFill="1" applyBorder="1" applyAlignment="1">
      <alignment horizontal="center" vertical="center"/>
    </xf>
    <xf numFmtId="0" fontId="26" fillId="3" borderId="0" xfId="0" applyFont="1" applyFill="1" applyAlignment="1">
      <alignment horizontal="center" vertical="center"/>
    </xf>
    <xf numFmtId="0" fontId="26" fillId="0" borderId="19" xfId="0" applyFont="1" applyFill="1" applyBorder="1" applyAlignment="1">
      <alignment horizontal="right" vertical="center"/>
    </xf>
    <xf numFmtId="0" fontId="0" fillId="4" borderId="0" xfId="0" applyFill="1"/>
    <xf numFmtId="0" fontId="5" fillId="2" borderId="19" xfId="0" applyFont="1" applyFill="1" applyBorder="1" applyAlignment="1">
      <alignment horizontal="center"/>
    </xf>
    <xf numFmtId="0" fontId="20" fillId="2" borderId="21" xfId="0" applyFont="1" applyFill="1" applyBorder="1" applyAlignment="1">
      <alignment horizontal="left" vertical="center"/>
    </xf>
    <xf numFmtId="0" fontId="20" fillId="2" borderId="21" xfId="0" applyFont="1" applyFill="1" applyBorder="1" applyAlignment="1">
      <alignment horizontal="center" vertical="center"/>
    </xf>
    <xf numFmtId="0" fontId="5" fillId="2" borderId="17" xfId="0" applyFont="1" applyFill="1" applyBorder="1" applyAlignment="1">
      <alignment horizontal="center"/>
    </xf>
    <xf numFmtId="0" fontId="20" fillId="0" borderId="22" xfId="0" applyFont="1" applyFill="1" applyBorder="1" applyAlignment="1">
      <alignment horizontal="center" vertical="center"/>
    </xf>
    <xf numFmtId="0" fontId="23" fillId="3" borderId="0" xfId="0" applyFont="1" applyFill="1" applyAlignment="1">
      <alignment horizontal="left"/>
    </xf>
    <xf numFmtId="0" fontId="5" fillId="0" borderId="19" xfId="0" applyFont="1" applyBorder="1" applyAlignment="1">
      <alignment horizontal="center"/>
    </xf>
    <xf numFmtId="0" fontId="5" fillId="0" borderId="0" xfId="0" applyFont="1" applyAlignment="1">
      <alignment horizontal="center"/>
    </xf>
    <xf numFmtId="0" fontId="0" fillId="3" borderId="0" xfId="0" applyFill="1" applyAlignment="1">
      <alignment horizontal="right" vertical="center"/>
    </xf>
    <xf numFmtId="0" fontId="5" fillId="3" borderId="0" xfId="0" applyFont="1" applyFill="1" applyAlignment="1">
      <alignment horizontal="right" vertical="center"/>
    </xf>
    <xf numFmtId="165" fontId="5" fillId="3" borderId="0" xfId="0" applyNumberFormat="1" applyFont="1" applyFill="1" applyAlignment="1">
      <alignment horizontal="right" vertical="center"/>
    </xf>
    <xf numFmtId="9" fontId="0" fillId="3" borderId="0" xfId="0" applyNumberFormat="1" applyFill="1" applyAlignment="1">
      <alignment horizontal="right" vertical="center"/>
    </xf>
    <xf numFmtId="1" fontId="6" fillId="3" borderId="0" xfId="0" applyNumberFormat="1" applyFont="1" applyFill="1" applyBorder="1" applyAlignment="1">
      <alignment horizontal="right" vertical="center"/>
    </xf>
    <xf numFmtId="1" fontId="8" fillId="3" borderId="0" xfId="0" applyNumberFormat="1" applyFont="1" applyFill="1" applyBorder="1" applyAlignment="1">
      <alignment horizontal="right" vertical="center"/>
    </xf>
    <xf numFmtId="0" fontId="0" fillId="0" borderId="0" xfId="0" applyFill="1" applyAlignment="1">
      <alignment horizontal="right" vertical="center"/>
    </xf>
    <xf numFmtId="0" fontId="0" fillId="0" borderId="0" xfId="0" applyAlignment="1">
      <alignment horizontal="right" vertical="center"/>
    </xf>
    <xf numFmtId="0" fontId="5" fillId="4" borderId="0" xfId="0" applyFont="1" applyFill="1" applyAlignment="1">
      <alignment horizontal="right" vertical="center"/>
    </xf>
    <xf numFmtId="165" fontId="5" fillId="4" borderId="0" xfId="0" applyNumberFormat="1" applyFont="1" applyFill="1" applyAlignment="1">
      <alignment horizontal="right" vertical="center"/>
    </xf>
    <xf numFmtId="1" fontId="5" fillId="4" borderId="0" xfId="0" applyNumberFormat="1" applyFont="1" applyFill="1" applyBorder="1" applyAlignment="1">
      <alignment horizontal="left" vertical="center"/>
    </xf>
    <xf numFmtId="1" fontId="5" fillId="3" borderId="0" xfId="0" applyNumberFormat="1" applyFont="1" applyFill="1" applyBorder="1" applyAlignment="1">
      <alignment horizontal="center" vertical="center"/>
    </xf>
    <xf numFmtId="165" fontId="5" fillId="3" borderId="0" xfId="0" applyNumberFormat="1" applyFont="1" applyFill="1" applyAlignment="1">
      <alignment horizontal="center"/>
    </xf>
    <xf numFmtId="0" fontId="5" fillId="3" borderId="0" xfId="0" applyFont="1" applyFill="1" applyBorder="1" applyAlignment="1">
      <alignment horizontal="center"/>
    </xf>
    <xf numFmtId="0" fontId="0" fillId="3" borderId="0" xfId="0" applyFont="1" applyFill="1"/>
    <xf numFmtId="0" fontId="27" fillId="2" borderId="0" xfId="0" applyFont="1" applyFill="1" applyAlignment="1">
      <alignment horizontal="left"/>
    </xf>
    <xf numFmtId="0" fontId="28" fillId="2" borderId="0" xfId="0" applyFont="1" applyFill="1"/>
    <xf numFmtId="0" fontId="29" fillId="2" borderId="0" xfId="0" applyFont="1" applyFill="1"/>
    <xf numFmtId="0" fontId="28" fillId="2" borderId="0" xfId="0" applyFont="1" applyFill="1" applyBorder="1" applyAlignment="1">
      <alignment horizontal="center"/>
    </xf>
    <xf numFmtId="0" fontId="28" fillId="2" borderId="0" xfId="0" applyFont="1" applyFill="1" applyAlignment="1">
      <alignment horizontal="center"/>
    </xf>
    <xf numFmtId="0" fontId="29" fillId="3" borderId="0" xfId="0" applyFont="1" applyFill="1"/>
    <xf numFmtId="0" fontId="28" fillId="3" borderId="0" xfId="0" applyFont="1" applyFill="1" applyAlignment="1">
      <alignment horizontal="center"/>
    </xf>
    <xf numFmtId="0" fontId="29" fillId="0" borderId="0" xfId="0" applyFont="1" applyFill="1"/>
    <xf numFmtId="0" fontId="29" fillId="0" borderId="0" xfId="0" applyFont="1"/>
    <xf numFmtId="0" fontId="28" fillId="2" borderId="0" xfId="0" applyFont="1" applyFill="1" applyAlignment="1"/>
    <xf numFmtId="0" fontId="28" fillId="2" borderId="0" xfId="0" applyFont="1" applyFill="1" applyAlignment="1">
      <alignment horizontal="left"/>
    </xf>
    <xf numFmtId="0" fontId="30" fillId="3" borderId="0" xfId="0" applyFont="1" applyFill="1" applyAlignment="1">
      <alignment horizontal="center"/>
    </xf>
    <xf numFmtId="165" fontId="28" fillId="2" borderId="0" xfId="0" applyNumberFormat="1" applyFont="1" applyFill="1" applyAlignment="1">
      <alignment horizontal="left"/>
    </xf>
    <xf numFmtId="0" fontId="31" fillId="2" borderId="0" xfId="0" applyFont="1" applyFill="1" applyAlignment="1"/>
    <xf numFmtId="0" fontId="32" fillId="2" borderId="0" xfId="0" applyFont="1" applyFill="1" applyAlignment="1">
      <alignment horizontal="left"/>
    </xf>
    <xf numFmtId="0" fontId="31" fillId="3" borderId="0" xfId="0" applyFont="1" applyFill="1"/>
    <xf numFmtId="0" fontId="33" fillId="3" borderId="0" xfId="0" applyFont="1" applyFill="1" applyAlignment="1">
      <alignment horizontal="center"/>
    </xf>
    <xf numFmtId="0" fontId="31" fillId="0" borderId="0" xfId="0" applyFont="1" applyFill="1"/>
    <xf numFmtId="0" fontId="31" fillId="0" borderId="0" xfId="0" applyFont="1"/>
    <xf numFmtId="0" fontId="34" fillId="2" borderId="0" xfId="0" applyFont="1" applyFill="1" applyAlignment="1">
      <alignment horizontal="center"/>
    </xf>
    <xf numFmtId="165" fontId="34" fillId="2" borderId="0" xfId="0" applyNumberFormat="1" applyFont="1" applyFill="1" applyAlignment="1">
      <alignment horizontal="center"/>
    </xf>
    <xf numFmtId="0" fontId="34" fillId="2" borderId="0" xfId="0" applyFont="1" applyFill="1" applyBorder="1" applyAlignment="1">
      <alignment horizontal="center"/>
    </xf>
    <xf numFmtId="0" fontId="35" fillId="2" borderId="0" xfId="0" applyFont="1" applyFill="1"/>
    <xf numFmtId="0" fontId="35" fillId="3" borderId="0" xfId="0" applyFont="1" applyFill="1"/>
    <xf numFmtId="0" fontId="35" fillId="0" borderId="0" xfId="0" applyFont="1" applyFill="1"/>
    <xf numFmtId="0" fontId="35" fillId="0" borderId="0" xfId="0" applyFont="1"/>
    <xf numFmtId="0" fontId="5" fillId="2" borderId="0" xfId="0" applyFont="1" applyFill="1" applyAlignment="1">
      <alignment horizontal="center"/>
    </xf>
    <xf numFmtId="0" fontId="30" fillId="2" borderId="2" xfId="0" applyFont="1" applyFill="1" applyBorder="1" applyAlignment="1">
      <alignment horizontal="left" vertical="center"/>
    </xf>
    <xf numFmtId="0" fontId="30" fillId="2" borderId="17" xfId="0" applyFont="1" applyFill="1" applyBorder="1" applyAlignment="1">
      <alignment horizontal="left" vertical="center"/>
    </xf>
    <xf numFmtId="0" fontId="30" fillId="2" borderId="18" xfId="0" applyFont="1" applyFill="1" applyBorder="1" applyAlignment="1">
      <alignment horizontal="left" vertical="center"/>
    </xf>
    <xf numFmtId="0" fontId="30" fillId="2" borderId="0" xfId="0" applyFont="1" applyFill="1" applyBorder="1" applyAlignment="1">
      <alignment horizontal="left" vertical="center"/>
    </xf>
    <xf numFmtId="1" fontId="7" fillId="2" borderId="0" xfId="0" applyNumberFormat="1" applyFont="1" applyFill="1" applyAlignment="1">
      <alignment horizontal="center"/>
    </xf>
    <xf numFmtId="9" fontId="5" fillId="3" borderId="0" xfId="0" applyNumberFormat="1" applyFont="1" applyFill="1" applyAlignment="1">
      <alignment horizontal="center"/>
    </xf>
    <xf numFmtId="0" fontId="5" fillId="0" borderId="0" xfId="0" applyFont="1" applyFill="1" applyAlignment="1">
      <alignment horizontal="center"/>
    </xf>
    <xf numFmtId="165" fontId="5" fillId="2" borderId="0" xfId="0" applyNumberFormat="1" applyFont="1" applyFill="1" applyAlignment="1">
      <alignment horizontal="center"/>
    </xf>
    <xf numFmtId="1" fontId="36" fillId="0" borderId="12" xfId="0" applyNumberFormat="1" applyFont="1" applyBorder="1" applyAlignment="1">
      <alignment horizontal="center"/>
    </xf>
    <xf numFmtId="0" fontId="5" fillId="0" borderId="16" xfId="0" applyFont="1" applyBorder="1" applyAlignment="1">
      <alignment horizontal="center"/>
    </xf>
    <xf numFmtId="1" fontId="36" fillId="2" borderId="7" xfId="0" applyNumberFormat="1" applyFont="1" applyFill="1" applyBorder="1" applyAlignment="1">
      <alignment horizontal="center"/>
    </xf>
    <xf numFmtId="1" fontId="5" fillId="3" borderId="0" xfId="0" applyNumberFormat="1" applyFont="1" applyFill="1" applyAlignment="1">
      <alignment horizontal="center"/>
    </xf>
    <xf numFmtId="0" fontId="37" fillId="3" borderId="0" xfId="0" applyFont="1" applyFill="1" applyAlignment="1">
      <alignment horizontal="center" vertical="center" textRotation="90"/>
    </xf>
    <xf numFmtId="1" fontId="36" fillId="0" borderId="11" xfId="0" applyNumberFormat="1" applyFont="1" applyBorder="1" applyAlignment="1">
      <alignment horizontal="center"/>
    </xf>
    <xf numFmtId="1" fontId="36" fillId="2" borderId="11" xfId="0" applyNumberFormat="1" applyFont="1" applyFill="1" applyBorder="1" applyAlignment="1">
      <alignment horizontal="center"/>
    </xf>
    <xf numFmtId="2" fontId="5" fillId="2" borderId="0" xfId="0" applyNumberFormat="1" applyFont="1" applyFill="1" applyAlignment="1">
      <alignment horizontal="center" vertical="center"/>
    </xf>
    <xf numFmtId="2" fontId="5" fillId="2" borderId="0" xfId="0" applyNumberFormat="1" applyFont="1" applyFill="1" applyAlignment="1">
      <alignment horizontal="right" vertical="center"/>
    </xf>
    <xf numFmtId="0" fontId="0" fillId="2" borderId="0" xfId="0" applyFill="1"/>
    <xf numFmtId="1" fontId="36" fillId="0" borderId="7" xfId="0" applyNumberFormat="1" applyFont="1" applyBorder="1" applyAlignment="1">
      <alignment horizontal="center" vertical="center"/>
    </xf>
    <xf numFmtId="1" fontId="36" fillId="0" borderId="7" xfId="0" applyNumberFormat="1" applyFont="1" applyBorder="1" applyAlignment="1">
      <alignment horizontal="center"/>
    </xf>
    <xf numFmtId="0" fontId="5" fillId="2" borderId="0" xfId="0" applyFont="1" applyFill="1" applyAlignment="1">
      <alignment horizontal="center" vertical="center"/>
    </xf>
    <xf numFmtId="1" fontId="36" fillId="0" borderId="12" xfId="0" applyNumberFormat="1" applyFont="1" applyBorder="1" applyAlignment="1">
      <alignment horizontal="center" vertical="center"/>
    </xf>
    <xf numFmtId="1" fontId="26" fillId="3" borderId="0" xfId="0" applyNumberFormat="1" applyFont="1" applyFill="1" applyAlignment="1">
      <alignment horizontal="center"/>
    </xf>
    <xf numFmtId="0" fontId="38" fillId="3" borderId="0" xfId="0" applyFont="1" applyFill="1" applyAlignment="1">
      <alignment horizontal="center" vertical="center" textRotation="90"/>
    </xf>
    <xf numFmtId="1" fontId="36" fillId="0" borderId="11" xfId="0" applyNumberFormat="1" applyFont="1" applyBorder="1" applyAlignment="1">
      <alignment horizontal="center" vertical="center"/>
    </xf>
    <xf numFmtId="165" fontId="36" fillId="2" borderId="2" xfId="0" applyNumberFormat="1" applyFont="1" applyFill="1" applyBorder="1" applyAlignment="1">
      <alignment horizontal="right"/>
    </xf>
    <xf numFmtId="0" fontId="36" fillId="0" borderId="22" xfId="0" applyFont="1" applyBorder="1" applyAlignment="1">
      <alignment horizontal="center"/>
    </xf>
    <xf numFmtId="1" fontId="36" fillId="0" borderId="2" xfId="0" applyNumberFormat="1" applyFont="1" applyBorder="1" applyAlignment="1">
      <alignment horizontal="center"/>
    </xf>
    <xf numFmtId="1" fontId="36" fillId="0" borderId="22" xfId="0" applyNumberFormat="1" applyFont="1" applyBorder="1" applyAlignment="1">
      <alignment horizontal="center"/>
    </xf>
    <xf numFmtId="0" fontId="30" fillId="2" borderId="16" xfId="0" applyFont="1" applyFill="1" applyBorder="1" applyAlignment="1">
      <alignment horizontal="left" vertical="center"/>
    </xf>
    <xf numFmtId="0" fontId="5" fillId="0" borderId="13" xfId="0" applyFont="1" applyBorder="1" applyAlignment="1">
      <alignment horizontal="center"/>
    </xf>
    <xf numFmtId="1" fontId="36" fillId="0" borderId="16" xfId="0" applyNumberFormat="1" applyFont="1" applyBorder="1" applyAlignment="1">
      <alignment horizontal="center" vertical="center"/>
    </xf>
    <xf numFmtId="9" fontId="5" fillId="0" borderId="16" xfId="5" applyNumberFormat="1" applyFont="1" applyFill="1" applyBorder="1" applyAlignment="1">
      <alignment horizontal="center" vertical="center"/>
    </xf>
    <xf numFmtId="166" fontId="36" fillId="0" borderId="7" xfId="5" applyNumberFormat="1" applyFont="1" applyFill="1" applyBorder="1" applyAlignment="1">
      <alignment horizontal="center" vertical="center"/>
    </xf>
    <xf numFmtId="1" fontId="36" fillId="0" borderId="13" xfId="0" applyNumberFormat="1" applyFont="1" applyBorder="1" applyAlignment="1">
      <alignment horizontal="center" vertical="center"/>
    </xf>
    <xf numFmtId="9" fontId="5" fillId="0" borderId="13" xfId="5" applyNumberFormat="1" applyFont="1" applyFill="1" applyBorder="1" applyAlignment="1">
      <alignment horizontal="center" vertical="center"/>
    </xf>
    <xf numFmtId="166" fontId="36" fillId="0" borderId="12" xfId="5" applyNumberFormat="1" applyFont="1" applyFill="1" applyBorder="1" applyAlignment="1">
      <alignment horizontal="center" vertical="center"/>
    </xf>
    <xf numFmtId="1" fontId="36" fillId="0" borderId="19" xfId="0" applyNumberFormat="1" applyFont="1" applyBorder="1" applyAlignment="1">
      <alignment horizontal="center" vertical="center"/>
    </xf>
    <xf numFmtId="166" fontId="36" fillId="0" borderId="11" xfId="5" applyNumberFormat="1" applyFont="1" applyFill="1" applyBorder="1" applyAlignment="1">
      <alignment horizontal="center" vertical="center"/>
    </xf>
    <xf numFmtId="0" fontId="36" fillId="2" borderId="2" xfId="0" applyFont="1" applyFill="1" applyBorder="1" applyAlignment="1">
      <alignment horizontal="center"/>
    </xf>
    <xf numFmtId="0" fontId="36" fillId="2" borderId="3" xfId="0" applyFont="1" applyFill="1" applyBorder="1" applyAlignment="1">
      <alignment horizontal="center"/>
    </xf>
    <xf numFmtId="0" fontId="36" fillId="2" borderId="4" xfId="0" applyFont="1" applyFill="1" applyBorder="1" applyAlignment="1">
      <alignment horizontal="center"/>
    </xf>
    <xf numFmtId="0" fontId="36" fillId="0" borderId="2" xfId="0" applyFont="1" applyBorder="1" applyAlignment="1">
      <alignment horizontal="center"/>
    </xf>
    <xf numFmtId="166" fontId="36" fillId="0" borderId="16" xfId="5" applyNumberFormat="1" applyFont="1" applyFill="1" applyBorder="1" applyAlignment="1">
      <alignment horizontal="center"/>
    </xf>
    <xf numFmtId="165" fontId="5" fillId="2" borderId="0" xfId="0" applyNumberFormat="1" applyFont="1" applyFill="1" applyBorder="1" applyAlignment="1">
      <alignment horizontal="center"/>
    </xf>
    <xf numFmtId="165" fontId="5" fillId="2" borderId="2" xfId="0" applyNumberFormat="1" applyFont="1" applyFill="1" applyBorder="1" applyAlignment="1">
      <alignment horizontal="center"/>
    </xf>
    <xf numFmtId="0" fontId="36" fillId="0" borderId="3" xfId="0" applyFont="1" applyBorder="1" applyAlignment="1">
      <alignment horizontal="right"/>
    </xf>
    <xf numFmtId="0" fontId="36" fillId="0" borderId="2" xfId="5" applyNumberFormat="1" applyFont="1" applyFill="1" applyBorder="1" applyAlignment="1">
      <alignment horizontal="center"/>
    </xf>
    <xf numFmtId="165" fontId="36" fillId="2" borderId="0" xfId="0" applyNumberFormat="1" applyFont="1" applyFill="1" applyBorder="1" applyAlignment="1">
      <alignment horizontal="right"/>
    </xf>
    <xf numFmtId="0" fontId="36" fillId="2" borderId="0" xfId="0" applyFont="1" applyFill="1" applyBorder="1" applyAlignment="1">
      <alignment horizontal="center"/>
    </xf>
    <xf numFmtId="1" fontId="36" fillId="2" borderId="0" xfId="0" applyNumberFormat="1" applyFont="1" applyFill="1" applyBorder="1" applyAlignment="1">
      <alignment horizontal="center"/>
    </xf>
    <xf numFmtId="0" fontId="30" fillId="2" borderId="3" xfId="0" applyFont="1" applyFill="1" applyBorder="1" applyAlignment="1">
      <alignment horizontal="center" vertical="center"/>
    </xf>
    <xf numFmtId="0" fontId="30" fillId="2" borderId="4" xfId="0" applyFont="1" applyFill="1" applyBorder="1" applyAlignment="1">
      <alignment horizontal="center" vertical="center"/>
    </xf>
    <xf numFmtId="1" fontId="39" fillId="3" borderId="0" xfId="0" applyNumberFormat="1" applyFont="1" applyFill="1" applyAlignment="1">
      <alignment horizontal="center"/>
    </xf>
    <xf numFmtId="0" fontId="28" fillId="0" borderId="0" xfId="0" applyFont="1" applyFill="1" applyAlignment="1">
      <alignment horizontal="center"/>
    </xf>
    <xf numFmtId="0" fontId="28" fillId="0" borderId="0" xfId="0" applyFont="1" applyAlignment="1">
      <alignment horizontal="center"/>
    </xf>
    <xf numFmtId="9" fontId="5" fillId="0" borderId="16" xfId="5" applyFont="1" applyBorder="1" applyAlignment="1">
      <alignment horizontal="center" vertical="center"/>
    </xf>
    <xf numFmtId="9" fontId="36" fillId="0" borderId="7" xfId="5" applyFont="1" applyBorder="1" applyAlignment="1">
      <alignment horizontal="center"/>
    </xf>
    <xf numFmtId="9" fontId="26" fillId="3" borderId="0" xfId="5" applyFont="1" applyFill="1" applyAlignment="1">
      <alignment horizontal="center"/>
    </xf>
    <xf numFmtId="9" fontId="5" fillId="0" borderId="13" xfId="5" applyFont="1" applyBorder="1" applyAlignment="1">
      <alignment horizontal="center" vertical="center"/>
    </xf>
    <xf numFmtId="9" fontId="36" fillId="0" borderId="12" xfId="5" applyFont="1" applyBorder="1" applyAlignment="1">
      <alignment horizontal="center"/>
    </xf>
    <xf numFmtId="9" fontId="36" fillId="0" borderId="11" xfId="5" applyFont="1" applyBorder="1" applyAlignment="1">
      <alignment horizontal="center"/>
    </xf>
    <xf numFmtId="166" fontId="36" fillId="0" borderId="16" xfId="5" applyNumberFormat="1" applyFont="1" applyBorder="1" applyAlignment="1">
      <alignment horizontal="center"/>
    </xf>
    <xf numFmtId="1" fontId="36" fillId="0" borderId="2" xfId="0" applyNumberFormat="1" applyFont="1" applyFill="1" applyBorder="1" applyAlignment="1">
      <alignment horizontal="center"/>
    </xf>
    <xf numFmtId="0" fontId="36" fillId="2" borderId="0" xfId="0" applyFont="1" applyFill="1" applyBorder="1" applyAlignment="1">
      <alignment horizontal="right"/>
    </xf>
    <xf numFmtId="0" fontId="30" fillId="2" borderId="3" xfId="0" applyFont="1" applyFill="1" applyBorder="1" applyAlignment="1">
      <alignment horizontal="left" vertical="center"/>
    </xf>
    <xf numFmtId="0" fontId="30" fillId="2" borderId="4" xfId="0" applyFont="1" applyFill="1" applyBorder="1" applyAlignment="1">
      <alignment horizontal="left" vertical="center"/>
    </xf>
    <xf numFmtId="0" fontId="0" fillId="3" borderId="13" xfId="0" applyFill="1" applyBorder="1"/>
    <xf numFmtId="168" fontId="5" fillId="0" borderId="16" xfId="0" applyNumberFormat="1" applyFont="1" applyBorder="1" applyAlignment="1">
      <alignment horizontal="center" vertical="center"/>
    </xf>
    <xf numFmtId="168" fontId="36" fillId="0" borderId="7" xfId="0" applyNumberFormat="1" applyFont="1" applyBorder="1" applyAlignment="1">
      <alignment horizontal="center" vertical="center"/>
    </xf>
    <xf numFmtId="168" fontId="5" fillId="0" borderId="13" xfId="0" applyNumberFormat="1" applyFont="1" applyBorder="1" applyAlignment="1">
      <alignment horizontal="center" vertical="center"/>
    </xf>
    <xf numFmtId="168" fontId="36" fillId="0" borderId="12" xfId="0" applyNumberFormat="1" applyFont="1" applyBorder="1" applyAlignment="1">
      <alignment horizontal="center" vertical="center"/>
    </xf>
    <xf numFmtId="168" fontId="36" fillId="0" borderId="11" xfId="0" applyNumberFormat="1" applyFont="1" applyBorder="1" applyAlignment="1">
      <alignment horizontal="center" vertical="center"/>
    </xf>
    <xf numFmtId="168" fontId="36" fillId="0" borderId="16" xfId="0" applyNumberFormat="1" applyFont="1" applyBorder="1" applyAlignment="1">
      <alignment horizontal="center" vertical="center"/>
    </xf>
    <xf numFmtId="168" fontId="36" fillId="0" borderId="4" xfId="0" applyNumberFormat="1" applyFont="1" applyBorder="1" applyAlignment="1">
      <alignment horizontal="center" vertical="center"/>
    </xf>
    <xf numFmtId="165" fontId="5" fillId="2" borderId="19" xfId="0" applyNumberFormat="1" applyFont="1" applyFill="1" applyBorder="1" applyAlignment="1">
      <alignment horizontal="center"/>
    </xf>
    <xf numFmtId="168" fontId="36" fillId="2" borderId="17" xfId="0" applyNumberFormat="1" applyFont="1" applyFill="1" applyBorder="1" applyAlignment="1">
      <alignment horizontal="center" vertical="center"/>
    </xf>
    <xf numFmtId="0" fontId="5" fillId="2" borderId="16" xfId="0" applyFont="1" applyFill="1" applyBorder="1" applyAlignment="1">
      <alignment horizontal="center"/>
    </xf>
    <xf numFmtId="0" fontId="5" fillId="2" borderId="18" xfId="0" applyFont="1" applyFill="1" applyBorder="1" applyAlignment="1">
      <alignment horizontal="right"/>
    </xf>
    <xf numFmtId="1" fontId="5" fillId="0" borderId="16" xfId="0" applyNumberFormat="1" applyFont="1" applyFill="1" applyBorder="1" applyAlignment="1">
      <alignment horizontal="center"/>
    </xf>
    <xf numFmtId="0" fontId="5" fillId="2" borderId="0" xfId="0" applyFont="1" applyFill="1" applyBorder="1" applyAlignment="1">
      <alignment horizontal="center"/>
    </xf>
    <xf numFmtId="0" fontId="5" fillId="2" borderId="14" xfId="0" applyFont="1" applyFill="1" applyBorder="1" applyAlignment="1">
      <alignment horizontal="right"/>
    </xf>
    <xf numFmtId="1" fontId="5" fillId="0" borderId="13" xfId="0" applyNumberFormat="1" applyFont="1" applyFill="1" applyBorder="1" applyAlignment="1">
      <alignment horizontal="center"/>
    </xf>
    <xf numFmtId="0" fontId="5" fillId="2" borderId="20" xfId="0" applyFont="1" applyFill="1" applyBorder="1" applyAlignment="1">
      <alignment horizontal="center"/>
    </xf>
    <xf numFmtId="0" fontId="5" fillId="2" borderId="21" xfId="0" applyFont="1" applyFill="1" applyBorder="1" applyAlignment="1">
      <alignment horizontal="right"/>
    </xf>
    <xf numFmtId="1" fontId="5" fillId="0" borderId="19" xfId="0" applyNumberFormat="1"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165" fontId="5" fillId="2" borderId="3" xfId="0" applyNumberFormat="1" applyFont="1" applyFill="1" applyBorder="1" applyAlignment="1">
      <alignment horizontal="center"/>
    </xf>
    <xf numFmtId="0" fontId="36" fillId="2" borderId="4" xfId="0" applyFont="1" applyFill="1" applyBorder="1" applyAlignment="1">
      <alignment horizontal="right"/>
    </xf>
    <xf numFmtId="0" fontId="5" fillId="3" borderId="0" xfId="0" applyFont="1" applyFill="1" applyAlignment="1">
      <alignment horizontal="right"/>
    </xf>
    <xf numFmtId="2" fontId="5" fillId="3" borderId="0" xfId="0" applyNumberFormat="1" applyFont="1" applyFill="1" applyAlignment="1">
      <alignment horizontal="center"/>
    </xf>
    <xf numFmtId="0" fontId="5" fillId="2" borderId="4" xfId="0" applyFont="1" applyFill="1" applyBorder="1" applyAlignment="1">
      <alignment horizontal="right"/>
    </xf>
    <xf numFmtId="2" fontId="5" fillId="0" borderId="2" xfId="0" applyNumberFormat="1" applyFont="1" applyFill="1" applyBorder="1" applyAlignment="1">
      <alignment horizontal="center"/>
    </xf>
    <xf numFmtId="0" fontId="5" fillId="4" borderId="0" xfId="0" applyFont="1" applyFill="1" applyAlignment="1">
      <alignment horizontal="left"/>
    </xf>
    <xf numFmtId="0" fontId="5" fillId="4" borderId="0" xfId="0" applyFont="1" applyFill="1" applyAlignment="1">
      <alignment horizontal="center"/>
    </xf>
    <xf numFmtId="0" fontId="5" fillId="2" borderId="20" xfId="0" applyFont="1" applyFill="1" applyBorder="1" applyAlignment="1">
      <alignment horizontal="right"/>
    </xf>
    <xf numFmtId="2" fontId="5" fillId="0" borderId="19" xfId="0" applyNumberFormat="1" applyFont="1" applyFill="1" applyBorder="1" applyAlignment="1">
      <alignment horizontal="center"/>
    </xf>
    <xf numFmtId="165" fontId="5" fillId="3" borderId="0" xfId="0" applyNumberFormat="1" applyFont="1" applyFill="1" applyBorder="1" applyAlignment="1">
      <alignment horizontal="center"/>
    </xf>
    <xf numFmtId="0" fontId="36" fillId="3" borderId="0" xfId="0" applyFont="1" applyFill="1" applyBorder="1" applyAlignment="1">
      <alignment horizontal="right"/>
    </xf>
    <xf numFmtId="166" fontId="36" fillId="3" borderId="0" xfId="5" applyNumberFormat="1" applyFont="1" applyFill="1" applyBorder="1" applyAlignment="1">
      <alignment horizontal="center"/>
    </xf>
    <xf numFmtId="0" fontId="30" fillId="2" borderId="0" xfId="0" applyFont="1" applyFill="1" applyAlignment="1">
      <alignment horizontal="left"/>
    </xf>
    <xf numFmtId="0" fontId="30" fillId="3" borderId="0" xfId="0" applyFont="1" applyFill="1" applyAlignment="1">
      <alignment horizontal="left"/>
    </xf>
    <xf numFmtId="0" fontId="36" fillId="3" borderId="0" xfId="0" applyFont="1" applyFill="1" applyAlignment="1">
      <alignment horizontal="left"/>
    </xf>
    <xf numFmtId="0" fontId="28" fillId="3" borderId="0" xfId="0" applyFont="1" applyFill="1" applyAlignment="1"/>
    <xf numFmtId="0" fontId="30" fillId="0" borderId="0" xfId="0" applyFont="1" applyFill="1" applyAlignment="1">
      <alignment horizontal="left"/>
    </xf>
    <xf numFmtId="0" fontId="28" fillId="0" borderId="0" xfId="0" applyFont="1" applyFill="1" applyAlignment="1"/>
    <xf numFmtId="0" fontId="30" fillId="0" borderId="0" xfId="0" applyFont="1" applyAlignment="1">
      <alignment horizontal="left"/>
    </xf>
    <xf numFmtId="0" fontId="28" fillId="0" borderId="0" xfId="0" applyFont="1" applyAlignment="1"/>
    <xf numFmtId="0" fontId="28" fillId="3" borderId="0" xfId="0" applyFont="1" applyFill="1"/>
    <xf numFmtId="0" fontId="5" fillId="3" borderId="0" xfId="0" applyFont="1" applyFill="1"/>
    <xf numFmtId="0" fontId="28" fillId="0" borderId="0" xfId="0" applyFont="1" applyFill="1"/>
    <xf numFmtId="0" fontId="28" fillId="0" borderId="0" xfId="0" applyFont="1"/>
    <xf numFmtId="166" fontId="36" fillId="2" borderId="0" xfId="5" applyNumberFormat="1" applyFont="1" applyFill="1" applyBorder="1" applyAlignment="1">
      <alignment horizontal="center"/>
    </xf>
    <xf numFmtId="1" fontId="26" fillId="2" borderId="0" xfId="0" applyNumberFormat="1" applyFont="1" applyFill="1" applyAlignment="1">
      <alignment horizontal="center"/>
    </xf>
    <xf numFmtId="0" fontId="36" fillId="0" borderId="12" xfId="0" applyFont="1" applyBorder="1" applyAlignment="1">
      <alignment horizontal="center"/>
    </xf>
    <xf numFmtId="0" fontId="36" fillId="0" borderId="11" xfId="0" applyFont="1" applyBorder="1" applyAlignment="1">
      <alignment horizontal="center"/>
    </xf>
    <xf numFmtId="0" fontId="36" fillId="0" borderId="7" xfId="0" applyFont="1" applyBorder="1" applyAlignment="1">
      <alignment horizontal="center"/>
    </xf>
    <xf numFmtId="165" fontId="36" fillId="2" borderId="22" xfId="0" applyNumberFormat="1" applyFont="1" applyFill="1" applyBorder="1" applyAlignment="1">
      <alignment horizontal="center"/>
    </xf>
    <xf numFmtId="10" fontId="5" fillId="2" borderId="0" xfId="5" applyNumberFormat="1" applyFont="1" applyFill="1" applyAlignment="1">
      <alignment horizontal="center"/>
    </xf>
    <xf numFmtId="1" fontId="7" fillId="2" borderId="0" xfId="0" applyNumberFormat="1" applyFont="1" applyFill="1" applyAlignment="1">
      <alignment horizontal="right"/>
    </xf>
    <xf numFmtId="165" fontId="5" fillId="0" borderId="16" xfId="0" applyNumberFormat="1" applyFont="1" applyFill="1" applyBorder="1" applyAlignment="1">
      <alignment horizontal="center" vertical="center"/>
    </xf>
    <xf numFmtId="165" fontId="36" fillId="0" borderId="7" xfId="0" applyNumberFormat="1" applyFont="1" applyFill="1" applyBorder="1" applyAlignment="1">
      <alignment horizontal="center" vertical="center"/>
    </xf>
    <xf numFmtId="165" fontId="5" fillId="0" borderId="13" xfId="0" applyNumberFormat="1" applyFont="1" applyFill="1" applyBorder="1" applyAlignment="1">
      <alignment horizontal="center" vertical="center"/>
    </xf>
    <xf numFmtId="165" fontId="36" fillId="0" borderId="12" xfId="0" applyNumberFormat="1" applyFont="1" applyFill="1" applyBorder="1" applyAlignment="1">
      <alignment horizontal="center" vertical="center"/>
    </xf>
    <xf numFmtId="165" fontId="36" fillId="0" borderId="11" xfId="0" applyNumberFormat="1" applyFont="1" applyFill="1" applyBorder="1" applyAlignment="1">
      <alignment horizontal="center" vertical="center"/>
    </xf>
    <xf numFmtId="165" fontId="36" fillId="2" borderId="4" xfId="0" applyNumberFormat="1" applyFont="1" applyFill="1" applyBorder="1" applyAlignment="1">
      <alignment horizontal="right"/>
    </xf>
    <xf numFmtId="165" fontId="36" fillId="0" borderId="2" xfId="0" applyNumberFormat="1" applyFont="1" applyFill="1" applyBorder="1" applyAlignment="1">
      <alignment horizontal="center" vertical="center"/>
    </xf>
    <xf numFmtId="10" fontId="5" fillId="2" borderId="3" xfId="5" applyNumberFormat="1" applyFont="1" applyFill="1" applyBorder="1" applyAlignment="1">
      <alignment horizontal="center"/>
    </xf>
    <xf numFmtId="1" fontId="26" fillId="4" borderId="0" xfId="0" applyNumberFormat="1" applyFont="1" applyFill="1" applyAlignment="1">
      <alignment horizontal="center"/>
    </xf>
    <xf numFmtId="1" fontId="26" fillId="2" borderId="13" xfId="0" applyNumberFormat="1" applyFont="1" applyFill="1" applyBorder="1" applyAlignment="1">
      <alignment horizontal="center"/>
    </xf>
    <xf numFmtId="0" fontId="36" fillId="0" borderId="16" xfId="0" applyFont="1" applyFill="1" applyBorder="1" applyAlignment="1">
      <alignment horizontal="left"/>
    </xf>
    <xf numFmtId="0" fontId="36" fillId="0" borderId="17" xfId="0" applyFont="1" applyFill="1" applyBorder="1" applyAlignment="1">
      <alignment horizontal="left"/>
    </xf>
    <xf numFmtId="167" fontId="19" fillId="5" borderId="22" xfId="0" applyNumberFormat="1" applyFont="1" applyFill="1" applyBorder="1" applyAlignment="1">
      <alignment horizontal="center" vertical="center"/>
    </xf>
    <xf numFmtId="167" fontId="19" fillId="0" borderId="22" xfId="0" applyNumberFormat="1" applyFont="1" applyFill="1" applyBorder="1" applyAlignment="1">
      <alignment horizontal="center" vertical="center"/>
    </xf>
    <xf numFmtId="0" fontId="36" fillId="0" borderId="13" xfId="0" applyFont="1" applyFill="1" applyBorder="1" applyAlignment="1">
      <alignment horizontal="left"/>
    </xf>
    <xf numFmtId="0" fontId="36" fillId="0" borderId="0" xfId="0" applyFont="1" applyFill="1" applyBorder="1" applyAlignment="1">
      <alignment horizontal="left"/>
    </xf>
    <xf numFmtId="1" fontId="19" fillId="0" borderId="22" xfId="0" applyNumberFormat="1" applyFont="1" applyFill="1" applyBorder="1" applyAlignment="1">
      <alignment horizontal="center" vertical="center"/>
    </xf>
    <xf numFmtId="0" fontId="41" fillId="2" borderId="0" xfId="0" applyFont="1" applyFill="1" applyAlignment="1">
      <alignment horizontal="left"/>
    </xf>
    <xf numFmtId="0" fontId="41" fillId="2" borderId="0" xfId="0" applyFont="1" applyFill="1" applyAlignment="1">
      <alignment horizontal="center"/>
    </xf>
    <xf numFmtId="0" fontId="25" fillId="2" borderId="0" xfId="0" applyFont="1" applyFill="1" applyAlignment="1">
      <alignment horizontal="center"/>
    </xf>
    <xf numFmtId="165" fontId="5" fillId="0" borderId="2" xfId="0" applyNumberFormat="1" applyFont="1" applyBorder="1" applyAlignment="1">
      <alignment horizontal="center"/>
    </xf>
    <xf numFmtId="1" fontId="36" fillId="2" borderId="3" xfId="0" applyNumberFormat="1" applyFont="1" applyFill="1" applyBorder="1" applyAlignment="1">
      <alignment horizontal="right"/>
    </xf>
    <xf numFmtId="1" fontId="36" fillId="2" borderId="4" xfId="0" applyNumberFormat="1" applyFont="1" applyFill="1" applyBorder="1" applyAlignment="1">
      <alignment horizontal="left"/>
    </xf>
    <xf numFmtId="1" fontId="36" fillId="2" borderId="0" xfId="0" applyNumberFormat="1" applyFont="1" applyFill="1" applyBorder="1" applyAlignment="1">
      <alignment horizontal="right"/>
    </xf>
    <xf numFmtId="1" fontId="36" fillId="2" borderId="0" xfId="0" applyNumberFormat="1" applyFont="1" applyFill="1" applyBorder="1" applyAlignment="1">
      <alignment horizontal="left"/>
    </xf>
    <xf numFmtId="0" fontId="36" fillId="2" borderId="0" xfId="0" quotePrefix="1" applyFont="1" applyFill="1" applyAlignment="1">
      <alignment horizontal="left"/>
    </xf>
    <xf numFmtId="0" fontId="42" fillId="2" borderId="0" xfId="0" applyFont="1" applyFill="1" applyAlignment="1">
      <alignment horizontal="left"/>
    </xf>
    <xf numFmtId="0" fontId="42" fillId="2" borderId="0" xfId="0" applyFont="1" applyFill="1" applyBorder="1" applyAlignment="1">
      <alignment horizontal="left" vertical="center"/>
    </xf>
    <xf numFmtId="0" fontId="42" fillId="2" borderId="0" xfId="0" applyFont="1" applyFill="1" applyBorder="1" applyAlignment="1">
      <alignment horizontal="center" vertical="center"/>
    </xf>
    <xf numFmtId="0" fontId="43" fillId="3" borderId="0" xfId="0" applyFont="1" applyFill="1" applyAlignment="1">
      <alignment horizontal="center"/>
    </xf>
    <xf numFmtId="0" fontId="43" fillId="2" borderId="0" xfId="0" applyFont="1" applyFill="1" applyAlignment="1">
      <alignment horizontal="center"/>
    </xf>
    <xf numFmtId="1" fontId="44" fillId="2" borderId="0" xfId="0" applyNumberFormat="1" applyFont="1" applyFill="1" applyAlignment="1">
      <alignment horizontal="center"/>
    </xf>
    <xf numFmtId="1" fontId="44" fillId="3" borderId="0" xfId="0" applyNumberFormat="1" applyFont="1" applyFill="1" applyAlignment="1">
      <alignment horizontal="center"/>
    </xf>
    <xf numFmtId="0" fontId="43" fillId="0" borderId="0" xfId="0" applyFont="1" applyFill="1" applyAlignment="1">
      <alignment horizontal="center"/>
    </xf>
    <xf numFmtId="0" fontId="43" fillId="0" borderId="0" xfId="0" applyFont="1" applyAlignment="1">
      <alignment horizontal="center"/>
    </xf>
    <xf numFmtId="0" fontId="30" fillId="0" borderId="2" xfId="0" applyFont="1" applyBorder="1" applyAlignment="1">
      <alignment horizontal="left" vertical="center"/>
    </xf>
    <xf numFmtId="0" fontId="30" fillId="0" borderId="4" xfId="0" applyFont="1" applyBorder="1" applyAlignment="1">
      <alignment horizontal="left" vertical="center"/>
    </xf>
    <xf numFmtId="0" fontId="34" fillId="3" borderId="0" xfId="0" applyFont="1" applyFill="1" applyAlignment="1">
      <alignment horizontal="center"/>
    </xf>
    <xf numFmtId="0" fontId="43" fillId="2" borderId="0" xfId="0" applyFont="1" applyFill="1" applyAlignment="1">
      <alignment horizontal="center" vertical="center"/>
    </xf>
    <xf numFmtId="1" fontId="7" fillId="3" borderId="7" xfId="0" applyNumberFormat="1" applyFont="1" applyFill="1" applyBorder="1" applyAlignment="1">
      <alignment horizontal="center" vertical="center"/>
    </xf>
    <xf numFmtId="1" fontId="44" fillId="3" borderId="0" xfId="0" applyNumberFormat="1" applyFont="1" applyFill="1" applyAlignment="1">
      <alignment horizontal="center" vertical="center"/>
    </xf>
    <xf numFmtId="1" fontId="26" fillId="3" borderId="0" xfId="0" applyNumberFormat="1" applyFont="1" applyFill="1" applyAlignment="1">
      <alignment horizontal="center" vertical="center"/>
    </xf>
    <xf numFmtId="0" fontId="43" fillId="3" borderId="0" xfId="0" applyFont="1" applyFill="1" applyAlignment="1">
      <alignment horizontal="center" vertical="center"/>
    </xf>
    <xf numFmtId="0" fontId="43" fillId="0" borderId="0" xfId="0" applyFont="1" applyFill="1" applyAlignment="1">
      <alignment horizontal="center" vertical="center"/>
    </xf>
    <xf numFmtId="0" fontId="0" fillId="0" borderId="0" xfId="0" applyFill="1" applyAlignment="1">
      <alignment vertical="center"/>
    </xf>
    <xf numFmtId="0" fontId="43" fillId="0" borderId="0" xfId="0" applyFont="1" applyAlignment="1">
      <alignment horizontal="center" vertical="center"/>
    </xf>
    <xf numFmtId="0" fontId="5" fillId="0" borderId="13" xfId="0" applyFont="1" applyBorder="1" applyAlignment="1">
      <alignment horizontal="center" vertical="center"/>
    </xf>
    <xf numFmtId="1" fontId="36" fillId="2" borderId="11" xfId="0" applyNumberFormat="1" applyFont="1" applyFill="1" applyBorder="1" applyAlignment="1">
      <alignment horizontal="center" vertical="center"/>
    </xf>
    <xf numFmtId="0" fontId="7" fillId="3" borderId="11" xfId="0" applyFont="1" applyFill="1" applyBorder="1" applyAlignment="1">
      <alignment horizontal="center" vertical="center"/>
    </xf>
    <xf numFmtId="164" fontId="5" fillId="0" borderId="16" xfId="0" applyNumberFormat="1" applyFont="1" applyBorder="1" applyAlignment="1">
      <alignment horizontal="center" vertical="center"/>
    </xf>
    <xf numFmtId="164" fontId="36" fillId="0" borderId="7" xfId="0" applyNumberFormat="1" applyFont="1" applyFill="1" applyBorder="1" applyAlignment="1">
      <alignment horizontal="center" vertical="center"/>
    </xf>
    <xf numFmtId="164" fontId="7" fillId="3" borderId="7" xfId="0" applyNumberFormat="1" applyFont="1" applyFill="1" applyBorder="1" applyAlignment="1">
      <alignment horizontal="center"/>
    </xf>
    <xf numFmtId="164" fontId="5" fillId="0" borderId="13" xfId="0" applyNumberFormat="1" applyFont="1" applyBorder="1" applyAlignment="1">
      <alignment horizontal="center" vertical="center"/>
    </xf>
    <xf numFmtId="164" fontId="36" fillId="0" borderId="12" xfId="0" applyNumberFormat="1" applyFont="1" applyFill="1" applyBorder="1" applyAlignment="1">
      <alignment horizontal="center" vertical="center"/>
    </xf>
    <xf numFmtId="164" fontId="7" fillId="3" borderId="12" xfId="0" applyNumberFormat="1" applyFont="1" applyFill="1" applyBorder="1" applyAlignment="1">
      <alignment horizontal="center"/>
    </xf>
    <xf numFmtId="164" fontId="5" fillId="0" borderId="19" xfId="0" applyNumberFormat="1" applyFont="1" applyBorder="1" applyAlignment="1">
      <alignment horizontal="center" vertical="center"/>
    </xf>
    <xf numFmtId="164" fontId="36" fillId="0" borderId="11" xfId="0" applyNumberFormat="1" applyFont="1" applyFill="1" applyBorder="1" applyAlignment="1">
      <alignment horizontal="center" vertical="center"/>
    </xf>
    <xf numFmtId="164" fontId="7" fillId="3" borderId="11" xfId="0" applyNumberFormat="1" applyFont="1" applyFill="1" applyBorder="1" applyAlignment="1">
      <alignment horizontal="center"/>
    </xf>
    <xf numFmtId="2" fontId="36" fillId="2" borderId="0" xfId="0" applyNumberFormat="1" applyFont="1" applyFill="1" applyBorder="1" applyAlignment="1">
      <alignment horizontal="center" vertical="center" textRotation="90"/>
    </xf>
    <xf numFmtId="1" fontId="36" fillId="2" borderId="17" xfId="0" applyNumberFormat="1" applyFont="1" applyFill="1" applyBorder="1" applyAlignment="1">
      <alignment horizontal="center"/>
    </xf>
    <xf numFmtId="0" fontId="43" fillId="2" borderId="17" xfId="0" applyFont="1" applyFill="1" applyBorder="1" applyAlignment="1">
      <alignment horizontal="center"/>
    </xf>
    <xf numFmtId="164" fontId="5" fillId="2" borderId="17" xfId="0" applyNumberFormat="1" applyFont="1" applyFill="1" applyBorder="1" applyAlignment="1">
      <alignment horizontal="center" vertical="center"/>
    </xf>
    <xf numFmtId="164" fontId="36" fillId="2" borderId="17" xfId="0" applyNumberFormat="1" applyFont="1" applyFill="1" applyBorder="1" applyAlignment="1">
      <alignment horizontal="center" vertical="center"/>
    </xf>
    <xf numFmtId="0" fontId="0" fillId="3" borderId="17" xfId="0" applyFill="1" applyBorder="1"/>
    <xf numFmtId="164" fontId="36" fillId="2" borderId="0" xfId="0" applyNumberFormat="1" applyFont="1" applyFill="1" applyBorder="1" applyAlignment="1">
      <alignment horizontal="center" vertical="center"/>
    </xf>
    <xf numFmtId="164" fontId="5" fillId="2" borderId="0" xfId="0" applyNumberFormat="1" applyFont="1" applyFill="1" applyBorder="1" applyAlignment="1">
      <alignment horizontal="center" vertical="center"/>
    </xf>
    <xf numFmtId="165" fontId="5" fillId="2" borderId="0" xfId="0" applyNumberFormat="1" applyFont="1" applyFill="1" applyAlignment="1">
      <alignment horizontal="center" vertical="center"/>
    </xf>
    <xf numFmtId="0" fontId="0" fillId="3" borderId="13" xfId="0" applyFill="1" applyBorder="1" applyAlignment="1">
      <alignment vertical="center"/>
    </xf>
    <xf numFmtId="2" fontId="5" fillId="0" borderId="16" xfId="0" applyNumberFormat="1" applyFont="1" applyBorder="1" applyAlignment="1">
      <alignment horizontal="center" vertical="center"/>
    </xf>
    <xf numFmtId="2" fontId="36" fillId="0" borderId="7" xfId="0" applyNumberFormat="1" applyFont="1" applyFill="1" applyBorder="1" applyAlignment="1">
      <alignment horizontal="center" vertical="center"/>
    </xf>
    <xf numFmtId="2" fontId="5" fillId="0" borderId="13" xfId="0" applyNumberFormat="1" applyFont="1" applyBorder="1" applyAlignment="1">
      <alignment horizontal="center" vertical="center"/>
    </xf>
    <xf numFmtId="2" fontId="36" fillId="0" borderId="12" xfId="0" applyNumberFormat="1" applyFont="1" applyFill="1" applyBorder="1" applyAlignment="1">
      <alignment horizontal="center" vertical="center"/>
    </xf>
    <xf numFmtId="2" fontId="36" fillId="0" borderId="11"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165" fontId="36" fillId="2" borderId="4" xfId="0" applyNumberFormat="1" applyFont="1" applyFill="1" applyBorder="1" applyAlignment="1">
      <alignment horizontal="right" vertical="center"/>
    </xf>
    <xf numFmtId="1" fontId="36" fillId="0" borderId="2" xfId="0" applyNumberFormat="1" applyFont="1" applyBorder="1" applyAlignment="1">
      <alignment horizontal="center" vertical="center"/>
    </xf>
    <xf numFmtId="2" fontId="36" fillId="0" borderId="2" xfId="0" applyNumberFormat="1" applyFont="1" applyBorder="1" applyAlignment="1">
      <alignment horizontal="center" vertical="center"/>
    </xf>
    <xf numFmtId="2" fontId="36" fillId="0" borderId="4" xfId="0" applyNumberFormat="1" applyFont="1" applyFill="1" applyBorder="1" applyAlignment="1">
      <alignment horizontal="center" vertical="center"/>
    </xf>
    <xf numFmtId="2" fontId="36" fillId="2" borderId="0" xfId="0" applyNumberFormat="1" applyFont="1" applyFill="1" applyBorder="1" applyAlignment="1">
      <alignment horizontal="center" vertical="center"/>
    </xf>
    <xf numFmtId="1" fontId="26" fillId="2" borderId="0" xfId="0" applyNumberFormat="1" applyFont="1" applyFill="1" applyAlignment="1">
      <alignment horizontal="right"/>
    </xf>
    <xf numFmtId="2" fontId="36" fillId="0" borderId="7" xfId="0" applyNumberFormat="1" applyFont="1" applyBorder="1" applyAlignment="1">
      <alignment horizontal="center" vertical="center"/>
    </xf>
    <xf numFmtId="2" fontId="26" fillId="3" borderId="0" xfId="0" applyNumberFormat="1" applyFont="1" applyFill="1" applyAlignment="1">
      <alignment horizontal="center"/>
    </xf>
    <xf numFmtId="2" fontId="36" fillId="0" borderId="12" xfId="0" applyNumberFormat="1" applyFont="1" applyBorder="1" applyAlignment="1">
      <alignment horizontal="center" vertical="center"/>
    </xf>
    <xf numFmtId="2" fontId="36" fillId="0" borderId="11" xfId="0" applyNumberFormat="1" applyFont="1" applyBorder="1" applyAlignment="1">
      <alignment horizontal="center" vertical="center"/>
    </xf>
    <xf numFmtId="2" fontId="5" fillId="2" borderId="0" xfId="0" applyNumberFormat="1" applyFont="1" applyFill="1" applyBorder="1" applyAlignment="1">
      <alignment horizontal="center" vertical="center"/>
    </xf>
    <xf numFmtId="164" fontId="36" fillId="0" borderId="7" xfId="0" applyNumberFormat="1" applyFont="1" applyBorder="1" applyAlignment="1">
      <alignment horizontal="center" vertical="center"/>
    </xf>
    <xf numFmtId="164" fontId="36" fillId="0" borderId="12" xfId="0" applyNumberFormat="1" applyFont="1" applyBorder="1" applyAlignment="1">
      <alignment horizontal="center" vertical="center"/>
    </xf>
    <xf numFmtId="164" fontId="36" fillId="0" borderId="11" xfId="0" applyNumberFormat="1" applyFont="1" applyBorder="1" applyAlignment="1">
      <alignment horizontal="center" vertical="center"/>
    </xf>
    <xf numFmtId="0" fontId="5" fillId="3" borderId="17" xfId="0" applyFont="1" applyFill="1" applyBorder="1" applyAlignment="1">
      <alignment horizontal="center"/>
    </xf>
    <xf numFmtId="1" fontId="26" fillId="3" borderId="17" xfId="0" applyNumberFormat="1" applyFont="1" applyFill="1" applyBorder="1" applyAlignment="1">
      <alignment horizontal="center"/>
    </xf>
    <xf numFmtId="0" fontId="34" fillId="2" borderId="0" xfId="0" applyFont="1" applyFill="1" applyAlignment="1"/>
    <xf numFmtId="165" fontId="5" fillId="4" borderId="0" xfId="0" applyNumberFormat="1" applyFont="1" applyFill="1" applyAlignment="1">
      <alignment horizontal="center"/>
    </xf>
    <xf numFmtId="0" fontId="5" fillId="4" borderId="0" xfId="0" applyFont="1" applyFill="1" applyBorder="1" applyAlignment="1">
      <alignment horizontal="center"/>
    </xf>
    <xf numFmtId="0" fontId="34" fillId="2" borderId="0" xfId="0" applyFont="1" applyFill="1"/>
    <xf numFmtId="0" fontId="36" fillId="4" borderId="0" xfId="0" applyFont="1" applyFill="1" applyAlignment="1">
      <alignment horizontal="left"/>
    </xf>
    <xf numFmtId="0" fontId="36" fillId="4" borderId="0" xfId="0" quotePrefix="1" applyFont="1" applyFill="1" applyAlignment="1">
      <alignment horizontal="center"/>
    </xf>
    <xf numFmtId="0" fontId="36" fillId="4" borderId="0" xfId="0" applyFont="1" applyFill="1" applyAlignment="1">
      <alignment horizontal="center"/>
    </xf>
    <xf numFmtId="165" fontId="36" fillId="4" borderId="0" xfId="0" applyNumberFormat="1" applyFont="1" applyFill="1" applyAlignment="1">
      <alignment horizontal="center"/>
    </xf>
    <xf numFmtId="1" fontId="7" fillId="4" borderId="0" xfId="0" applyNumberFormat="1" applyFont="1" applyFill="1" applyAlignment="1">
      <alignment horizontal="center"/>
    </xf>
    <xf numFmtId="0" fontId="40" fillId="2" borderId="0" xfId="0" applyFont="1" applyFill="1" applyBorder="1" applyAlignment="1">
      <alignment horizontal="center"/>
    </xf>
    <xf numFmtId="0" fontId="36" fillId="0" borderId="17" xfId="0" applyFont="1" applyFill="1" applyBorder="1" applyAlignment="1">
      <alignment horizontal="center"/>
    </xf>
    <xf numFmtId="0" fontId="36" fillId="0" borderId="18" xfId="0" applyFont="1" applyFill="1" applyBorder="1" applyAlignment="1">
      <alignment horizontal="center"/>
    </xf>
    <xf numFmtId="0" fontId="36" fillId="0" borderId="20" xfId="0" applyFont="1" applyBorder="1" applyAlignment="1">
      <alignment horizontal="center"/>
    </xf>
    <xf numFmtId="0" fontId="36" fillId="0" borderId="21" xfId="0" applyFont="1" applyBorder="1" applyAlignment="1">
      <alignment horizontal="center"/>
    </xf>
    <xf numFmtId="1" fontId="5" fillId="0" borderId="0" xfId="5" applyNumberFormat="1" applyFont="1" applyFill="1" applyAlignment="1">
      <alignment horizontal="center"/>
    </xf>
    <xf numFmtId="1" fontId="15" fillId="0" borderId="7" xfId="5" applyNumberFormat="1" applyFont="1" applyBorder="1" applyAlignment="1">
      <alignment horizontal="center"/>
    </xf>
    <xf numFmtId="1" fontId="15" fillId="0" borderId="12" xfId="5" applyNumberFormat="1" applyFont="1" applyBorder="1" applyAlignment="1">
      <alignment horizontal="center"/>
    </xf>
    <xf numFmtId="1" fontId="15" fillId="0" borderId="11" xfId="5" applyNumberFormat="1" applyFont="1" applyBorder="1" applyAlignment="1">
      <alignment horizontal="center"/>
    </xf>
    <xf numFmtId="1" fontId="36" fillId="0" borderId="2" xfId="5" applyNumberFormat="1" applyFont="1" applyFill="1" applyBorder="1" applyAlignment="1">
      <alignment horizontal="center"/>
    </xf>
    <xf numFmtId="1" fontId="36" fillId="0" borderId="3" xfId="5" applyNumberFormat="1" applyFont="1" applyFill="1" applyBorder="1" applyAlignment="1">
      <alignment horizontal="center"/>
    </xf>
    <xf numFmtId="1" fontId="36" fillId="0" borderId="4" xfId="5" applyNumberFormat="1" applyFont="1" applyFill="1" applyBorder="1" applyAlignment="1">
      <alignment horizontal="center"/>
    </xf>
    <xf numFmtId="1" fontId="15" fillId="0" borderId="22" xfId="5" applyNumberFormat="1" applyFont="1" applyBorder="1" applyAlignment="1">
      <alignment horizontal="center"/>
    </xf>
    <xf numFmtId="1" fontId="36" fillId="2" borderId="0" xfId="5" applyNumberFormat="1" applyFont="1" applyFill="1" applyBorder="1" applyAlignment="1">
      <alignment horizontal="center"/>
    </xf>
    <xf numFmtId="1" fontId="15" fillId="2" borderId="0" xfId="5" applyNumberFormat="1" applyFont="1" applyFill="1" applyBorder="1" applyAlignment="1">
      <alignment horizontal="center"/>
    </xf>
    <xf numFmtId="0" fontId="36" fillId="0" borderId="19" xfId="0" applyFont="1" applyBorder="1" applyAlignment="1">
      <alignment horizontal="center"/>
    </xf>
    <xf numFmtId="1" fontId="15" fillId="0" borderId="12" xfId="0" applyNumberFormat="1" applyFont="1" applyBorder="1" applyAlignment="1">
      <alignment horizontal="center"/>
    </xf>
    <xf numFmtId="9" fontId="5" fillId="0" borderId="0" xfId="5" applyNumberFormat="1" applyFont="1" applyFill="1" applyAlignment="1">
      <alignment horizontal="center"/>
    </xf>
    <xf numFmtId="166" fontId="15" fillId="0" borderId="7" xfId="5" applyNumberFormat="1" applyFont="1" applyFill="1" applyBorder="1" applyAlignment="1">
      <alignment horizontal="center"/>
    </xf>
    <xf numFmtId="166" fontId="15" fillId="0" borderId="12" xfId="5" applyNumberFormat="1" applyFont="1" applyFill="1" applyBorder="1" applyAlignment="1">
      <alignment horizontal="center"/>
    </xf>
    <xf numFmtId="166" fontId="15" fillId="0" borderId="11" xfId="5" applyNumberFormat="1" applyFont="1" applyFill="1" applyBorder="1" applyAlignment="1">
      <alignment horizontal="center"/>
    </xf>
    <xf numFmtId="0" fontId="45" fillId="0" borderId="2" xfId="0" applyFont="1" applyBorder="1" applyAlignment="1">
      <alignment horizontal="center"/>
    </xf>
    <xf numFmtId="166" fontId="36" fillId="0" borderId="2" xfId="5" applyNumberFormat="1" applyFont="1" applyFill="1" applyBorder="1" applyAlignment="1">
      <alignment horizontal="center"/>
    </xf>
    <xf numFmtId="166" fontId="36" fillId="0" borderId="3" xfId="5" applyNumberFormat="1" applyFont="1" applyFill="1" applyBorder="1" applyAlignment="1">
      <alignment horizontal="center"/>
    </xf>
    <xf numFmtId="166" fontId="36" fillId="0" borderId="4" xfId="5" applyNumberFormat="1" applyFont="1" applyFill="1" applyBorder="1" applyAlignment="1">
      <alignment horizontal="center"/>
    </xf>
    <xf numFmtId="166" fontId="36" fillId="0" borderId="22" xfId="5" applyNumberFormat="1" applyFont="1" applyFill="1" applyBorder="1" applyAlignment="1">
      <alignment horizontal="center"/>
    </xf>
    <xf numFmtId="0" fontId="36" fillId="0" borderId="0" xfId="0" applyFont="1" applyAlignment="1">
      <alignment horizontal="left"/>
    </xf>
    <xf numFmtId="0" fontId="45" fillId="2" borderId="0" xfId="0" applyFont="1" applyFill="1" applyAlignment="1">
      <alignment horizontal="left"/>
    </xf>
    <xf numFmtId="1" fontId="36" fillId="0" borderId="7" xfId="0" applyNumberFormat="1" applyFont="1" applyFill="1" applyBorder="1" applyAlignment="1">
      <alignment horizontal="center"/>
    </xf>
    <xf numFmtId="1" fontId="15" fillId="0" borderId="18" xfId="0" applyNumberFormat="1" applyFont="1" applyFill="1" applyBorder="1" applyAlignment="1">
      <alignment horizontal="center"/>
    </xf>
    <xf numFmtId="1" fontId="36" fillId="0" borderId="19" xfId="0" applyNumberFormat="1" applyFont="1" applyFill="1" applyBorder="1" applyAlignment="1">
      <alignment horizontal="center"/>
    </xf>
    <xf numFmtId="0" fontId="15" fillId="0" borderId="2" xfId="0" applyFont="1" applyFill="1" applyBorder="1" applyAlignment="1">
      <alignment horizontal="center"/>
    </xf>
    <xf numFmtId="0" fontId="15" fillId="0" borderId="3" xfId="0" applyFont="1" applyFill="1" applyBorder="1" applyAlignment="1">
      <alignment horizontal="center"/>
    </xf>
    <xf numFmtId="0" fontId="15" fillId="0" borderId="4" xfId="0" applyFont="1" applyFill="1" applyBorder="1" applyAlignment="1">
      <alignment horizontal="center"/>
    </xf>
    <xf numFmtId="1" fontId="15" fillId="0" borderId="14" xfId="0" applyNumberFormat="1" applyFont="1" applyFill="1" applyBorder="1" applyAlignment="1">
      <alignment horizontal="center"/>
    </xf>
    <xf numFmtId="0" fontId="36" fillId="0" borderId="7" xfId="0" applyFont="1" applyFill="1" applyBorder="1" applyAlignment="1">
      <alignment horizontal="center"/>
    </xf>
    <xf numFmtId="9" fontId="5" fillId="0" borderId="0" xfId="5" applyFont="1" applyFill="1" applyBorder="1" applyAlignment="1">
      <alignment horizontal="center" vertical="center"/>
    </xf>
    <xf numFmtId="1" fontId="36" fillId="0" borderId="12" xfId="0" applyNumberFormat="1" applyFont="1" applyFill="1" applyBorder="1" applyAlignment="1">
      <alignment horizontal="center" vertical="center"/>
    </xf>
    <xf numFmtId="1" fontId="36" fillId="0" borderId="11" xfId="0" applyNumberFormat="1" applyFont="1" applyFill="1" applyBorder="1" applyAlignment="1">
      <alignment horizontal="center" vertical="center"/>
    </xf>
    <xf numFmtId="0" fontId="45" fillId="0" borderId="2" xfId="0" applyFont="1" applyFill="1" applyBorder="1" applyAlignment="1">
      <alignment horizontal="center"/>
    </xf>
    <xf numFmtId="166" fontId="36" fillId="0" borderId="2" xfId="5" quotePrefix="1" applyNumberFormat="1" applyFont="1" applyFill="1" applyBorder="1" applyAlignment="1">
      <alignment horizontal="center" vertical="center"/>
    </xf>
    <xf numFmtId="166" fontId="36" fillId="0" borderId="3" xfId="5" quotePrefix="1" applyNumberFormat="1" applyFont="1" applyFill="1" applyBorder="1" applyAlignment="1">
      <alignment horizontal="center" vertical="center"/>
    </xf>
    <xf numFmtId="166" fontId="36" fillId="0" borderId="4" xfId="5" quotePrefix="1" applyNumberFormat="1" applyFont="1" applyFill="1" applyBorder="1" applyAlignment="1">
      <alignment horizontal="center" vertical="center"/>
    </xf>
    <xf numFmtId="166" fontId="36" fillId="0" borderId="22" xfId="5" quotePrefix="1" applyNumberFormat="1" applyFont="1" applyFill="1" applyBorder="1" applyAlignment="1">
      <alignment horizontal="center" vertical="center"/>
    </xf>
    <xf numFmtId="0" fontId="36" fillId="2" borderId="0" xfId="0" applyFont="1" applyFill="1" applyBorder="1" applyAlignment="1">
      <alignment horizontal="left"/>
    </xf>
    <xf numFmtId="168" fontId="5" fillId="0" borderId="0" xfId="5" applyNumberFormat="1" applyFont="1" applyFill="1" applyAlignment="1">
      <alignment horizontal="center"/>
    </xf>
    <xf numFmtId="168" fontId="36" fillId="0" borderId="7" xfId="5" applyNumberFormat="1" applyFont="1" applyFill="1" applyBorder="1" applyAlignment="1">
      <alignment horizontal="center"/>
    </xf>
    <xf numFmtId="168" fontId="36" fillId="0" borderId="12" xfId="5" applyNumberFormat="1" applyFont="1" applyFill="1" applyBorder="1" applyAlignment="1">
      <alignment horizontal="center"/>
    </xf>
    <xf numFmtId="168" fontId="36" fillId="0" borderId="11" xfId="5" applyNumberFormat="1" applyFont="1" applyFill="1" applyBorder="1" applyAlignment="1">
      <alignment horizontal="center"/>
    </xf>
    <xf numFmtId="0" fontId="45" fillId="0" borderId="2" xfId="0" applyFont="1" applyBorder="1" applyAlignment="1">
      <alignment horizontal="right"/>
    </xf>
    <xf numFmtId="168" fontId="36" fillId="0" borderId="2" xfId="5" applyNumberFormat="1" applyFont="1" applyFill="1" applyBorder="1" applyAlignment="1">
      <alignment horizontal="center"/>
    </xf>
    <xf numFmtId="168" fontId="36" fillId="0" borderId="3" xfId="5" applyNumberFormat="1" applyFont="1" applyFill="1" applyBorder="1" applyAlignment="1">
      <alignment horizontal="center"/>
    </xf>
    <xf numFmtId="168" fontId="36" fillId="0" borderId="4" xfId="5" applyNumberFormat="1" applyFont="1" applyFill="1" applyBorder="1" applyAlignment="1">
      <alignment horizontal="center"/>
    </xf>
    <xf numFmtId="168" fontId="36" fillId="0" borderId="22" xfId="5" applyNumberFormat="1" applyFont="1" applyFill="1" applyBorder="1" applyAlignment="1">
      <alignment horizontal="center"/>
    </xf>
    <xf numFmtId="168" fontId="5" fillId="3" borderId="0" xfId="0" applyNumberFormat="1" applyFont="1" applyFill="1" applyAlignment="1">
      <alignment horizontal="center"/>
    </xf>
    <xf numFmtId="0" fontId="36" fillId="2" borderId="17" xfId="0" applyFont="1" applyFill="1" applyBorder="1" applyAlignment="1">
      <alignment horizontal="center"/>
    </xf>
    <xf numFmtId="0" fontId="36" fillId="2" borderId="18" xfId="0" applyFont="1" applyFill="1" applyBorder="1" applyAlignment="1">
      <alignment horizontal="center"/>
    </xf>
    <xf numFmtId="1" fontId="15" fillId="2" borderId="7" xfId="0" applyNumberFormat="1" applyFont="1" applyFill="1" applyBorder="1" applyAlignment="1">
      <alignment horizontal="center"/>
    </xf>
    <xf numFmtId="1" fontId="15" fillId="2" borderId="11" xfId="0" applyNumberFormat="1" applyFont="1" applyFill="1" applyBorder="1" applyAlignment="1">
      <alignment horizontal="center"/>
    </xf>
    <xf numFmtId="0" fontId="36" fillId="0" borderId="12" xfId="0" applyFont="1" applyFill="1" applyBorder="1" applyAlignment="1">
      <alignment horizontal="center"/>
    </xf>
    <xf numFmtId="1" fontId="15" fillId="0" borderId="7" xfId="5" applyNumberFormat="1" applyFont="1" applyFill="1" applyBorder="1" applyAlignment="1">
      <alignment horizontal="center"/>
    </xf>
    <xf numFmtId="1" fontId="15" fillId="0" borderId="12" xfId="5" applyNumberFormat="1" applyFont="1" applyFill="1" applyBorder="1" applyAlignment="1">
      <alignment horizontal="center"/>
    </xf>
    <xf numFmtId="1" fontId="15" fillId="0" borderId="11" xfId="5" applyNumberFormat="1" applyFont="1" applyFill="1" applyBorder="1" applyAlignment="1">
      <alignment horizontal="center"/>
    </xf>
    <xf numFmtId="0" fontId="36" fillId="0" borderId="2" xfId="0" applyFont="1" applyFill="1" applyBorder="1" applyAlignment="1">
      <alignment horizontal="center"/>
    </xf>
    <xf numFmtId="1" fontId="15" fillId="0" borderId="22" xfId="5" applyNumberFormat="1" applyFont="1" applyFill="1" applyBorder="1" applyAlignment="1">
      <alignment horizontal="center"/>
    </xf>
    <xf numFmtId="0" fontId="5" fillId="2" borderId="4" xfId="0" applyFont="1" applyFill="1" applyBorder="1" applyAlignment="1">
      <alignment horizontal="center"/>
    </xf>
    <xf numFmtId="1" fontId="36" fillId="0" borderId="11" xfId="0" applyNumberFormat="1" applyFont="1" applyFill="1" applyBorder="1" applyAlignment="1">
      <alignment horizontal="center"/>
    </xf>
    <xf numFmtId="0" fontId="15" fillId="0" borderId="19" xfId="0" applyFont="1" applyFill="1" applyBorder="1" applyAlignment="1">
      <alignment horizontal="center"/>
    </xf>
    <xf numFmtId="0" fontId="15" fillId="0" borderId="20" xfId="0" applyFont="1" applyFill="1" applyBorder="1" applyAlignment="1">
      <alignment horizontal="center"/>
    </xf>
    <xf numFmtId="0" fontId="15" fillId="0" borderId="21" xfId="0" applyFont="1" applyFill="1" applyBorder="1" applyAlignment="1">
      <alignment horizontal="center"/>
    </xf>
    <xf numFmtId="0" fontId="36" fillId="2" borderId="0" xfId="0" applyFont="1" applyFill="1" applyAlignment="1">
      <alignment horizontal="left"/>
    </xf>
    <xf numFmtId="0" fontId="36" fillId="2" borderId="16" xfId="0" applyFont="1" applyFill="1" applyBorder="1" applyAlignment="1">
      <alignment horizontal="center"/>
    </xf>
    <xf numFmtId="9" fontId="5" fillId="0" borderId="0" xfId="5" applyFont="1" applyBorder="1" applyAlignment="1">
      <alignment horizontal="center" vertical="center"/>
    </xf>
    <xf numFmtId="166" fontId="36" fillId="0" borderId="7" xfId="5" applyNumberFormat="1" applyFont="1" applyBorder="1" applyAlignment="1">
      <alignment horizontal="center" vertical="center"/>
    </xf>
    <xf numFmtId="166" fontId="36" fillId="0" borderId="12" xfId="5" applyNumberFormat="1" applyFont="1" applyBorder="1" applyAlignment="1">
      <alignment horizontal="center" vertical="center"/>
    </xf>
    <xf numFmtId="166" fontId="36" fillId="0" borderId="11" xfId="5" applyNumberFormat="1" applyFont="1" applyBorder="1" applyAlignment="1">
      <alignment horizontal="center" vertical="center"/>
    </xf>
    <xf numFmtId="0" fontId="5" fillId="3" borderId="0" xfId="0" applyFont="1" applyFill="1" applyAlignment="1"/>
    <xf numFmtId="1" fontId="36" fillId="2" borderId="16" xfId="0" applyNumberFormat="1" applyFont="1" applyFill="1" applyBorder="1" applyAlignment="1">
      <alignment horizontal="center"/>
    </xf>
    <xf numFmtId="1" fontId="15" fillId="2" borderId="18" xfId="0" applyNumberFormat="1" applyFont="1" applyFill="1" applyBorder="1" applyAlignment="1">
      <alignment horizontal="center"/>
    </xf>
    <xf numFmtId="1" fontId="36" fillId="2" borderId="19" xfId="0" applyNumberFormat="1" applyFont="1" applyFill="1" applyBorder="1" applyAlignment="1">
      <alignment horizontal="center"/>
    </xf>
    <xf numFmtId="0" fontId="36" fillId="0" borderId="19" xfId="0" applyFont="1" applyFill="1" applyBorder="1" applyAlignment="1">
      <alignment horizontal="center"/>
    </xf>
    <xf numFmtId="0" fontId="36" fillId="0" borderId="20" xfId="0" applyFont="1" applyFill="1" applyBorder="1" applyAlignment="1">
      <alignment horizontal="center"/>
    </xf>
    <xf numFmtId="0" fontId="36" fillId="0" borderId="21" xfId="0" applyFont="1" applyFill="1" applyBorder="1" applyAlignment="1">
      <alignment horizontal="center"/>
    </xf>
    <xf numFmtId="1" fontId="15" fillId="2" borderId="14" xfId="0" applyNumberFormat="1" applyFont="1" applyFill="1" applyBorder="1" applyAlignment="1">
      <alignment horizontal="center"/>
    </xf>
    <xf numFmtId="0" fontId="45" fillId="2" borderId="2" xfId="0" applyFont="1" applyFill="1" applyBorder="1" applyAlignment="1">
      <alignment horizontal="right"/>
    </xf>
    <xf numFmtId="0" fontId="30" fillId="2" borderId="0" xfId="0" applyFont="1" applyFill="1" applyAlignment="1">
      <alignment horizontal="center"/>
    </xf>
    <xf numFmtId="165" fontId="28" fillId="2" borderId="0" xfId="0" applyNumberFormat="1" applyFont="1" applyFill="1" applyAlignment="1">
      <alignment horizontal="left" vertical="center"/>
    </xf>
    <xf numFmtId="0" fontId="28" fillId="2" borderId="0" xfId="0" applyFont="1" applyFill="1" applyAlignment="1">
      <alignment vertical="center"/>
    </xf>
    <xf numFmtId="0" fontId="29" fillId="2" borderId="0" xfId="0" applyFont="1" applyFill="1" applyAlignment="1">
      <alignment vertical="center"/>
    </xf>
    <xf numFmtId="0" fontId="38" fillId="2" borderId="0" xfId="0" applyFont="1" applyFill="1" applyAlignment="1"/>
    <xf numFmtId="0" fontId="47" fillId="2" borderId="0" xfId="0" applyFont="1" applyFill="1" applyAlignment="1">
      <alignment horizontal="center" vertical="center" textRotation="90"/>
    </xf>
    <xf numFmtId="0" fontId="36" fillId="2" borderId="0" xfId="0" applyFont="1" applyFill="1" applyAlignment="1"/>
    <xf numFmtId="1" fontId="36" fillId="2" borderId="0" xfId="0" applyNumberFormat="1" applyFont="1" applyFill="1" applyAlignment="1"/>
    <xf numFmtId="165" fontId="7" fillId="4" borderId="0" xfId="0" applyNumberFormat="1" applyFont="1" applyFill="1" applyBorder="1" applyAlignment="1">
      <alignment horizontal="center"/>
    </xf>
    <xf numFmtId="0" fontId="36" fillId="4" borderId="2" xfId="0" applyFont="1" applyFill="1" applyBorder="1" applyAlignment="1">
      <alignment horizontal="left"/>
    </xf>
    <xf numFmtId="0" fontId="5" fillId="4" borderId="3" xfId="0" applyFont="1" applyFill="1" applyBorder="1" applyAlignment="1">
      <alignment horizontal="center"/>
    </xf>
    <xf numFmtId="0" fontId="5" fillId="4" borderId="4" xfId="0" applyFont="1" applyFill="1" applyBorder="1" applyAlignment="1">
      <alignment horizontal="center"/>
    </xf>
    <xf numFmtId="0" fontId="36" fillId="2" borderId="2" xfId="0" applyFont="1" applyFill="1" applyBorder="1" applyAlignment="1">
      <alignment horizontal="left"/>
    </xf>
    <xf numFmtId="0" fontId="36" fillId="0" borderId="3" xfId="0" applyFont="1" applyFill="1" applyBorder="1" applyAlignment="1">
      <alignment horizontal="center"/>
    </xf>
    <xf numFmtId="0" fontId="36" fillId="0" borderId="4" xfId="0" applyFont="1" applyFill="1" applyBorder="1" applyAlignment="1">
      <alignment horizontal="center"/>
    </xf>
    <xf numFmtId="0" fontId="36" fillId="0" borderId="22" xfId="0" applyFont="1" applyFill="1" applyBorder="1" applyAlignment="1">
      <alignment horizontal="center"/>
    </xf>
    <xf numFmtId="0" fontId="36" fillId="0" borderId="0" xfId="0" applyFont="1" applyFill="1" applyBorder="1" applyAlignment="1">
      <alignment horizontal="center"/>
    </xf>
    <xf numFmtId="0" fontId="38" fillId="0" borderId="3" xfId="0" applyFont="1" applyFill="1" applyBorder="1" applyAlignment="1">
      <alignment horizontal="center"/>
    </xf>
    <xf numFmtId="0" fontId="36" fillId="0" borderId="13" xfId="0" applyFont="1" applyBorder="1" applyAlignment="1">
      <alignment horizontal="center"/>
    </xf>
    <xf numFmtId="0" fontId="5" fillId="6" borderId="16" xfId="0" applyFont="1" applyFill="1" applyBorder="1" applyAlignment="1">
      <alignment horizontal="center"/>
    </xf>
    <xf numFmtId="0" fontId="5" fillId="6" borderId="17" xfId="0" applyFont="1" applyFill="1" applyBorder="1" applyAlignment="1">
      <alignment horizontal="center"/>
    </xf>
    <xf numFmtId="9" fontId="36" fillId="0" borderId="17" xfId="5" applyFont="1" applyFill="1" applyBorder="1" applyAlignment="1">
      <alignment horizontal="center"/>
    </xf>
    <xf numFmtId="9" fontId="5" fillId="0" borderId="17" xfId="5" applyFont="1" applyFill="1" applyBorder="1" applyAlignment="1">
      <alignment horizontal="center"/>
    </xf>
    <xf numFmtId="9" fontId="36" fillId="0" borderId="7" xfId="5" applyNumberFormat="1" applyFont="1" applyFill="1" applyBorder="1" applyAlignment="1">
      <alignment horizontal="center"/>
    </xf>
    <xf numFmtId="0" fontId="5" fillId="6" borderId="13" xfId="0" applyFont="1" applyFill="1" applyBorder="1" applyAlignment="1">
      <alignment horizontal="center"/>
    </xf>
    <xf numFmtId="0" fontId="5" fillId="6" borderId="0" xfId="0" applyFont="1" applyFill="1" applyBorder="1" applyAlignment="1">
      <alignment horizontal="center"/>
    </xf>
    <xf numFmtId="9" fontId="5" fillId="0" borderId="0" xfId="5" applyFont="1" applyFill="1" applyBorder="1" applyAlignment="1">
      <alignment horizontal="center"/>
    </xf>
    <xf numFmtId="9" fontId="36" fillId="0" borderId="0" xfId="5" applyFont="1" applyFill="1" applyBorder="1" applyAlignment="1">
      <alignment horizontal="center"/>
    </xf>
    <xf numFmtId="9" fontId="36" fillId="0" borderId="12" xfId="5" applyNumberFormat="1" applyFont="1" applyFill="1" applyBorder="1" applyAlignment="1">
      <alignment horizontal="center"/>
    </xf>
    <xf numFmtId="9" fontId="5" fillId="0" borderId="13" xfId="5" applyFont="1" applyFill="1" applyBorder="1" applyAlignment="1">
      <alignment horizontal="center"/>
    </xf>
    <xf numFmtId="9" fontId="5" fillId="0" borderId="19" xfId="5" applyFont="1" applyFill="1" applyBorder="1" applyAlignment="1">
      <alignment horizontal="center"/>
    </xf>
    <xf numFmtId="9" fontId="5" fillId="0" borderId="20" xfId="5" applyFont="1" applyFill="1" applyBorder="1" applyAlignment="1">
      <alignment horizontal="center"/>
    </xf>
    <xf numFmtId="9" fontId="36" fillId="0" borderId="20" xfId="5" applyFont="1" applyFill="1" applyBorder="1" applyAlignment="1">
      <alignment horizontal="center"/>
    </xf>
    <xf numFmtId="9" fontId="36" fillId="0" borderId="11" xfId="5" applyNumberFormat="1" applyFont="1" applyFill="1" applyBorder="1" applyAlignment="1">
      <alignment horizontal="center"/>
    </xf>
    <xf numFmtId="1" fontId="26" fillId="0" borderId="0" xfId="0" applyNumberFormat="1" applyFont="1" applyAlignment="1">
      <alignment horizontal="center"/>
    </xf>
    <xf numFmtId="1" fontId="6" fillId="0" borderId="0" xfId="0" applyNumberFormat="1" applyFont="1" applyFill="1" applyBorder="1" applyAlignment="1">
      <alignment horizontal="center" vertical="center"/>
    </xf>
    <xf numFmtId="0" fontId="20" fillId="0" borderId="14" xfId="0" applyFont="1" applyFill="1" applyBorder="1" applyAlignment="1">
      <alignment horizontal="left" vertical="center"/>
    </xf>
    <xf numFmtId="0" fontId="20" fillId="0" borderId="14" xfId="0" applyFont="1" applyFill="1" applyBorder="1" applyAlignment="1">
      <alignment horizontal="center" vertical="center"/>
    </xf>
    <xf numFmtId="1" fontId="36" fillId="0" borderId="22" xfId="0" applyNumberFormat="1" applyFont="1" applyFill="1" applyBorder="1" applyAlignment="1">
      <alignment horizontal="center"/>
    </xf>
    <xf numFmtId="0" fontId="5" fillId="0" borderId="16" xfId="0" applyFont="1" applyBorder="1" applyAlignment="1">
      <alignment horizontal="center" wrapText="1"/>
    </xf>
    <xf numFmtId="0" fontId="5" fillId="0" borderId="13" xfId="0" applyFont="1" applyBorder="1" applyAlignment="1">
      <alignment horizontal="center" wrapText="1"/>
    </xf>
    <xf numFmtId="0" fontId="0" fillId="2" borderId="19" xfId="0" applyFill="1" applyBorder="1"/>
    <xf numFmtId="0" fontId="0" fillId="2" borderId="20" xfId="0" applyFill="1" applyBorder="1"/>
    <xf numFmtId="0" fontId="5" fillId="0" borderId="7" xfId="0" applyFont="1" applyBorder="1" applyAlignment="1">
      <alignment horizontal="center" wrapText="1"/>
    </xf>
    <xf numFmtId="1" fontId="26" fillId="2" borderId="0" xfId="0" applyNumberFormat="1" applyFont="1" applyFill="1" applyBorder="1" applyAlignment="1">
      <alignment horizontal="center"/>
    </xf>
    <xf numFmtId="165" fontId="36" fillId="0" borderId="22" xfId="0" applyNumberFormat="1" applyFont="1" applyFill="1" applyBorder="1" applyAlignment="1">
      <alignment horizontal="center" vertical="center"/>
    </xf>
    <xf numFmtId="0" fontId="13" fillId="0" borderId="23" xfId="0" applyFont="1" applyFill="1" applyBorder="1" applyAlignment="1">
      <alignment horizontal="center" vertical="center" wrapText="1"/>
    </xf>
    <xf numFmtId="0" fontId="13" fillId="0" borderId="23" xfId="0" applyFont="1" applyFill="1" applyBorder="1" applyAlignment="1">
      <alignment horizontal="center" vertical="center"/>
    </xf>
    <xf numFmtId="0" fontId="13" fillId="0" borderId="24" xfId="0" applyFont="1" applyFill="1" applyBorder="1" applyAlignment="1">
      <alignment horizontal="center" vertical="center" wrapText="1"/>
    </xf>
    <xf numFmtId="1" fontId="15" fillId="0" borderId="7" xfId="0" applyNumberFormat="1" applyFont="1" applyBorder="1" applyAlignment="1">
      <alignment horizontal="center" vertical="center"/>
    </xf>
    <xf numFmtId="1" fontId="8" fillId="3" borderId="0" xfId="0" applyNumberFormat="1" applyFont="1" applyFill="1" applyBorder="1" applyAlignment="1">
      <alignment horizontal="center" vertical="center"/>
    </xf>
    <xf numFmtId="0" fontId="0" fillId="3" borderId="25" xfId="0" applyFill="1" applyBorder="1" applyAlignment="1">
      <alignment vertical="center"/>
    </xf>
    <xf numFmtId="0" fontId="0" fillId="3" borderId="27" xfId="0" applyFill="1" applyBorder="1" applyAlignment="1">
      <alignment vertical="center"/>
    </xf>
    <xf numFmtId="0" fontId="11" fillId="4" borderId="8" xfId="0" applyFont="1" applyFill="1" applyBorder="1" applyAlignment="1">
      <alignment vertical="center"/>
    </xf>
    <xf numFmtId="0" fontId="0" fillId="0" borderId="0" xfId="0" applyAlignment="1">
      <alignment vertical="center"/>
    </xf>
    <xf numFmtId="1" fontId="15" fillId="0" borderId="11" xfId="0" applyNumberFormat="1" applyFont="1" applyBorder="1" applyAlignment="1">
      <alignment horizontal="center" vertical="center"/>
    </xf>
    <xf numFmtId="1" fontId="15" fillId="2" borderId="2" xfId="0" applyNumberFormat="1" applyFont="1" applyFill="1" applyBorder="1" applyAlignment="1">
      <alignment horizontal="center" vertical="center"/>
    </xf>
    <xf numFmtId="0" fontId="20" fillId="2" borderId="4" xfId="0" applyFont="1" applyFill="1" applyBorder="1" applyAlignment="1">
      <alignment horizontal="center" vertical="center"/>
    </xf>
    <xf numFmtId="0" fontId="0" fillId="4" borderId="15" xfId="0" applyFill="1" applyBorder="1" applyAlignment="1">
      <alignment vertical="center"/>
    </xf>
    <xf numFmtId="0" fontId="5" fillId="2" borderId="13" xfId="0" applyFont="1" applyFill="1" applyBorder="1" applyAlignment="1">
      <alignment horizontal="center" vertical="center"/>
    </xf>
    <xf numFmtId="1" fontId="20" fillId="4" borderId="28" xfId="0" applyNumberFormat="1" applyFont="1" applyFill="1" applyBorder="1" applyAlignment="1">
      <alignment horizontal="center" vertical="center"/>
    </xf>
    <xf numFmtId="0" fontId="23" fillId="4" borderId="0" xfId="0" applyFont="1" applyFill="1" applyAlignment="1">
      <alignment vertical="center"/>
    </xf>
    <xf numFmtId="0" fontId="5" fillId="0" borderId="13" xfId="0" applyFont="1" applyFill="1" applyBorder="1" applyAlignment="1">
      <alignment horizontal="center" vertical="center"/>
    </xf>
    <xf numFmtId="0" fontId="0" fillId="0" borderId="25" xfId="0" applyFill="1" applyBorder="1" applyAlignment="1">
      <alignment vertical="center"/>
    </xf>
    <xf numFmtId="1" fontId="20" fillId="0" borderId="28" xfId="0" applyNumberFormat="1" applyFont="1" applyFill="1" applyBorder="1" applyAlignment="1">
      <alignment horizontal="center" vertical="center"/>
    </xf>
    <xf numFmtId="0" fontId="23" fillId="0" borderId="0" xfId="0" applyFont="1" applyFill="1" applyAlignment="1">
      <alignment vertical="center"/>
    </xf>
    <xf numFmtId="0" fontId="0" fillId="4" borderId="0" xfId="0" applyFill="1" applyAlignment="1">
      <alignment vertical="center"/>
    </xf>
    <xf numFmtId="0" fontId="5" fillId="2" borderId="19" xfId="0" applyFont="1" applyFill="1" applyBorder="1" applyAlignment="1">
      <alignment horizontal="center" vertical="center"/>
    </xf>
    <xf numFmtId="0" fontId="5" fillId="2" borderId="17" xfId="0" applyFont="1" applyFill="1" applyBorder="1" applyAlignment="1">
      <alignment horizontal="center" vertical="center"/>
    </xf>
    <xf numFmtId="0" fontId="0" fillId="2" borderId="18" xfId="0" applyFont="1" applyFill="1" applyBorder="1" applyAlignment="1">
      <alignment vertical="center"/>
    </xf>
    <xf numFmtId="0" fontId="23" fillId="3" borderId="0" xfId="0" applyFont="1" applyFill="1" applyAlignment="1">
      <alignment horizontal="right" vertical="center"/>
    </xf>
    <xf numFmtId="0" fontId="23" fillId="3" borderId="0" xfId="0" applyFont="1" applyFill="1" applyAlignment="1">
      <alignment horizontal="left" vertical="center"/>
    </xf>
    <xf numFmtId="0" fontId="5" fillId="3" borderId="0" xfId="0" applyFont="1" applyFill="1" applyAlignment="1">
      <alignment horizontal="center" vertical="center"/>
    </xf>
    <xf numFmtId="1" fontId="6" fillId="3" borderId="17" xfId="0" applyNumberFormat="1" applyFont="1" applyFill="1" applyBorder="1" applyAlignment="1">
      <alignment horizontal="center" vertical="center"/>
    </xf>
    <xf numFmtId="1" fontId="8" fillId="3" borderId="17" xfId="0" applyNumberFormat="1" applyFont="1" applyFill="1" applyBorder="1" applyAlignment="1">
      <alignment horizontal="center" vertical="center"/>
    </xf>
    <xf numFmtId="0" fontId="0" fillId="3" borderId="29" xfId="0" applyFill="1" applyBorder="1" applyAlignment="1">
      <alignment vertical="center"/>
    </xf>
    <xf numFmtId="0" fontId="49" fillId="0" borderId="26" xfId="0" applyFont="1" applyBorder="1" applyAlignment="1">
      <alignment horizontal="center"/>
    </xf>
    <xf numFmtId="0" fontId="49" fillId="0" borderId="30" xfId="0" applyFont="1" applyBorder="1" applyAlignment="1">
      <alignment horizontal="center"/>
    </xf>
    <xf numFmtId="165" fontId="49" fillId="0" borderId="26" xfId="0" applyNumberFormat="1" applyFont="1" applyBorder="1" applyAlignment="1">
      <alignment horizontal="center"/>
    </xf>
    <xf numFmtId="0" fontId="49" fillId="0" borderId="31" xfId="0" applyFont="1" applyBorder="1" applyAlignment="1">
      <alignment horizontal="center"/>
    </xf>
    <xf numFmtId="1" fontId="50" fillId="0" borderId="0" xfId="0" applyNumberFormat="1" applyFont="1" applyFill="1" applyBorder="1" applyAlignment="1">
      <alignment horizontal="center" vertical="center"/>
    </xf>
    <xf numFmtId="1" fontId="51" fillId="0" borderId="31" xfId="0" applyNumberFormat="1" applyFont="1" applyFill="1" applyBorder="1" applyAlignment="1">
      <alignment horizontal="center" vertical="center"/>
    </xf>
    <xf numFmtId="0" fontId="49" fillId="0" borderId="32" xfId="0" applyFont="1" applyBorder="1" applyAlignment="1">
      <alignment horizontal="center" vertical="center"/>
    </xf>
    <xf numFmtId="0" fontId="49" fillId="0" borderId="23" xfId="0" applyFont="1" applyBorder="1" applyAlignment="1">
      <alignment horizontal="center" vertical="center"/>
    </xf>
    <xf numFmtId="165" fontId="49" fillId="0" borderId="23" xfId="0" applyNumberFormat="1" applyFont="1" applyBorder="1" applyAlignment="1">
      <alignment horizontal="center" vertical="center"/>
    </xf>
    <xf numFmtId="1" fontId="50" fillId="0" borderId="32" xfId="0" applyNumberFormat="1" applyFont="1" applyFill="1" applyBorder="1" applyAlignment="1">
      <alignment horizontal="center" vertical="center"/>
    </xf>
    <xf numFmtId="1" fontId="51" fillId="0" borderId="23" xfId="0" applyNumberFormat="1" applyFont="1" applyFill="1" applyBorder="1" applyAlignment="1">
      <alignment horizontal="center" vertical="center"/>
    </xf>
    <xf numFmtId="1" fontId="51" fillId="0" borderId="33" xfId="0" applyNumberFormat="1" applyFont="1" applyFill="1" applyBorder="1" applyAlignment="1">
      <alignment horizontal="center" vertical="center"/>
    </xf>
    <xf numFmtId="1" fontId="50" fillId="0" borderId="34" xfId="0" applyNumberFormat="1" applyFont="1" applyBorder="1" applyAlignment="1">
      <alignment horizontal="center" vertical="center"/>
    </xf>
    <xf numFmtId="9" fontId="49" fillId="0" borderId="0" xfId="5" applyFont="1" applyBorder="1" applyAlignment="1">
      <alignment horizontal="center" vertical="center"/>
    </xf>
    <xf numFmtId="9" fontId="49" fillId="0" borderId="35" xfId="5" applyFont="1" applyBorder="1" applyAlignment="1">
      <alignment horizontal="center" vertical="center"/>
    </xf>
    <xf numFmtId="9" fontId="49" fillId="0" borderId="35" xfId="5" applyFont="1" applyFill="1" applyBorder="1" applyAlignment="1">
      <alignment horizontal="center" vertical="center"/>
    </xf>
    <xf numFmtId="0" fontId="49" fillId="2" borderId="26" xfId="0" applyFont="1" applyFill="1" applyBorder="1" applyAlignment="1">
      <alignment horizontal="center" vertical="center"/>
    </xf>
    <xf numFmtId="0" fontId="49" fillId="2" borderId="34" xfId="0" applyFont="1" applyFill="1" applyBorder="1" applyAlignment="1">
      <alignment horizontal="center" vertical="center"/>
    </xf>
    <xf numFmtId="165" fontId="49" fillId="2" borderId="0" xfId="0" applyNumberFormat="1" applyFont="1" applyFill="1" applyBorder="1" applyAlignment="1">
      <alignment horizontal="center" vertical="center"/>
    </xf>
    <xf numFmtId="0" fontId="49" fillId="2" borderId="35" xfId="0" applyFont="1" applyFill="1" applyBorder="1" applyAlignment="1">
      <alignment horizontal="right" vertical="center"/>
    </xf>
    <xf numFmtId="10" fontId="51" fillId="2" borderId="30" xfId="5" applyNumberFormat="1" applyFont="1" applyFill="1" applyBorder="1" applyAlignment="1">
      <alignment horizontal="right" vertical="center"/>
    </xf>
    <xf numFmtId="0" fontId="49" fillId="2" borderId="0" xfId="0" applyFont="1" applyFill="1" applyAlignment="1">
      <alignment horizontal="center" vertical="center"/>
    </xf>
    <xf numFmtId="0" fontId="13" fillId="0" borderId="0" xfId="0" applyFont="1" applyAlignment="1">
      <alignment horizontal="center" vertical="center"/>
    </xf>
    <xf numFmtId="0" fontId="49" fillId="2" borderId="35" xfId="0" applyFont="1" applyFill="1" applyBorder="1" applyAlignment="1">
      <alignment horizontal="center" vertical="center"/>
    </xf>
    <xf numFmtId="0" fontId="49" fillId="2" borderId="36" xfId="0" applyFont="1" applyFill="1" applyBorder="1" applyAlignment="1">
      <alignment horizontal="center" vertical="center"/>
    </xf>
    <xf numFmtId="165" fontId="49" fillId="2" borderId="5" xfId="0" applyNumberFormat="1" applyFont="1" applyFill="1" applyBorder="1" applyAlignment="1">
      <alignment horizontal="center" vertical="center"/>
    </xf>
    <xf numFmtId="0" fontId="49" fillId="2" borderId="37" xfId="0" applyFont="1" applyFill="1" applyBorder="1" applyAlignment="1">
      <alignment horizontal="right" vertical="center"/>
    </xf>
    <xf numFmtId="1" fontId="49" fillId="0" borderId="5" xfId="0" applyNumberFormat="1" applyFont="1" applyBorder="1" applyAlignment="1">
      <alignment horizontal="center" vertical="center"/>
    </xf>
    <xf numFmtId="0" fontId="17" fillId="0" borderId="34" xfId="0" applyFont="1" applyBorder="1" applyAlignment="1">
      <alignment horizontal="right" vertical="center"/>
    </xf>
    <xf numFmtId="1" fontId="36" fillId="2" borderId="7" xfId="0" applyNumberFormat="1" applyFont="1" applyFill="1" applyBorder="1" applyAlignment="1">
      <alignment horizontal="center" wrapText="1"/>
    </xf>
    <xf numFmtId="1" fontId="51" fillId="0" borderId="26" xfId="0" applyNumberFormat="1" applyFont="1" applyFill="1" applyBorder="1" applyAlignment="1">
      <alignment horizontal="center" vertical="center" wrapText="1"/>
    </xf>
    <xf numFmtId="0" fontId="27" fillId="2" borderId="0" xfId="0" applyFont="1" applyFill="1" applyAlignment="1">
      <alignment horizontal="center"/>
    </xf>
    <xf numFmtId="0" fontId="27" fillId="2" borderId="0" xfId="0" applyFont="1" applyFill="1" applyAlignment="1">
      <alignment horizontal="right"/>
    </xf>
    <xf numFmtId="0" fontId="5" fillId="0" borderId="0" xfId="0" applyFont="1" applyFill="1" applyAlignment="1">
      <alignment horizontal="left"/>
    </xf>
    <xf numFmtId="0" fontId="47" fillId="2" borderId="0" xfId="0" applyFont="1" applyFill="1" applyAlignment="1">
      <alignment horizontal="left" vertical="center" textRotation="1"/>
    </xf>
    <xf numFmtId="0" fontId="27" fillId="2" borderId="0" xfId="0" applyFont="1" applyFill="1" applyAlignment="1"/>
    <xf numFmtId="0" fontId="47" fillId="2" borderId="0" xfId="0" applyFont="1" applyFill="1" applyAlignment="1"/>
    <xf numFmtId="0" fontId="27" fillId="2" borderId="0" xfId="0" applyFont="1" applyFill="1" applyAlignment="1">
      <alignment horizontal="center" vertical="center"/>
    </xf>
    <xf numFmtId="0" fontId="30" fillId="0" borderId="0" xfId="0" applyFont="1" applyBorder="1" applyAlignment="1">
      <alignment horizontal="left" vertical="center"/>
    </xf>
    <xf numFmtId="0" fontId="0" fillId="3" borderId="0" xfId="0" applyFill="1" applyBorder="1" applyAlignment="1">
      <alignment vertical="center"/>
    </xf>
    <xf numFmtId="0" fontId="21" fillId="4" borderId="9" xfId="0" applyFont="1" applyFill="1" applyBorder="1" applyAlignment="1">
      <alignment horizontal="left" vertical="center"/>
    </xf>
    <xf numFmtId="0" fontId="18" fillId="0" borderId="30" xfId="0" applyFont="1" applyBorder="1" applyAlignment="1">
      <alignment horizontal="center" vertical="center"/>
    </xf>
    <xf numFmtId="0" fontId="13" fillId="0" borderId="38" xfId="0" applyFont="1" applyFill="1" applyBorder="1" applyAlignment="1">
      <alignment horizontal="center" vertical="center" wrapText="1"/>
    </xf>
    <xf numFmtId="1" fontId="49" fillId="0" borderId="0" xfId="0" applyNumberFormat="1" applyFont="1" applyBorder="1" applyAlignment="1">
      <alignment horizontal="center" vertical="center"/>
    </xf>
    <xf numFmtId="1" fontId="56" fillId="0" borderId="34" xfId="4" applyNumberFormat="1" applyFont="1" applyFill="1" applyBorder="1" applyAlignment="1">
      <alignment horizontal="center" vertical="center"/>
    </xf>
    <xf numFmtId="0" fontId="57" fillId="0" borderId="3" xfId="0" applyFont="1" applyFill="1" applyBorder="1" applyAlignment="1">
      <alignment horizontal="center"/>
    </xf>
    <xf numFmtId="0" fontId="57" fillId="0" borderId="4" xfId="0" applyFont="1" applyFill="1" applyBorder="1" applyAlignment="1">
      <alignment horizontal="center"/>
    </xf>
    <xf numFmtId="0" fontId="5" fillId="0" borderId="0" xfId="1" applyAlignment="1">
      <alignment horizontal="center" vertical="center"/>
    </xf>
    <xf numFmtId="0" fontId="5" fillId="0" borderId="0" xfId="1" applyBorder="1" applyAlignment="1">
      <alignment horizontal="center" vertical="center"/>
    </xf>
    <xf numFmtId="0" fontId="53" fillId="0" borderId="39" xfId="3" applyBorder="1" applyAlignment="1">
      <alignment horizontal="center" vertical="center"/>
    </xf>
    <xf numFmtId="0" fontId="5" fillId="0" borderId="40" xfId="1" applyBorder="1" applyAlignment="1">
      <alignment horizontal="center" vertical="center"/>
    </xf>
    <xf numFmtId="0" fontId="53" fillId="0" borderId="0" xfId="3"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52" fillId="7" borderId="0" xfId="4" applyFont="1" applyFill="1" applyBorder="1" applyAlignment="1">
      <alignment horizontal="center" vertical="center"/>
    </xf>
    <xf numFmtId="0" fontId="55" fillId="7" borderId="0" xfId="1" applyFont="1" applyFill="1" applyAlignment="1">
      <alignment vertical="center"/>
    </xf>
    <xf numFmtId="0" fontId="30" fillId="2" borderId="0" xfId="0" applyFont="1" applyFill="1" applyAlignment="1">
      <alignment horizontal="center"/>
    </xf>
    <xf numFmtId="0" fontId="36" fillId="2" borderId="2" xfId="0" applyFont="1" applyFill="1" applyBorder="1" applyAlignment="1">
      <alignment horizontal="center"/>
    </xf>
    <xf numFmtId="0" fontId="36" fillId="2" borderId="3" xfId="0" applyFont="1" applyFill="1" applyBorder="1" applyAlignment="1">
      <alignment horizontal="center"/>
    </xf>
    <xf numFmtId="0" fontId="36" fillId="2" borderId="4" xfId="0" applyFont="1" applyFill="1" applyBorder="1" applyAlignment="1">
      <alignment horizontal="center"/>
    </xf>
    <xf numFmtId="0" fontId="40" fillId="2" borderId="0" xfId="0" applyFont="1" applyFill="1" applyBorder="1" applyAlignment="1">
      <alignment horizontal="center"/>
    </xf>
    <xf numFmtId="0" fontId="47" fillId="2" borderId="0" xfId="0" applyFont="1" applyFill="1" applyAlignment="1">
      <alignment horizontal="center" vertical="center" textRotation="90"/>
    </xf>
    <xf numFmtId="0" fontId="49" fillId="0" borderId="26" xfId="0" applyFont="1" applyBorder="1" applyAlignment="1">
      <alignment horizontal="center"/>
    </xf>
    <xf numFmtId="0" fontId="20"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27" fillId="2" borderId="0" xfId="0" applyFont="1" applyFill="1" applyAlignment="1">
      <alignment horizontal="right"/>
    </xf>
    <xf numFmtId="1" fontId="0" fillId="0" borderId="0" xfId="0" applyNumberFormat="1"/>
    <xf numFmtId="0" fontId="13" fillId="0" borderId="23" xfId="8" applyFont="1" applyFill="1" applyBorder="1" applyAlignment="1">
      <alignment horizontal="center" vertical="center" wrapText="1"/>
    </xf>
    <xf numFmtId="0" fontId="49" fillId="0" borderId="23" xfId="8" applyFont="1" applyBorder="1" applyAlignment="1">
      <alignment horizontal="center" vertical="center"/>
    </xf>
    <xf numFmtId="0" fontId="5" fillId="0" borderId="0" xfId="1" applyBorder="1" applyAlignment="1">
      <alignment horizontal="center" vertical="center"/>
    </xf>
    <xf numFmtId="0" fontId="13" fillId="0" borderId="23" xfId="8" applyFont="1" applyFill="1" applyBorder="1" applyAlignment="1">
      <alignment horizontal="center" vertical="center" wrapText="1"/>
    </xf>
    <xf numFmtId="0" fontId="49" fillId="0" borderId="23" xfId="8" applyFont="1" applyBorder="1" applyAlignment="1">
      <alignment horizontal="center" vertical="center"/>
    </xf>
    <xf numFmtId="0" fontId="53" fillId="0" borderId="0" xfId="3" applyBorder="1" applyAlignment="1">
      <alignment horizontal="center" vertical="center"/>
    </xf>
    <xf numFmtId="0" fontId="13" fillId="0" borderId="24" xfId="8" applyFont="1" applyFill="1" applyBorder="1" applyAlignment="1">
      <alignment horizontal="center" vertical="center" wrapText="1"/>
    </xf>
    <xf numFmtId="0" fontId="49" fillId="0" borderId="23" xfId="8" applyFont="1" applyBorder="1" applyAlignment="1">
      <alignment horizontal="center" vertical="center"/>
    </xf>
    <xf numFmtId="0" fontId="5" fillId="0" borderId="0" xfId="1" applyBorder="1" applyAlignment="1">
      <alignment horizontal="center" vertical="center"/>
    </xf>
    <xf numFmtId="0" fontId="47" fillId="2" borderId="0" xfId="0" applyFont="1" applyFill="1" applyAlignment="1">
      <alignment horizontal="center" vertical="center" textRotation="90"/>
    </xf>
    <xf numFmtId="0" fontId="40" fillId="2" borderId="2" xfId="0" applyFont="1" applyFill="1" applyBorder="1" applyAlignment="1">
      <alignment horizontal="center"/>
    </xf>
    <xf numFmtId="0" fontId="40" fillId="2" borderId="3" xfId="0" applyFont="1" applyFill="1" applyBorder="1" applyAlignment="1">
      <alignment horizontal="center"/>
    </xf>
    <xf numFmtId="0" fontId="40" fillId="2" borderId="4" xfId="0" applyFont="1" applyFill="1" applyBorder="1" applyAlignment="1">
      <alignment horizontal="center"/>
    </xf>
    <xf numFmtId="0" fontId="36" fillId="2" borderId="2" xfId="0" applyFont="1" applyFill="1" applyBorder="1" applyAlignment="1">
      <alignment horizontal="center"/>
    </xf>
    <xf numFmtId="0" fontId="36" fillId="2" borderId="3" xfId="0" applyFont="1" applyFill="1" applyBorder="1" applyAlignment="1">
      <alignment horizontal="center"/>
    </xf>
    <xf numFmtId="0" fontId="36" fillId="2" borderId="4" xfId="0" applyFont="1" applyFill="1" applyBorder="1" applyAlignment="1">
      <alignment horizontal="center"/>
    </xf>
    <xf numFmtId="0" fontId="27" fillId="2" borderId="0" xfId="0" applyFont="1" applyFill="1" applyAlignment="1">
      <alignment horizontal="right"/>
    </xf>
    <xf numFmtId="0" fontId="42" fillId="0" borderId="0" xfId="0" applyFont="1" applyAlignment="1">
      <alignment horizontal="left"/>
    </xf>
    <xf numFmtId="165" fontId="36" fillId="2" borderId="2" xfId="0" applyNumberFormat="1" applyFont="1" applyFill="1" applyBorder="1" applyAlignment="1">
      <alignment horizontal="center"/>
    </xf>
    <xf numFmtId="165" fontId="36" fillId="2" borderId="3" xfId="0" applyNumberFormat="1" applyFont="1" applyFill="1" applyBorder="1" applyAlignment="1">
      <alignment horizontal="center"/>
    </xf>
    <xf numFmtId="165" fontId="36" fillId="2" borderId="4" xfId="0" applyNumberFormat="1" applyFont="1" applyFill="1" applyBorder="1" applyAlignment="1">
      <alignment horizontal="center"/>
    </xf>
    <xf numFmtId="0" fontId="36" fillId="2" borderId="0" xfId="0" applyFont="1" applyFill="1" applyAlignment="1">
      <alignment horizontal="right"/>
    </xf>
    <xf numFmtId="0" fontId="47" fillId="2" borderId="0" xfId="0" applyFont="1" applyFill="1" applyAlignment="1">
      <alignment horizontal="right"/>
    </xf>
    <xf numFmtId="1" fontId="16" fillId="2" borderId="13" xfId="0" applyNumberFormat="1" applyFont="1" applyFill="1" applyBorder="1" applyAlignment="1">
      <alignment horizontal="center" vertical="center"/>
    </xf>
    <xf numFmtId="0" fontId="17" fillId="0" borderId="0" xfId="0" applyFont="1" applyBorder="1" applyAlignment="1">
      <alignment horizontal="center" vertical="center"/>
    </xf>
    <xf numFmtId="0" fontId="17" fillId="0" borderId="21" xfId="0" applyFont="1" applyBorder="1" applyAlignment="1">
      <alignment horizontal="center" vertical="center"/>
    </xf>
    <xf numFmtId="0" fontId="14" fillId="0" borderId="16" xfId="0" applyFont="1" applyFill="1" applyBorder="1" applyAlignment="1">
      <alignment horizontal="center" vertical="center"/>
    </xf>
    <xf numFmtId="0" fontId="14" fillId="0" borderId="17" xfId="0" applyFont="1" applyFill="1" applyBorder="1" applyAlignment="1">
      <alignment horizontal="center" vertical="center"/>
    </xf>
    <xf numFmtId="0" fontId="14" fillId="0" borderId="18" xfId="0" applyFont="1" applyFill="1" applyBorder="1" applyAlignment="1">
      <alignment horizontal="center" vertical="center"/>
    </xf>
    <xf numFmtId="0" fontId="49" fillId="0" borderId="26" xfId="0" applyFont="1" applyBorder="1" applyAlignment="1">
      <alignment horizontal="center"/>
    </xf>
    <xf numFmtId="166" fontId="40" fillId="0" borderId="18" xfId="5" applyNumberFormat="1" applyFont="1" applyBorder="1" applyAlignment="1">
      <alignment horizontal="center" vertical="center"/>
    </xf>
    <xf numFmtId="166" fontId="40" fillId="0" borderId="21" xfId="5" applyNumberFormat="1" applyFont="1" applyBorder="1" applyAlignment="1">
      <alignment horizontal="center" vertical="center"/>
    </xf>
    <xf numFmtId="166" fontId="51" fillId="0" borderId="1" xfId="5" applyNumberFormat="1" applyFont="1" applyBorder="1" applyAlignment="1">
      <alignment horizontal="center" vertical="center"/>
    </xf>
    <xf numFmtId="166" fontId="51" fillId="0" borderId="41" xfId="5" applyNumberFormat="1" applyFont="1" applyBorder="1" applyAlignment="1">
      <alignment horizontal="center" vertical="center"/>
    </xf>
    <xf numFmtId="166" fontId="30" fillId="0" borderId="18" xfId="5" applyNumberFormat="1" applyFont="1" applyFill="1" applyBorder="1" applyAlignment="1">
      <alignment horizontal="center" vertical="center"/>
    </xf>
    <xf numFmtId="166" fontId="30" fillId="0" borderId="21" xfId="5" applyNumberFormat="1" applyFont="1" applyFill="1" applyBorder="1" applyAlignment="1">
      <alignment horizontal="center" vertical="center"/>
    </xf>
    <xf numFmtId="0" fontId="20" fillId="2" borderId="2" xfId="0" applyFont="1" applyFill="1" applyBorder="1" applyAlignment="1">
      <alignment horizontal="center" vertical="center"/>
    </xf>
    <xf numFmtId="0" fontId="20"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0" fillId="2" borderId="0" xfId="0" applyFont="1" applyFill="1" applyAlignment="1">
      <alignment horizontal="center"/>
    </xf>
    <xf numFmtId="0" fontId="36" fillId="2" borderId="0" xfId="0" applyFont="1" applyFill="1" applyAlignment="1">
      <alignment horizontal="center"/>
    </xf>
    <xf numFmtId="0" fontId="40" fillId="2" borderId="0" xfId="0" applyFont="1" applyFill="1" applyBorder="1" applyAlignment="1">
      <alignment horizontal="center"/>
    </xf>
    <xf numFmtId="0" fontId="52" fillId="0" borderId="0" xfId="4" applyFont="1" applyFill="1" applyBorder="1" applyAlignment="1">
      <alignment horizontal="center" vertical="center"/>
    </xf>
    <xf numFmtId="0" fontId="0" fillId="0" borderId="0" xfId="0" applyAlignment="1">
      <alignment horizontal="center"/>
    </xf>
    <xf numFmtId="0" fontId="0" fillId="0" borderId="0" xfId="0" applyFont="1" applyFill="1" applyAlignment="1">
      <alignment horizontal="center"/>
    </xf>
    <xf numFmtId="0" fontId="5" fillId="0" borderId="0" xfId="1" applyFont="1" applyFill="1" applyAlignment="1">
      <alignment horizontal="center" vertical="center"/>
    </xf>
    <xf numFmtId="1" fontId="0" fillId="0" borderId="0" xfId="0" applyNumberFormat="1" applyFont="1" applyAlignment="1">
      <alignment horizontal="center"/>
    </xf>
    <xf numFmtId="0" fontId="5" fillId="0" borderId="42" xfId="1" applyBorder="1" applyAlignment="1">
      <alignment horizontal="center" vertical="center"/>
    </xf>
    <xf numFmtId="0" fontId="49" fillId="2" borderId="30" xfId="0" applyFont="1" applyFill="1" applyBorder="1" applyAlignment="1">
      <alignment horizontal="center" vertical="center"/>
    </xf>
    <xf numFmtId="165" fontId="49" fillId="2" borderId="26" xfId="0" applyNumberFormat="1" applyFont="1" applyFill="1" applyBorder="1" applyAlignment="1">
      <alignment horizontal="center" vertical="center"/>
    </xf>
    <xf numFmtId="0" fontId="49" fillId="2" borderId="31" xfId="0" applyFont="1" applyFill="1" applyBorder="1" applyAlignment="1">
      <alignment horizontal="right" vertical="center"/>
    </xf>
    <xf numFmtId="1" fontId="49" fillId="0" borderId="26" xfId="0" applyNumberFormat="1" applyFont="1" applyBorder="1" applyAlignment="1">
      <alignment horizontal="center" vertical="center"/>
    </xf>
    <xf numFmtId="1" fontId="49" fillId="0" borderId="31" xfId="0" applyNumberFormat="1" applyFont="1" applyBorder="1" applyAlignment="1">
      <alignment horizontal="center" vertical="center"/>
    </xf>
  </cellXfs>
  <cellStyles count="10">
    <cellStyle name="Normal" xfId="0" builtinId="0"/>
    <cellStyle name="Normal 2" xfId="1"/>
    <cellStyle name="Normal 3" xfId="2"/>
    <cellStyle name="Normal 4" xfId="3"/>
    <cellStyle name="Normal 5" xfId="8"/>
    <cellStyle name="Normal 6" xfId="7"/>
    <cellStyle name="Normal_AGE COMPARISONS guus eltink spreadsheet" xfId="4"/>
    <cellStyle name="Percent" xfId="5" builtinId="5"/>
    <cellStyle name="Percent 2" xfId="6"/>
    <cellStyle name="Percent 3"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6.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7.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44.xml.rels><?xml version="1.0" encoding="UTF-8" standalone="yes"?>
<Relationships xmlns="http://schemas.openxmlformats.org/package/2006/relationships"><Relationship Id="rId1" Type="http://schemas.openxmlformats.org/officeDocument/2006/relationships/chartUserShapes" Target="../drawings/drawing31.xml"/></Relationships>
</file>

<file path=xl/charts/_rels/chart45.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46.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_rels/chart47.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35.xml"/></Relationships>
</file>

<file path=xl/charts/_rels/chart49.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_rels/chart50.xml.rels><?xml version="1.0" encoding="UTF-8" standalone="yes"?>
<Relationships xmlns="http://schemas.openxmlformats.org/package/2006/relationships"><Relationship Id="rId1" Type="http://schemas.openxmlformats.org/officeDocument/2006/relationships/chartUserShapes" Target="../drawings/drawing37.xml"/></Relationships>
</file>

<file path=xl/charts/_rels/chart51.xml.rels><?xml version="1.0" encoding="UTF-8" standalone="yes"?>
<Relationships xmlns="http://schemas.openxmlformats.org/package/2006/relationships"><Relationship Id="rId1" Type="http://schemas.openxmlformats.org/officeDocument/2006/relationships/chartUserShapes" Target="../drawings/drawing38.xml"/></Relationships>
</file>

<file path=xl/charts/_rels/chart52.xml.rels><?xml version="1.0" encoding="UTF-8" standalone="yes"?>
<Relationships xmlns="http://schemas.openxmlformats.org/package/2006/relationships"><Relationship Id="rId1" Type="http://schemas.openxmlformats.org/officeDocument/2006/relationships/chartUserShapes" Target="../drawings/drawing39.xml"/></Relationships>
</file>

<file path=xl/charts/_rels/chart53.xml.rels><?xml version="1.0" encoding="UTF-8" standalone="yes"?>
<Relationships xmlns="http://schemas.openxmlformats.org/package/2006/relationships"><Relationship Id="rId1" Type="http://schemas.openxmlformats.org/officeDocument/2006/relationships/chartUserShapes" Target="../drawings/drawing40.xml"/></Relationships>
</file>

<file path=xl/charts/_rels/chart54.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55.xml.rels><?xml version="1.0" encoding="UTF-8" standalone="yes"?>
<Relationships xmlns="http://schemas.openxmlformats.org/package/2006/relationships"><Relationship Id="rId1" Type="http://schemas.openxmlformats.org/officeDocument/2006/relationships/chartUserShapes" Target="../drawings/drawing42.xml"/></Relationships>
</file>

<file path=xl/charts/_rels/chart56.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57.xml.rels><?xml version="1.0" encoding="UTF-8" standalone="yes"?>
<Relationships xmlns="http://schemas.openxmlformats.org/package/2006/relationships"><Relationship Id="rId1" Type="http://schemas.openxmlformats.org/officeDocument/2006/relationships/chartUserShapes" Target="../drawings/drawing44.xml"/></Relationships>
</file>

<file path=xl/charts/_rels/chart58.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59.xml.rels><?xml version="1.0" encoding="UTF-8" standalone="yes"?>
<Relationships xmlns="http://schemas.openxmlformats.org/package/2006/relationships"><Relationship Id="rId1" Type="http://schemas.openxmlformats.org/officeDocument/2006/relationships/chartUserShapes" Target="../drawings/drawing46.xml"/></Relationships>
</file>

<file path=xl/charts/_rels/chart60.xml.rels><?xml version="1.0" encoding="UTF-8" standalone="yes"?>
<Relationships xmlns="http://schemas.openxmlformats.org/package/2006/relationships"><Relationship Id="rId1" Type="http://schemas.openxmlformats.org/officeDocument/2006/relationships/chartUserShapes" Target="../drawings/drawing47.xml"/></Relationships>
</file>

<file path=xl/charts/_rels/chart61.xml.rels><?xml version="1.0" encoding="UTF-8" standalone="yes"?>
<Relationships xmlns="http://schemas.openxmlformats.org/package/2006/relationships"><Relationship Id="rId1" Type="http://schemas.openxmlformats.org/officeDocument/2006/relationships/chartUserShapes" Target="../drawings/drawing48.xml"/></Relationships>
</file>

<file path=xl/charts/_rels/chart62.xml.rels><?xml version="1.0" encoding="UTF-8" standalone="yes"?>
<Relationships xmlns="http://schemas.openxmlformats.org/package/2006/relationships"><Relationship Id="rId1" Type="http://schemas.openxmlformats.org/officeDocument/2006/relationships/chartUserShapes" Target="../drawings/drawing49.xml"/></Relationships>
</file>

<file path=xl/charts/_rels/chart63.xml.rels><?xml version="1.0" encoding="UTF-8" standalone="yes"?>
<Relationships xmlns="http://schemas.openxmlformats.org/package/2006/relationships"><Relationship Id="rId1" Type="http://schemas.openxmlformats.org/officeDocument/2006/relationships/chartUserShapes" Target="../drawings/drawing50.xml"/></Relationships>
</file>

<file path=xl/charts/_rels/chart64.xml.rels><?xml version="1.0" encoding="UTF-8" standalone="yes"?>
<Relationships xmlns="http://schemas.openxmlformats.org/package/2006/relationships"><Relationship Id="rId1" Type="http://schemas.openxmlformats.org/officeDocument/2006/relationships/chartUserShapes" Target="../drawings/drawing51.xml"/></Relationships>
</file>

<file path=xl/charts/_rels/chart65.xml.rels><?xml version="1.0" encoding="UTF-8" standalone="yes"?>
<Relationships xmlns="http://schemas.openxmlformats.org/package/2006/relationships"><Relationship Id="rId1" Type="http://schemas.openxmlformats.org/officeDocument/2006/relationships/chartUserShapes" Target="../drawings/drawing52.xml"/></Relationships>
</file>

<file path=xl/charts/_rels/chart66.xml.rels><?xml version="1.0" encoding="UTF-8" standalone="yes"?>
<Relationships xmlns="http://schemas.openxmlformats.org/package/2006/relationships"><Relationship Id="rId1" Type="http://schemas.openxmlformats.org/officeDocument/2006/relationships/chartUserShapes" Target="../drawings/drawing53.xml"/></Relationships>
</file>

<file path=xl/charts/_rels/chart67.xml.rels><?xml version="1.0" encoding="UTF-8" standalone="yes"?>
<Relationships xmlns="http://schemas.openxmlformats.org/package/2006/relationships"><Relationship Id="rId1" Type="http://schemas.openxmlformats.org/officeDocument/2006/relationships/chartUserShapes" Target="../drawings/drawing54.xml"/></Relationships>
</file>

<file path=xl/charts/_rels/chart68.xml.rels><?xml version="1.0" encoding="UTF-8" standalone="yes"?>
<Relationships xmlns="http://schemas.openxmlformats.org/package/2006/relationships"><Relationship Id="rId1" Type="http://schemas.openxmlformats.org/officeDocument/2006/relationships/chartUserShapes" Target="../drawings/drawing55.xml"/></Relationships>
</file>

<file path=xl/charts/_rels/chart79.xml.rels><?xml version="1.0" encoding="UTF-8" standalone="yes"?>
<Relationships xmlns="http://schemas.openxmlformats.org/package/2006/relationships"><Relationship Id="rId1" Type="http://schemas.openxmlformats.org/officeDocument/2006/relationships/chartUserShapes" Target="../drawings/drawing56.xml"/></Relationships>
</file>

<file path=xl/charts/chart1.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0"/>
          <c:order val="0"/>
          <c:tx>
            <c:strRef>
              <c:f>Alder!$H$72</c:f>
              <c:strCache>
                <c:ptCount val="1"/>
                <c:pt idx="0">
                  <c:v>3</c:v>
                </c:pt>
              </c:strCache>
            </c:strRef>
          </c:tx>
          <c:spPr>
            <a:ln w="3175">
              <a:solidFill>
                <a:srgbClr val="000000"/>
              </a:solidFill>
              <a:prstDash val="solid"/>
            </a:ln>
          </c:spPr>
          <c:marker>
            <c:symbol val="square"/>
            <c:size val="3"/>
            <c:spPr>
              <a:solidFill>
                <a:srgbClr val="FF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1"/>
          <c:tx>
            <c:strRef>
              <c:f>Alder!$J$72</c:f>
              <c:strCache>
                <c:ptCount val="1"/>
                <c:pt idx="0">
                  <c:v>2</c:v>
                </c:pt>
              </c:strCache>
            </c:strRef>
          </c:tx>
          <c:spPr>
            <a:ln w="3175">
              <a:solidFill>
                <a:srgbClr val="000000"/>
              </a:solidFill>
              <a:prstDash val="solid"/>
            </a:ln>
          </c:spPr>
          <c:marker>
            <c:symbol val="square"/>
            <c:size val="3"/>
            <c:spPr>
              <a:solidFill>
                <a:srgbClr val="00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2"/>
          <c:order val="2"/>
          <c:tx>
            <c:strRef>
              <c:f>Alder!$K$72</c:f>
              <c:strCache>
                <c:ptCount val="1"/>
                <c:pt idx="0">
                  <c:v>10</c:v>
                </c:pt>
              </c:strCache>
            </c:strRef>
          </c:tx>
          <c:spPr>
            <a:ln w="3175">
              <a:solidFill>
                <a:srgbClr val="000000"/>
              </a:solidFill>
              <a:prstDash val="solid"/>
            </a:ln>
          </c:spPr>
          <c:marker>
            <c:symbol val="square"/>
            <c:size val="3"/>
            <c:spPr>
              <a:solidFill>
                <a:srgbClr val="00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3"/>
          <c:tx>
            <c:strRef>
              <c:f>Alder!$L$72</c:f>
              <c:strCache>
                <c:ptCount val="1"/>
                <c:pt idx="0">
                  <c:v>4</c:v>
                </c:pt>
              </c:strCache>
            </c:strRef>
          </c:tx>
          <c:spPr>
            <a:ln w="3175">
              <a:solidFill>
                <a:srgbClr val="000000"/>
              </a:solidFill>
              <a:prstDash val="solid"/>
            </a:ln>
          </c:spPr>
          <c:marker>
            <c:symbol val="square"/>
            <c:size val="3"/>
            <c:spPr>
              <a:solidFill>
                <a:srgbClr val="FF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4"/>
          <c:order val="4"/>
          <c:tx>
            <c:strRef>
              <c:f>Alder!$M$72</c:f>
              <c:strCache>
                <c:ptCount val="1"/>
                <c:pt idx="0">
                  <c:v>9</c:v>
                </c:pt>
              </c:strCache>
            </c:strRef>
          </c:tx>
          <c:spPr>
            <a:ln w="3175">
              <a:solidFill>
                <a:srgbClr val="000000"/>
              </a:solidFill>
              <a:prstDash val="solid"/>
            </a:ln>
          </c:spPr>
          <c:marker>
            <c:symbol val="square"/>
            <c:size val="3"/>
            <c:spPr>
              <a:solidFill>
                <a:srgbClr val="FF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5"/>
          <c:order val="5"/>
          <c:tx>
            <c:strRef>
              <c:f>Alder!$O$72</c:f>
              <c:strCache>
                <c:ptCount val="1"/>
                <c:pt idx="0">
                  <c:v>8</c:v>
                </c:pt>
              </c:strCache>
            </c:strRef>
          </c:tx>
          <c:spPr>
            <a:ln w="3175">
              <a:solidFill>
                <a:srgbClr val="000000"/>
              </a:solidFill>
              <a:prstDash val="solid"/>
            </a:ln>
          </c:spPr>
          <c:marker>
            <c:symbol val="square"/>
            <c:size val="3"/>
            <c:spPr>
              <a:solidFill>
                <a:srgbClr val="00FF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6"/>
          <c:order val="6"/>
          <c:tx>
            <c:strRef>
              <c:f>Alder!#REF!</c:f>
              <c:strCache>
                <c:ptCount val="1"/>
                <c:pt idx="0">
                  <c:v>#REF!</c:v>
                </c:pt>
              </c:strCache>
            </c:strRef>
          </c:tx>
          <c:spPr>
            <a:ln w="3175">
              <a:solidFill>
                <a:srgbClr val="000000"/>
              </a:solidFill>
              <a:prstDash val="solid"/>
            </a:ln>
          </c:spPr>
          <c:marker>
            <c:symbol val="square"/>
            <c:size val="3"/>
            <c:spPr>
              <a:solidFill>
                <a:srgbClr val="8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marker val="1"/>
        <c:axId val="113925504"/>
        <c:axId val="113953024"/>
      </c:lineChart>
      <c:catAx>
        <c:axId val="11392550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AGE</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3953024"/>
        <c:crosses val="autoZero"/>
        <c:lblAlgn val="ctr"/>
        <c:lblOffset val="100"/>
        <c:tickLblSkip val="1"/>
        <c:tickMarkSkip val="1"/>
      </c:catAx>
      <c:valAx>
        <c:axId val="113953024"/>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3925504"/>
        <c:crosses val="autoZero"/>
        <c:crossBetween val="midCat"/>
      </c:valAx>
      <c:spPr>
        <a:noFill/>
        <a:ln w="25400">
          <a:noFill/>
        </a:ln>
      </c:spPr>
    </c:plotArea>
    <c:legend>
      <c:legendPos val="t"/>
      <c:layout/>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0"/>
          <c:order val="0"/>
          <c:tx>
            <c:strRef>
              <c:f>Alder!#REF!</c:f>
              <c:strCache>
                <c:ptCount val="1"/>
                <c:pt idx="0">
                  <c:v>#REF!</c:v>
                </c:pt>
              </c:strCache>
            </c:strRef>
          </c:tx>
          <c:spPr>
            <a:ln w="28575">
              <a:noFill/>
            </a:ln>
          </c:spPr>
          <c:marker>
            <c:symbol val="square"/>
            <c:size val="5"/>
            <c:spPr>
              <a:solidFill>
                <a:srgbClr val="FF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1"/>
          <c:tx>
            <c:strRef>
              <c:f>Alder!#REF!</c:f>
              <c:strCache>
                <c:ptCount val="1"/>
                <c:pt idx="0">
                  <c:v>#REF!</c:v>
                </c:pt>
              </c:strCache>
            </c:strRef>
          </c:tx>
          <c:spPr>
            <a:ln w="28575">
              <a:noFill/>
            </a:ln>
          </c:spPr>
          <c:marker>
            <c:symbol val="square"/>
            <c:size val="5"/>
            <c:spPr>
              <a:solidFill>
                <a:srgbClr val="00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2"/>
          <c:order val="2"/>
          <c:tx>
            <c:strRef>
              <c:f>Alder!#REF!</c:f>
              <c:strCache>
                <c:ptCount val="1"/>
                <c:pt idx="0">
                  <c:v>#REF!</c:v>
                </c:pt>
              </c:strCache>
            </c:strRef>
          </c:tx>
          <c:spPr>
            <a:ln w="28575">
              <a:noFill/>
            </a:ln>
          </c:spPr>
          <c:marker>
            <c:symbol val="square"/>
            <c:size val="5"/>
            <c:spPr>
              <a:solidFill>
                <a:srgbClr val="00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3"/>
          <c:tx>
            <c:strRef>
              <c:f>Alder!#REF!</c:f>
              <c:strCache>
                <c:ptCount val="1"/>
                <c:pt idx="0">
                  <c:v>#REF!</c:v>
                </c:pt>
              </c:strCache>
            </c:strRef>
          </c:tx>
          <c:spPr>
            <a:ln w="28575">
              <a:noFill/>
            </a:ln>
          </c:spPr>
          <c:marker>
            <c:symbol val="square"/>
            <c:size val="5"/>
            <c:spPr>
              <a:solidFill>
                <a:srgbClr val="FF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4"/>
          <c:order val="4"/>
          <c:tx>
            <c:strRef>
              <c:f>Alder!#REF!</c:f>
              <c:strCache>
                <c:ptCount val="1"/>
                <c:pt idx="0">
                  <c:v>#REF!</c:v>
                </c:pt>
              </c:strCache>
            </c:strRef>
          </c:tx>
          <c:spPr>
            <a:ln w="28575">
              <a:noFill/>
            </a:ln>
          </c:spPr>
          <c:marker>
            <c:symbol val="square"/>
            <c:size val="5"/>
            <c:spPr>
              <a:solidFill>
                <a:srgbClr val="FF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5"/>
          <c:order val="5"/>
          <c:tx>
            <c:strRef>
              <c:f>Alder!#REF!</c:f>
              <c:strCache>
                <c:ptCount val="1"/>
                <c:pt idx="0">
                  <c:v>#REF!</c:v>
                </c:pt>
              </c:strCache>
            </c:strRef>
          </c:tx>
          <c:spPr>
            <a:ln w="28575">
              <a:noFill/>
            </a:ln>
          </c:spPr>
          <c:marker>
            <c:symbol val="square"/>
            <c:size val="5"/>
            <c:spPr>
              <a:solidFill>
                <a:srgbClr val="00FF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6"/>
          <c:order val="6"/>
          <c:tx>
            <c:strRef>
              <c:f>Alder!#REF!</c:f>
              <c:strCache>
                <c:ptCount val="1"/>
                <c:pt idx="0">
                  <c:v>#REF!</c:v>
                </c:pt>
              </c:strCache>
            </c:strRef>
          </c:tx>
          <c:spPr>
            <a:ln w="28575">
              <a:noFill/>
            </a:ln>
          </c:spPr>
          <c:marker>
            <c:symbol val="square"/>
            <c:size val="5"/>
            <c:spPr>
              <a:solidFill>
                <a:srgbClr val="8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7"/>
          <c:order val="7"/>
          <c:tx>
            <c:v>BEST READERS</c:v>
          </c:tx>
          <c:spPr>
            <a:ln w="25400">
              <a:solidFill>
                <a:srgbClr val="000000"/>
              </a:solidFill>
              <a:prstDash val="solid"/>
            </a:ln>
          </c:spPr>
          <c:marker>
            <c:symbol val="square"/>
            <c:size val="7"/>
            <c:spPr>
              <a:solidFill>
                <a:srgbClr val="008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marker val="1"/>
        <c:axId val="114137728"/>
        <c:axId val="114160768"/>
      </c:lineChart>
      <c:catAx>
        <c:axId val="114137728"/>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AGE</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60768"/>
        <c:crosses val="autoZero"/>
        <c:lblAlgn val="ctr"/>
        <c:lblOffset val="100"/>
        <c:tickLblSkip val="1"/>
        <c:tickMarkSkip val="1"/>
      </c:catAx>
      <c:valAx>
        <c:axId val="11416076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37728"/>
        <c:crosses val="autoZero"/>
        <c:crossBetween val="midCat"/>
      </c:valAx>
      <c:spPr>
        <a:noFill/>
        <a:ln w="25400">
          <a:noFill/>
        </a:ln>
      </c:spPr>
    </c:plotArea>
    <c:legend>
      <c:legendPos val="t"/>
      <c:layout/>
      <c:spPr>
        <a:solidFill>
          <a:srgbClr val="FFFFFF"/>
        </a:solidFill>
        <a:ln w="3175">
          <a:solidFill>
            <a:srgbClr val="000000"/>
          </a:solidFill>
          <a:prstDash val="solid"/>
        </a:ln>
      </c:spPr>
      <c:txPr>
        <a:bodyPr/>
        <a:lstStyle/>
        <a:p>
          <a:pPr>
            <a:defRPr sz="920" b="0" i="0" u="none" strike="noStrike" baseline="0">
              <a:solidFill>
                <a:srgbClr val="000000"/>
              </a:solidFill>
              <a:latin typeface="Geneva"/>
              <a:ea typeface="Geneva"/>
              <a:cs typeface="Geneva"/>
            </a:defRPr>
          </a:pPr>
          <a:endParaRPr lang="nb-NO"/>
        </a:p>
      </c:txPr>
    </c:legend>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0"/>
          <c:order val="0"/>
          <c:tx>
            <c:strRef>
              <c:f>Alder!#REF!</c:f>
              <c:strCache>
                <c:ptCount val="1"/>
                <c:pt idx="0">
                  <c:v>#REF!</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1"/>
          <c:tx>
            <c:strRef>
              <c:f>Alder!#REF!</c:f>
              <c:strCache>
                <c:ptCount val="1"/>
                <c:pt idx="0">
                  <c:v>#REF!</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2"/>
          <c:order val="2"/>
          <c:tx>
            <c:strRef>
              <c:f>Alder!#REF!</c:f>
              <c:strCache>
                <c:ptCount val="1"/>
                <c:pt idx="0">
                  <c:v>#REF!</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3"/>
          <c:tx>
            <c:strRef>
              <c:f>Alder!#REF!</c:f>
              <c:strCache>
                <c:ptCount val="1"/>
                <c:pt idx="0">
                  <c:v>#REF!</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4"/>
          <c:order val="4"/>
          <c:tx>
            <c:strRef>
              <c:f>Alder!#REF!</c:f>
              <c:strCache>
                <c:ptCount val="1"/>
                <c:pt idx="0">
                  <c:v>#REF!</c:v>
                </c:pt>
              </c:strCache>
            </c:strRef>
          </c:tx>
          <c:spPr>
            <a:ln w="12700">
              <a:solidFill>
                <a:srgbClr val="000000"/>
              </a:solidFill>
              <a:prstDash val="solid"/>
            </a:ln>
          </c:spPr>
          <c:marker>
            <c:symbol val="square"/>
            <c:size val="5"/>
            <c:spPr>
              <a:solidFill>
                <a:srgbClr val="FF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5"/>
          <c:order val="5"/>
          <c:tx>
            <c:strRef>
              <c:f>Alder!#REF!</c:f>
              <c:strCache>
                <c:ptCount val="1"/>
                <c:pt idx="0">
                  <c:v>#REF!</c:v>
                </c:pt>
              </c:strCache>
            </c:strRef>
          </c:tx>
          <c:spPr>
            <a:ln w="12700">
              <a:solidFill>
                <a:srgbClr val="000000"/>
              </a:solidFill>
              <a:prstDash val="solid"/>
            </a:ln>
          </c:spPr>
          <c:marker>
            <c:symbol val="square"/>
            <c:size val="5"/>
            <c:spPr>
              <a:solidFill>
                <a:srgbClr val="00FF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6"/>
          <c:order val="6"/>
          <c:tx>
            <c:strRef>
              <c:f>Alder!#REF!</c:f>
              <c:strCache>
                <c:ptCount val="1"/>
                <c:pt idx="0">
                  <c:v>#REF!</c:v>
                </c:pt>
              </c:strCache>
            </c:strRef>
          </c:tx>
          <c:spPr>
            <a:ln w="12700">
              <a:solidFill>
                <a:srgbClr val="000000"/>
              </a:solidFill>
              <a:prstDash val="solid"/>
            </a:ln>
          </c:spPr>
          <c:marker>
            <c:symbol val="square"/>
            <c:size val="5"/>
            <c:spPr>
              <a:solidFill>
                <a:srgbClr val="8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marker val="1"/>
        <c:axId val="114103424"/>
        <c:axId val="114105728"/>
      </c:lineChart>
      <c:catAx>
        <c:axId val="11410342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AGE</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05728"/>
        <c:crosses val="autoZero"/>
        <c:lblAlgn val="ctr"/>
        <c:lblOffset val="100"/>
        <c:tickLblSkip val="1"/>
        <c:tickMarkSkip val="1"/>
      </c:catAx>
      <c:valAx>
        <c:axId val="11410572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103424"/>
        <c:crosses val="autoZero"/>
        <c:crossBetween val="midCat"/>
      </c:valAx>
      <c:spPr>
        <a:noFill/>
        <a:ln w="25400">
          <a:noFill/>
        </a:ln>
      </c:spPr>
    </c:plotArea>
    <c:legend>
      <c:legendPos val="t"/>
      <c:layout/>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0-2</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4264704"/>
        <c:axId val="114287360"/>
      </c:barChart>
      <c:catAx>
        <c:axId val="11426470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287360"/>
        <c:crosses val="autoZero"/>
        <c:lblAlgn val="ctr"/>
        <c:lblOffset val="100"/>
        <c:tickLblSkip val="1"/>
        <c:tickMarkSkip val="1"/>
      </c:catAx>
      <c:valAx>
        <c:axId val="114287360"/>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264704"/>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3-5</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4327552"/>
        <c:axId val="114329472"/>
      </c:barChart>
      <c:catAx>
        <c:axId val="114327552"/>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29472"/>
        <c:crosses val="autoZero"/>
        <c:lblAlgn val="ctr"/>
        <c:lblOffset val="100"/>
        <c:tickLblSkip val="1"/>
        <c:tickMarkSkip val="1"/>
      </c:catAx>
      <c:valAx>
        <c:axId val="114329472"/>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27552"/>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6-8</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4308224"/>
        <c:axId val="114310144"/>
      </c:barChart>
      <c:catAx>
        <c:axId val="11430822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10144"/>
        <c:crosses val="autoZero"/>
        <c:lblAlgn val="ctr"/>
        <c:lblOffset val="100"/>
        <c:tickLblSkip val="1"/>
        <c:tickMarkSkip val="1"/>
      </c:catAx>
      <c:valAx>
        <c:axId val="114310144"/>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4308224"/>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12-14</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5448064"/>
        <c:axId val="115454336"/>
      </c:barChart>
      <c:catAx>
        <c:axId val="11544806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54336"/>
        <c:crosses val="autoZero"/>
        <c:lblAlgn val="ctr"/>
        <c:lblOffset val="100"/>
        <c:tickLblSkip val="1"/>
        <c:tickMarkSkip val="1"/>
      </c:catAx>
      <c:valAx>
        <c:axId val="115454336"/>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48064"/>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15+</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5461504"/>
        <c:axId val="115475968"/>
      </c:barChart>
      <c:catAx>
        <c:axId val="11546150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75968"/>
        <c:crosses val="autoZero"/>
        <c:lblAlgn val="ctr"/>
        <c:lblOffset val="100"/>
        <c:tickLblSkip val="1"/>
        <c:tickMarkSkip val="1"/>
      </c:catAx>
      <c:valAx>
        <c:axId val="11547596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461504"/>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0-2</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5810688"/>
        <c:axId val="115812608"/>
      </c:barChart>
      <c:catAx>
        <c:axId val="115810688"/>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12608"/>
        <c:crosses val="autoZero"/>
        <c:lblAlgn val="ctr"/>
        <c:lblOffset val="100"/>
        <c:tickLblSkip val="1"/>
        <c:tickMarkSkip val="1"/>
      </c:catAx>
      <c:valAx>
        <c:axId val="11581260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10688"/>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3-5</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5832320"/>
        <c:axId val="115834240"/>
      </c:barChart>
      <c:catAx>
        <c:axId val="115832320"/>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34240"/>
        <c:crosses val="autoZero"/>
        <c:lblAlgn val="ctr"/>
        <c:lblOffset val="100"/>
        <c:tickLblSkip val="1"/>
        <c:tickMarkSkip val="1"/>
      </c:catAx>
      <c:valAx>
        <c:axId val="115834240"/>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32320"/>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6-8</a:t>
            </a:r>
          </a:p>
        </c:rich>
      </c:tx>
      <c:layout/>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15874432"/>
        <c:axId val="115876608"/>
      </c:barChart>
      <c:catAx>
        <c:axId val="115874432"/>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layout/>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76608"/>
        <c:crosses val="autoZero"/>
        <c:lblAlgn val="ctr"/>
        <c:lblOffset val="100"/>
        <c:tickLblSkip val="1"/>
        <c:tickMarkSkip val="1"/>
      </c:catAx>
      <c:valAx>
        <c:axId val="11587660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15874432"/>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19095296"/>
        <c:axId val="119096832"/>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19098752"/>
        <c:axId val="119104640"/>
      </c:lineChart>
      <c:catAx>
        <c:axId val="119095296"/>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nb-NO"/>
          </a:p>
        </c:txPr>
        <c:crossAx val="119096832"/>
        <c:crosses val="autoZero"/>
        <c:lblAlgn val="ctr"/>
        <c:lblOffset val="100"/>
        <c:tickLblSkip val="7"/>
        <c:tickMarkSkip val="1"/>
      </c:catAx>
      <c:valAx>
        <c:axId val="119096832"/>
        <c:scaling>
          <c:orientation val="minMax"/>
          <c:max val="20"/>
          <c:min val="0"/>
        </c:scaling>
        <c:axPos val="l"/>
        <c:title>
          <c:tx>
            <c:rich>
              <a:bodyPr/>
              <a:lstStyle/>
              <a:p>
                <a:pPr>
                  <a:defRPr sz="1400" b="0" i="0" u="none" strike="noStrike" baseline="0">
                    <a:solidFill>
                      <a:srgbClr val="000000"/>
                    </a:solidFill>
                    <a:latin typeface="Arial"/>
                    <a:ea typeface="Arial"/>
                    <a:cs typeface="Arial"/>
                  </a:defRPr>
                </a:pPr>
                <a:r>
                  <a:rPr lang="nb-NO"/>
                  <a:t>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nb-NO"/>
          </a:p>
        </c:txPr>
        <c:crossAx val="119095296"/>
        <c:crosses val="autoZero"/>
        <c:crossBetween val="midCat"/>
        <c:majorUnit val="5"/>
      </c:valAx>
      <c:catAx>
        <c:axId val="119098752"/>
        <c:scaling>
          <c:orientation val="minMax"/>
        </c:scaling>
        <c:delete val="1"/>
        <c:axPos val="b"/>
        <c:numFmt formatCode="General" sourceLinked="1"/>
        <c:tickLblPos val="none"/>
        <c:crossAx val="119104640"/>
        <c:crosses val="autoZero"/>
        <c:lblAlgn val="ctr"/>
        <c:lblOffset val="100"/>
      </c:catAx>
      <c:valAx>
        <c:axId val="119104640"/>
        <c:scaling>
          <c:orientation val="minMax"/>
        </c:scaling>
        <c:delete val="1"/>
        <c:axPos val="l"/>
        <c:numFmt formatCode="General" sourceLinked="1"/>
        <c:tickLblPos val="none"/>
        <c:crossAx val="11909875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Alder!$Z$55:$AG$55</c:f>
              <c:numCache>
                <c:formatCode>General</c:formatCode>
                <c:ptCount val="8"/>
                <c:pt idx="5" formatCode="0">
                  <c:v>0</c:v>
                </c:pt>
                <c:pt idx="6" formatCode="0">
                  <c:v>0</c:v>
                </c:pt>
              </c:numCache>
            </c:numRef>
          </c:cat>
          <c:val>
            <c:numRef>
              <c:f>Alder!$Z$56:$AG$56</c:f>
              <c:numCache>
                <c:formatCode>General</c:formatCode>
                <c:ptCount val="8"/>
                <c:pt idx="5" formatCode="0">
                  <c:v>21</c:v>
                </c:pt>
                <c:pt idx="6" formatCode="0">
                  <c:v>22</c:v>
                </c:pt>
              </c:numCache>
            </c:numRef>
          </c:val>
        </c:ser>
        <c:ser>
          <c:idx val="3"/>
          <c:order val="1"/>
          <c:tx>
            <c:strRef>
              <c:f>Alder!#REF!</c:f>
              <c:strCache>
                <c:ptCount val="1"/>
                <c:pt idx="0">
                  <c:v>#REF!</c:v>
                </c:pt>
              </c:strCache>
            </c:strRef>
          </c:tx>
          <c:spPr>
            <a:ln w="28575">
              <a:noFill/>
            </a:ln>
          </c:spPr>
          <c:marker>
            <c:symbol val="none"/>
          </c:marker>
          <c:cat>
            <c:numRef>
              <c:f>Alder!$Z$55:$AG$55</c:f>
              <c:numCache>
                <c:formatCode>General</c:formatCode>
                <c:ptCount val="8"/>
                <c:pt idx="5" formatCode="0">
                  <c:v>0</c:v>
                </c:pt>
                <c:pt idx="6" formatCode="0">
                  <c:v>0</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19287168"/>
        <c:axId val="119297536"/>
      </c:lineChart>
      <c:lineChart>
        <c:grouping val="standard"/>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ser>
          <c:idx val="1"/>
          <c:order val="3"/>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Alder!$Z$55:$AG$55</c:f>
              <c:numCache>
                <c:formatCode>General</c:formatCode>
                <c:ptCount val="8"/>
                <c:pt idx="5" formatCode="0">
                  <c:v>0</c:v>
                </c:pt>
                <c:pt idx="6" formatCode="0">
                  <c:v>0</c:v>
                </c:pt>
              </c:numCache>
            </c:numRef>
          </c:cat>
          <c:val>
            <c:numRef>
              <c:f>Alder!$S$57:$AG$57</c:f>
              <c:numCache>
                <c:formatCode>0\ %</c:formatCode>
                <c:ptCount val="15"/>
              </c:numCache>
            </c:numRef>
          </c:val>
        </c:ser>
        <c:marker val="1"/>
        <c:axId val="119299456"/>
        <c:axId val="119309440"/>
      </c:lineChart>
      <c:catAx>
        <c:axId val="11928716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297536"/>
        <c:crosses val="autoZero"/>
        <c:lblAlgn val="ctr"/>
        <c:lblOffset val="100"/>
        <c:tickLblSkip val="14"/>
        <c:tickMarkSkip val="1"/>
      </c:catAx>
      <c:valAx>
        <c:axId val="119297536"/>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287168"/>
        <c:crosses val="autoZero"/>
        <c:crossBetween val="midCat"/>
        <c:majorUnit val="5"/>
      </c:valAx>
      <c:catAx>
        <c:axId val="119299456"/>
        <c:scaling>
          <c:orientation val="minMax"/>
        </c:scaling>
        <c:delete val="1"/>
        <c:axPos val="b"/>
        <c:numFmt formatCode="General" sourceLinked="1"/>
        <c:tickLblPos val="none"/>
        <c:crossAx val="119309440"/>
        <c:crosses val="autoZero"/>
        <c:lblAlgn val="ctr"/>
        <c:lblOffset val="100"/>
      </c:catAx>
      <c:valAx>
        <c:axId val="119309440"/>
        <c:scaling>
          <c:orientation val="minMax"/>
        </c:scaling>
        <c:delete val="1"/>
        <c:axPos val="l"/>
        <c:numFmt formatCode="General" sourceLinked="1"/>
        <c:tickLblPos val="none"/>
        <c:crossAx val="11929945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Alder!$AN$55:$AX$55</c:f>
              <c:numCache>
                <c:formatCode>General</c:formatCode>
                <c:ptCount val="11"/>
              </c:numCache>
            </c:numRef>
          </c:cat>
          <c:val>
            <c:numRef>
              <c:f>Alder!$AN$56:$AX$56</c:f>
              <c:numCache>
                <c:formatCode>General</c:formatCode>
                <c:ptCount val="11"/>
              </c:numCache>
            </c:numRef>
          </c:val>
        </c:ser>
        <c:ser>
          <c:idx val="3"/>
          <c:order val="1"/>
          <c:tx>
            <c:strRef>
              <c:f>Alder!#REF!</c:f>
              <c:strCache>
                <c:ptCount val="1"/>
                <c:pt idx="0">
                  <c:v>#REF!</c:v>
                </c:pt>
              </c:strCache>
            </c:strRef>
          </c:tx>
          <c:spPr>
            <a:ln w="28575">
              <a:noFill/>
            </a:ln>
          </c:spPr>
          <c:marker>
            <c:symbol val="none"/>
          </c:marker>
          <c:cat>
            <c:numRef>
              <c:f>Alder!$AN$55:$AX$55</c:f>
              <c:numCache>
                <c:formatCode>General</c:formatCode>
                <c:ptCount val="11"/>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19336960"/>
        <c:axId val="119338496"/>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Alder!$AN$55:$AX$55</c:f>
              <c:numCache>
                <c:formatCode>General</c:formatCode>
                <c:ptCount val="11"/>
              </c:numCache>
            </c:numRef>
          </c:cat>
          <c:val>
            <c:numRef>
              <c:f>Alder!$AN$57:$AX$57</c:f>
              <c:numCache>
                <c:formatCode>General</c:formatCode>
                <c:ptCount val="11"/>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19340416"/>
        <c:axId val="119346304"/>
      </c:lineChart>
      <c:catAx>
        <c:axId val="119336960"/>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338496"/>
        <c:crosses val="autoZero"/>
        <c:lblAlgn val="ctr"/>
        <c:lblOffset val="100"/>
        <c:tickLblSkip val="10"/>
        <c:tickMarkSkip val="1"/>
      </c:catAx>
      <c:valAx>
        <c:axId val="119338496"/>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336960"/>
        <c:crosses val="autoZero"/>
        <c:crossBetween val="midCat"/>
        <c:majorUnit val="5"/>
      </c:valAx>
      <c:catAx>
        <c:axId val="119340416"/>
        <c:scaling>
          <c:orientation val="minMax"/>
        </c:scaling>
        <c:delete val="1"/>
        <c:axPos val="b"/>
        <c:numFmt formatCode="General" sourceLinked="1"/>
        <c:tickLblPos val="none"/>
        <c:crossAx val="119346304"/>
        <c:crosses val="autoZero"/>
        <c:lblAlgn val="ctr"/>
        <c:lblOffset val="100"/>
      </c:catAx>
      <c:valAx>
        <c:axId val="119346304"/>
        <c:scaling>
          <c:orientation val="minMax"/>
        </c:scaling>
        <c:delete val="1"/>
        <c:axPos val="l"/>
        <c:numFmt formatCode="General" sourceLinked="1"/>
        <c:tickLblPos val="none"/>
        <c:crossAx val="11934041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19394304"/>
        <c:axId val="11939584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19397760"/>
        <c:axId val="119403648"/>
      </c:lineChart>
      <c:catAx>
        <c:axId val="11939430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19395840"/>
        <c:crosses val="autoZero"/>
        <c:lblAlgn val="ctr"/>
        <c:lblOffset val="100"/>
        <c:tickLblSkip val="7"/>
        <c:tickMarkSkip val="1"/>
      </c:catAx>
      <c:valAx>
        <c:axId val="11939584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19394304"/>
        <c:crosses val="autoZero"/>
        <c:crossBetween val="midCat"/>
        <c:majorUnit val="5"/>
      </c:valAx>
      <c:catAx>
        <c:axId val="119397760"/>
        <c:scaling>
          <c:orientation val="minMax"/>
        </c:scaling>
        <c:delete val="1"/>
        <c:axPos val="b"/>
        <c:numFmt formatCode="General" sourceLinked="1"/>
        <c:tickLblPos val="none"/>
        <c:crossAx val="119403648"/>
        <c:crosses val="autoZero"/>
        <c:lblAlgn val="ctr"/>
        <c:lblOffset val="100"/>
      </c:catAx>
      <c:valAx>
        <c:axId val="119403648"/>
        <c:scaling>
          <c:orientation val="minMax"/>
        </c:scaling>
        <c:delete val="1"/>
        <c:axPos val="l"/>
        <c:numFmt formatCode="General" sourceLinked="1"/>
        <c:tickLblPos val="none"/>
        <c:crossAx val="11939776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586240"/>
        <c:axId val="120587776"/>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589696"/>
        <c:axId val="120607872"/>
      </c:lineChart>
      <c:catAx>
        <c:axId val="120586240"/>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587776"/>
        <c:crosses val="autoZero"/>
        <c:lblAlgn val="ctr"/>
        <c:lblOffset val="100"/>
        <c:tickLblSkip val="7"/>
        <c:tickMarkSkip val="1"/>
      </c:catAx>
      <c:valAx>
        <c:axId val="120587776"/>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586240"/>
        <c:crosses val="autoZero"/>
        <c:crossBetween val="midCat"/>
        <c:majorUnit val="5"/>
      </c:valAx>
      <c:catAx>
        <c:axId val="120589696"/>
        <c:scaling>
          <c:orientation val="minMax"/>
        </c:scaling>
        <c:delete val="1"/>
        <c:axPos val="b"/>
        <c:numFmt formatCode="General" sourceLinked="1"/>
        <c:tickLblPos val="none"/>
        <c:crossAx val="120607872"/>
        <c:crosses val="autoZero"/>
        <c:lblAlgn val="ctr"/>
        <c:lblOffset val="100"/>
      </c:catAx>
      <c:valAx>
        <c:axId val="120607872"/>
        <c:scaling>
          <c:orientation val="minMax"/>
        </c:scaling>
        <c:delete val="1"/>
        <c:axPos val="l"/>
        <c:numFmt formatCode="General" sourceLinked="1"/>
        <c:tickLblPos val="none"/>
        <c:crossAx val="12058969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639488"/>
        <c:axId val="120641024"/>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642944"/>
        <c:axId val="120648832"/>
      </c:lineChart>
      <c:catAx>
        <c:axId val="12063948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641024"/>
        <c:crosses val="autoZero"/>
        <c:lblAlgn val="ctr"/>
        <c:lblOffset val="100"/>
        <c:tickLblSkip val="7"/>
        <c:tickMarkSkip val="1"/>
      </c:catAx>
      <c:valAx>
        <c:axId val="120641024"/>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639488"/>
        <c:crosses val="autoZero"/>
        <c:crossBetween val="midCat"/>
        <c:majorUnit val="5"/>
      </c:valAx>
      <c:catAx>
        <c:axId val="120642944"/>
        <c:scaling>
          <c:orientation val="minMax"/>
        </c:scaling>
        <c:delete val="1"/>
        <c:axPos val="b"/>
        <c:numFmt formatCode="General" sourceLinked="1"/>
        <c:tickLblPos val="none"/>
        <c:crossAx val="120648832"/>
        <c:crosses val="autoZero"/>
        <c:lblAlgn val="ctr"/>
        <c:lblOffset val="100"/>
      </c:catAx>
      <c:valAx>
        <c:axId val="120648832"/>
        <c:scaling>
          <c:orientation val="minMax"/>
        </c:scaling>
        <c:delete val="1"/>
        <c:axPos val="l"/>
        <c:numFmt formatCode="General" sourceLinked="1"/>
        <c:tickLblPos val="none"/>
        <c:crossAx val="12064294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700928"/>
        <c:axId val="120702464"/>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704384"/>
        <c:axId val="120710272"/>
      </c:lineChart>
      <c:catAx>
        <c:axId val="12070092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702464"/>
        <c:crosses val="autoZero"/>
        <c:lblAlgn val="ctr"/>
        <c:lblOffset val="100"/>
        <c:tickLblSkip val="7"/>
        <c:tickMarkSkip val="1"/>
      </c:catAx>
      <c:valAx>
        <c:axId val="120702464"/>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700928"/>
        <c:crosses val="autoZero"/>
        <c:crossBetween val="midCat"/>
        <c:majorUnit val="5"/>
      </c:valAx>
      <c:catAx>
        <c:axId val="120704384"/>
        <c:scaling>
          <c:orientation val="minMax"/>
        </c:scaling>
        <c:delete val="1"/>
        <c:axPos val="b"/>
        <c:numFmt formatCode="General" sourceLinked="1"/>
        <c:tickLblPos val="none"/>
        <c:crossAx val="120710272"/>
        <c:crosses val="autoZero"/>
        <c:lblAlgn val="ctr"/>
        <c:lblOffset val="100"/>
      </c:catAx>
      <c:valAx>
        <c:axId val="120710272"/>
        <c:scaling>
          <c:orientation val="minMax"/>
        </c:scaling>
        <c:delete val="1"/>
        <c:axPos val="l"/>
        <c:numFmt formatCode="General" sourceLinked="1"/>
        <c:tickLblPos val="none"/>
        <c:crossAx val="12070438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766464"/>
        <c:axId val="12076800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769920"/>
        <c:axId val="120788096"/>
      </c:lineChart>
      <c:catAx>
        <c:axId val="12076646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768000"/>
        <c:crosses val="autoZero"/>
        <c:lblAlgn val="ctr"/>
        <c:lblOffset val="100"/>
        <c:tickLblSkip val="7"/>
        <c:tickMarkSkip val="1"/>
      </c:catAx>
      <c:valAx>
        <c:axId val="12076800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766464"/>
        <c:crosses val="autoZero"/>
        <c:crossBetween val="midCat"/>
        <c:majorUnit val="5"/>
      </c:valAx>
      <c:catAx>
        <c:axId val="120769920"/>
        <c:scaling>
          <c:orientation val="minMax"/>
        </c:scaling>
        <c:delete val="1"/>
        <c:axPos val="b"/>
        <c:numFmt formatCode="General" sourceLinked="1"/>
        <c:tickLblPos val="none"/>
        <c:crossAx val="120788096"/>
        <c:crosses val="autoZero"/>
        <c:lblAlgn val="ctr"/>
        <c:lblOffset val="100"/>
      </c:catAx>
      <c:valAx>
        <c:axId val="120788096"/>
        <c:scaling>
          <c:orientation val="minMax"/>
        </c:scaling>
        <c:delete val="1"/>
        <c:axPos val="l"/>
        <c:numFmt formatCode="General" sourceLinked="1"/>
        <c:tickLblPos val="none"/>
        <c:crossAx val="12076992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827904"/>
        <c:axId val="12082944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831360"/>
        <c:axId val="120833152"/>
      </c:lineChart>
      <c:catAx>
        <c:axId val="12082790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829440"/>
        <c:crosses val="autoZero"/>
        <c:lblAlgn val="ctr"/>
        <c:lblOffset val="100"/>
        <c:tickLblSkip val="7"/>
        <c:tickMarkSkip val="1"/>
      </c:catAx>
      <c:valAx>
        <c:axId val="12082944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827904"/>
        <c:crosses val="autoZero"/>
        <c:crossBetween val="midCat"/>
        <c:majorUnit val="5"/>
      </c:valAx>
      <c:catAx>
        <c:axId val="120831360"/>
        <c:scaling>
          <c:orientation val="minMax"/>
        </c:scaling>
        <c:delete val="1"/>
        <c:axPos val="b"/>
        <c:numFmt formatCode="General" sourceLinked="1"/>
        <c:tickLblPos val="none"/>
        <c:crossAx val="120833152"/>
        <c:crosses val="autoZero"/>
        <c:lblAlgn val="ctr"/>
        <c:lblOffset val="100"/>
      </c:catAx>
      <c:valAx>
        <c:axId val="120833152"/>
        <c:scaling>
          <c:orientation val="minMax"/>
        </c:scaling>
        <c:delete val="1"/>
        <c:axPos val="l"/>
        <c:numFmt formatCode="General" sourceLinked="1"/>
        <c:tickLblPos val="none"/>
        <c:crossAx val="12083136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901632"/>
        <c:axId val="120903168"/>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905088"/>
        <c:axId val="120906880"/>
      </c:lineChart>
      <c:catAx>
        <c:axId val="12090163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903168"/>
        <c:crosses val="autoZero"/>
        <c:lblAlgn val="ctr"/>
        <c:lblOffset val="100"/>
        <c:tickLblSkip val="7"/>
        <c:tickMarkSkip val="1"/>
      </c:catAx>
      <c:valAx>
        <c:axId val="120903168"/>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901632"/>
        <c:crosses val="autoZero"/>
        <c:crossBetween val="midCat"/>
        <c:majorUnit val="5"/>
      </c:valAx>
      <c:catAx>
        <c:axId val="120905088"/>
        <c:scaling>
          <c:orientation val="minMax"/>
        </c:scaling>
        <c:delete val="1"/>
        <c:axPos val="b"/>
        <c:numFmt formatCode="General" sourceLinked="1"/>
        <c:tickLblPos val="none"/>
        <c:crossAx val="120906880"/>
        <c:crosses val="autoZero"/>
        <c:lblAlgn val="ctr"/>
        <c:lblOffset val="100"/>
      </c:catAx>
      <c:valAx>
        <c:axId val="120906880"/>
        <c:scaling>
          <c:orientation val="minMax"/>
        </c:scaling>
        <c:delete val="1"/>
        <c:axPos val="l"/>
        <c:numFmt formatCode="General" sourceLinked="1"/>
        <c:tickLblPos val="none"/>
        <c:crossAx val="12090508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0955264"/>
        <c:axId val="12095680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0963072"/>
        <c:axId val="120964608"/>
      </c:lineChart>
      <c:catAx>
        <c:axId val="12095526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0956800"/>
        <c:crosses val="autoZero"/>
        <c:lblAlgn val="ctr"/>
        <c:lblOffset val="100"/>
        <c:tickLblSkip val="7"/>
        <c:tickMarkSkip val="1"/>
      </c:catAx>
      <c:valAx>
        <c:axId val="12095680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0955264"/>
        <c:crosses val="autoZero"/>
        <c:crossBetween val="midCat"/>
        <c:majorUnit val="5"/>
      </c:valAx>
      <c:catAx>
        <c:axId val="120963072"/>
        <c:scaling>
          <c:orientation val="minMax"/>
        </c:scaling>
        <c:delete val="1"/>
        <c:axPos val="b"/>
        <c:numFmt formatCode="General" sourceLinked="1"/>
        <c:tickLblPos val="none"/>
        <c:crossAx val="120964608"/>
        <c:crosses val="autoZero"/>
        <c:lblAlgn val="ctr"/>
        <c:lblOffset val="100"/>
      </c:catAx>
      <c:valAx>
        <c:axId val="120964608"/>
        <c:scaling>
          <c:orientation val="minMax"/>
        </c:scaling>
        <c:delete val="1"/>
        <c:axPos val="l"/>
        <c:numFmt formatCode="General" sourceLinked="1"/>
        <c:tickLblPos val="none"/>
        <c:crossAx val="12096307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1004416"/>
        <c:axId val="121005952"/>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1012224"/>
        <c:axId val="121013760"/>
      </c:lineChart>
      <c:catAx>
        <c:axId val="121004416"/>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005952"/>
        <c:crosses val="autoZero"/>
        <c:lblAlgn val="ctr"/>
        <c:lblOffset val="100"/>
        <c:tickLblSkip val="7"/>
        <c:tickMarkSkip val="1"/>
      </c:catAx>
      <c:valAx>
        <c:axId val="121005952"/>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004416"/>
        <c:crosses val="autoZero"/>
        <c:crossBetween val="midCat"/>
        <c:majorUnit val="5"/>
      </c:valAx>
      <c:catAx>
        <c:axId val="121012224"/>
        <c:scaling>
          <c:orientation val="minMax"/>
        </c:scaling>
        <c:delete val="1"/>
        <c:axPos val="b"/>
        <c:numFmt formatCode="General" sourceLinked="1"/>
        <c:tickLblPos val="none"/>
        <c:crossAx val="121013760"/>
        <c:crosses val="autoZero"/>
        <c:lblAlgn val="ctr"/>
        <c:lblOffset val="100"/>
      </c:catAx>
      <c:valAx>
        <c:axId val="121013760"/>
        <c:scaling>
          <c:orientation val="minMax"/>
        </c:scaling>
        <c:delete val="1"/>
        <c:axPos val="l"/>
        <c:numFmt formatCode="General" sourceLinked="1"/>
        <c:tickLblPos val="none"/>
        <c:crossAx val="12101222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1069952"/>
        <c:axId val="121071488"/>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1073664"/>
        <c:axId val="121075200"/>
      </c:lineChart>
      <c:catAx>
        <c:axId val="12106995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071488"/>
        <c:crosses val="autoZero"/>
        <c:lblAlgn val="ctr"/>
        <c:lblOffset val="100"/>
        <c:tickLblSkip val="7"/>
        <c:tickMarkSkip val="1"/>
      </c:catAx>
      <c:valAx>
        <c:axId val="121071488"/>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069952"/>
        <c:crosses val="autoZero"/>
        <c:crossBetween val="midCat"/>
        <c:majorUnit val="5"/>
      </c:valAx>
      <c:catAx>
        <c:axId val="121073664"/>
        <c:scaling>
          <c:orientation val="minMax"/>
        </c:scaling>
        <c:delete val="1"/>
        <c:axPos val="b"/>
        <c:numFmt formatCode="General" sourceLinked="1"/>
        <c:tickLblPos val="none"/>
        <c:crossAx val="121075200"/>
        <c:crosses val="autoZero"/>
        <c:lblAlgn val="ctr"/>
        <c:lblOffset val="100"/>
      </c:catAx>
      <c:valAx>
        <c:axId val="121075200"/>
        <c:scaling>
          <c:orientation val="minMax"/>
        </c:scaling>
        <c:delete val="1"/>
        <c:axPos val="l"/>
        <c:numFmt formatCode="General" sourceLinked="1"/>
        <c:tickLblPos val="none"/>
        <c:crossAx val="12107366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1131392"/>
        <c:axId val="121132928"/>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1139200"/>
        <c:axId val="121140736"/>
      </c:lineChart>
      <c:catAx>
        <c:axId val="12113139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132928"/>
        <c:crosses val="autoZero"/>
        <c:lblAlgn val="ctr"/>
        <c:lblOffset val="100"/>
        <c:tickLblSkip val="7"/>
        <c:tickMarkSkip val="1"/>
      </c:catAx>
      <c:valAx>
        <c:axId val="121132928"/>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131392"/>
        <c:crosses val="autoZero"/>
        <c:crossBetween val="midCat"/>
        <c:majorUnit val="5"/>
      </c:valAx>
      <c:catAx>
        <c:axId val="121139200"/>
        <c:scaling>
          <c:orientation val="minMax"/>
        </c:scaling>
        <c:delete val="1"/>
        <c:axPos val="b"/>
        <c:numFmt formatCode="General" sourceLinked="1"/>
        <c:tickLblPos val="none"/>
        <c:crossAx val="121140736"/>
        <c:crosses val="autoZero"/>
        <c:lblAlgn val="ctr"/>
        <c:lblOffset val="100"/>
      </c:catAx>
      <c:valAx>
        <c:axId val="121140736"/>
        <c:scaling>
          <c:orientation val="minMax"/>
        </c:scaling>
        <c:delete val="1"/>
        <c:axPos val="l"/>
        <c:numFmt formatCode="General" sourceLinked="1"/>
        <c:tickLblPos val="none"/>
        <c:crossAx val="12113920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Alder!$AH$55:$AM$55</c:f>
              <c:numCache>
                <c:formatCode>General</c:formatCode>
                <c:ptCount val="6"/>
              </c:numCache>
            </c:numRef>
          </c:cat>
          <c:val>
            <c:numRef>
              <c:f>Alder!$AH$56:$AM$56</c:f>
              <c:numCache>
                <c:formatCode>General</c:formatCode>
                <c:ptCount val="6"/>
              </c:numCache>
            </c:numRef>
          </c:val>
        </c:ser>
        <c:ser>
          <c:idx val="3"/>
          <c:order val="1"/>
          <c:tx>
            <c:strRef>
              <c:f>Alder!#REF!</c:f>
              <c:strCache>
                <c:ptCount val="1"/>
                <c:pt idx="0">
                  <c:v>#REF!</c:v>
                </c:pt>
              </c:strCache>
            </c:strRef>
          </c:tx>
          <c:spPr>
            <a:ln w="28575">
              <a:noFill/>
            </a:ln>
          </c:spPr>
          <c:marker>
            <c:symbol val="none"/>
          </c:marker>
          <c:cat>
            <c:numRef>
              <c:f>Alder!$AH$55:$AM$55</c:f>
              <c:numCache>
                <c:formatCode>General</c:formatCode>
                <c:ptCount val="6"/>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1200640"/>
        <c:axId val="121202560"/>
      </c:lineChart>
      <c:lineChart>
        <c:grouping val="standard"/>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ser>
          <c:idx val="1"/>
          <c:order val="3"/>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Alder!$AH$55:$AM$55</c:f>
              <c:numCache>
                <c:formatCode>General</c:formatCode>
                <c:ptCount val="6"/>
              </c:numCache>
            </c:numRef>
          </c:cat>
          <c:val>
            <c:numRef>
              <c:f>Alder!$AH$57:$AM$57</c:f>
              <c:numCache>
                <c:formatCode>General</c:formatCode>
                <c:ptCount val="6"/>
              </c:numCache>
            </c:numRef>
          </c:val>
        </c:ser>
        <c:marker val="1"/>
        <c:axId val="121208832"/>
        <c:axId val="121210368"/>
      </c:lineChart>
      <c:catAx>
        <c:axId val="121200640"/>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202560"/>
        <c:crosses val="autoZero"/>
        <c:lblAlgn val="ctr"/>
        <c:lblOffset val="100"/>
        <c:tickLblSkip val="7"/>
        <c:tickMarkSkip val="1"/>
      </c:catAx>
      <c:valAx>
        <c:axId val="12120256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200640"/>
        <c:crosses val="autoZero"/>
        <c:crossBetween val="midCat"/>
        <c:majorUnit val="5"/>
      </c:valAx>
      <c:catAx>
        <c:axId val="121208832"/>
        <c:scaling>
          <c:orientation val="minMax"/>
        </c:scaling>
        <c:delete val="1"/>
        <c:axPos val="b"/>
        <c:numFmt formatCode="General" sourceLinked="1"/>
        <c:tickLblPos val="none"/>
        <c:crossAx val="121210368"/>
        <c:crosses val="autoZero"/>
        <c:lblAlgn val="ctr"/>
        <c:lblOffset val="100"/>
      </c:catAx>
      <c:valAx>
        <c:axId val="121210368"/>
        <c:scaling>
          <c:orientation val="minMax"/>
        </c:scaling>
        <c:delete val="1"/>
        <c:axPos val="l"/>
        <c:numFmt formatCode="General" sourceLinked="1"/>
        <c:tickLblPos val="none"/>
        <c:crossAx val="12120883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7.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121254272"/>
        <c:axId val="121255808"/>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Alder!$Z$55:$AG$55</c:f>
              <c:numCache>
                <c:formatCode>General</c:formatCode>
                <c:ptCount val="8"/>
                <c:pt idx="5" formatCode="0">
                  <c:v>0</c:v>
                </c:pt>
                <c:pt idx="6" formatCode="0">
                  <c:v>0</c:v>
                </c:pt>
              </c:numCache>
            </c:numRef>
          </c:val>
        </c:ser>
        <c:marker val="1"/>
        <c:axId val="121266176"/>
        <c:axId val="121267712"/>
      </c:lineChart>
      <c:catAx>
        <c:axId val="12125427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121255808"/>
        <c:crosses val="autoZero"/>
        <c:lblAlgn val="ctr"/>
        <c:lblOffset val="100"/>
        <c:tickLblSkip val="7"/>
        <c:tickMarkSkip val="1"/>
      </c:catAx>
      <c:valAx>
        <c:axId val="121255808"/>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121254272"/>
        <c:crosses val="autoZero"/>
        <c:crossBetween val="midCat"/>
        <c:majorUnit val="5"/>
      </c:valAx>
      <c:catAx>
        <c:axId val="121266176"/>
        <c:scaling>
          <c:orientation val="minMax"/>
        </c:scaling>
        <c:delete val="1"/>
        <c:axPos val="b"/>
        <c:numFmt formatCode="General" sourceLinked="1"/>
        <c:tickLblPos val="none"/>
        <c:crossAx val="121267712"/>
        <c:crosses val="autoZero"/>
        <c:lblAlgn val="ctr"/>
        <c:lblOffset val="100"/>
      </c:catAx>
      <c:valAx>
        <c:axId val="121267712"/>
        <c:scaling>
          <c:orientation val="minMax"/>
        </c:scaling>
        <c:delete val="1"/>
        <c:axPos val="l"/>
        <c:numFmt formatCode="General" sourceLinked="1"/>
        <c:tickLblPos val="none"/>
        <c:crossAx val="12126617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11" r="0.75000000000000011" t="1" header="0.5" footer="0.5"/>
    <c:pageSetup/>
  </c:printSettings>
  <c:userShapes r:id="rId1"/>
</c:chartSpace>
</file>

<file path=xl/charts/chart28.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6195886659690334"/>
          <c:y val="8.3333690265600446E-2"/>
          <c:w val="0.813560818254212"/>
          <c:h val="0.76316116348497254"/>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Alder!$H$302:$H$317</c:f>
              <c:numCache>
                <c:formatCode>0.000</c:formatCode>
                <c:ptCount val="16"/>
                <c:pt idx="0">
                  <c:v>0</c:v>
                </c:pt>
                <c:pt idx="1">
                  <c:v>0</c:v>
                </c:pt>
                <c:pt idx="2">
                  <c:v>2</c:v>
                </c:pt>
                <c:pt idx="3">
                  <c:v>3</c:v>
                </c:pt>
                <c:pt idx="4">
                  <c:v>4</c:v>
                </c:pt>
                <c:pt idx="5">
                  <c:v>5</c:v>
                </c:pt>
                <c:pt idx="6">
                  <c:v>6</c:v>
                </c:pt>
                <c:pt idx="7">
                  <c:v>7</c:v>
                </c:pt>
                <c:pt idx="8">
                  <c:v>8</c:v>
                </c:pt>
                <c:pt idx="9">
                  <c:v>9</c:v>
                </c:pt>
                <c:pt idx="10">
                  <c:v>10.75</c:v>
                </c:pt>
                <c:pt idx="11">
                  <c:v>11</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Alder!$H$323:$H$338</c:f>
              <c:numCache>
                <c:formatCode>0.000</c:formatCode>
                <c:ptCount val="16"/>
                <c:pt idx="0">
                  <c:v>0</c:v>
                </c:pt>
                <c:pt idx="1">
                  <c:v>0</c:v>
                </c:pt>
                <c:pt idx="2">
                  <c:v>2</c:v>
                </c:pt>
                <c:pt idx="3">
                  <c:v>3</c:v>
                </c:pt>
                <c:pt idx="4">
                  <c:v>4</c:v>
                </c:pt>
                <c:pt idx="5">
                  <c:v>5</c:v>
                </c:pt>
                <c:pt idx="6">
                  <c:v>6</c:v>
                </c:pt>
                <c:pt idx="7">
                  <c:v>7</c:v>
                </c:pt>
                <c:pt idx="8">
                  <c:v>8</c:v>
                </c:pt>
                <c:pt idx="9">
                  <c:v>9</c:v>
                </c:pt>
                <c:pt idx="10">
                  <c:v>8.75</c:v>
                </c:pt>
                <c:pt idx="11">
                  <c:v>11</c:v>
                </c:pt>
                <c:pt idx="12">
                  <c:v>0</c:v>
                </c:pt>
                <c:pt idx="13">
                  <c:v>0</c:v>
                </c:pt>
                <c:pt idx="14">
                  <c:v>0</c:v>
                </c:pt>
                <c:pt idx="15">
                  <c:v>0</c:v>
                </c:pt>
              </c:numCache>
            </c:numRef>
          </c:val>
        </c:ser>
        <c:hiLowLines>
          <c:spPr>
            <a:ln w="38100">
              <a:solidFill>
                <a:srgbClr val="000000"/>
              </a:solidFill>
              <a:prstDash val="solid"/>
            </a:ln>
          </c:spPr>
        </c:hiLowLines>
        <c:marker val="1"/>
        <c:axId val="121393536"/>
        <c:axId val="12139507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Alder!$H$280:$H$295</c:f>
              <c:numCache>
                <c:formatCode>0.00</c:formatCode>
                <c:ptCount val="16"/>
                <c:pt idx="0">
                  <c:v>0</c:v>
                </c:pt>
                <c:pt idx="1">
                  <c:v>0</c:v>
                </c:pt>
                <c:pt idx="2">
                  <c:v>2</c:v>
                </c:pt>
                <c:pt idx="3">
                  <c:v>3</c:v>
                </c:pt>
                <c:pt idx="4">
                  <c:v>4</c:v>
                </c:pt>
                <c:pt idx="5">
                  <c:v>5</c:v>
                </c:pt>
                <c:pt idx="6">
                  <c:v>6</c:v>
                </c:pt>
                <c:pt idx="7">
                  <c:v>7</c:v>
                </c:pt>
                <c:pt idx="8">
                  <c:v>8</c:v>
                </c:pt>
                <c:pt idx="9">
                  <c:v>9</c:v>
                </c:pt>
                <c:pt idx="10">
                  <c:v>9.75</c:v>
                </c:pt>
                <c:pt idx="11">
                  <c:v>11</c:v>
                </c:pt>
                <c:pt idx="12">
                  <c:v>11</c:v>
                </c:pt>
                <c:pt idx="13">
                  <c:v>0</c:v>
                </c:pt>
                <c:pt idx="14">
                  <c:v>0</c:v>
                </c:pt>
                <c:pt idx="15">
                  <c:v>15</c:v>
                </c:pt>
              </c:numCache>
            </c:numRef>
          </c:val>
        </c:ser>
        <c:ser>
          <c:idx val="1"/>
          <c:order val="3"/>
          <c:spPr>
            <a:ln w="3175">
              <a:solidFill>
                <a:srgbClr val="000000"/>
              </a:solidFill>
              <a:prstDash val="solid"/>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401344"/>
        <c:axId val="121402880"/>
      </c:lineChart>
      <c:catAx>
        <c:axId val="121393536"/>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95072"/>
        <c:crosses val="autoZero"/>
        <c:lblAlgn val="ctr"/>
        <c:lblOffset val="100"/>
        <c:tickLblSkip val="1"/>
        <c:tickMarkSkip val="1"/>
      </c:catAx>
      <c:valAx>
        <c:axId val="12139507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6.5913568713515336E-2"/>
              <c:y val="0.1666675876041810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93536"/>
        <c:crosses val="autoZero"/>
        <c:crossBetween val="midCat"/>
        <c:majorUnit val="5"/>
      </c:valAx>
      <c:catAx>
        <c:axId val="121401344"/>
        <c:scaling>
          <c:orientation val="minMax"/>
        </c:scaling>
        <c:delete val="1"/>
        <c:axPos val="b"/>
        <c:numFmt formatCode="0" sourceLinked="1"/>
        <c:tickLblPos val="none"/>
        <c:crossAx val="121402880"/>
        <c:crosses val="autoZero"/>
        <c:lblAlgn val="ctr"/>
        <c:lblOffset val="100"/>
      </c:catAx>
      <c:valAx>
        <c:axId val="121402880"/>
        <c:scaling>
          <c:orientation val="minMax"/>
        </c:scaling>
        <c:delete val="1"/>
        <c:axPos val="l"/>
        <c:numFmt formatCode="0.00" sourceLinked="1"/>
        <c:tickLblPos val="none"/>
        <c:crossAx val="12140134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367842971449524"/>
          <c:y val="8.3333690265600446E-2"/>
          <c:w val="0.83141917994787917"/>
          <c:h val="0.76316116348497254"/>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Alder!$J$302:$J$317</c:f>
              <c:numCache>
                <c:formatCode>0.000</c:formatCode>
                <c:ptCount val="16"/>
                <c:pt idx="0">
                  <c:v>0</c:v>
                </c:pt>
                <c:pt idx="1">
                  <c:v>0</c:v>
                </c:pt>
                <c:pt idx="2">
                  <c:v>2</c:v>
                </c:pt>
                <c:pt idx="3">
                  <c:v>3</c:v>
                </c:pt>
                <c:pt idx="4">
                  <c:v>4</c:v>
                </c:pt>
                <c:pt idx="5">
                  <c:v>6.0944271909999221</c:v>
                </c:pt>
                <c:pt idx="6">
                  <c:v>6</c:v>
                </c:pt>
                <c:pt idx="7">
                  <c:v>7</c:v>
                </c:pt>
                <c:pt idx="8">
                  <c:v>8</c:v>
                </c:pt>
                <c:pt idx="9">
                  <c:v>9</c:v>
                </c:pt>
                <c:pt idx="10">
                  <c:v>11.25</c:v>
                </c:pt>
                <c:pt idx="11">
                  <c:v>12.488033871712602</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Alder!$J$323:$J$338</c:f>
              <c:numCache>
                <c:formatCode>0.000</c:formatCode>
                <c:ptCount val="16"/>
                <c:pt idx="0">
                  <c:v>0</c:v>
                </c:pt>
                <c:pt idx="1">
                  <c:v>0</c:v>
                </c:pt>
                <c:pt idx="2">
                  <c:v>2</c:v>
                </c:pt>
                <c:pt idx="3">
                  <c:v>3</c:v>
                </c:pt>
                <c:pt idx="4">
                  <c:v>4</c:v>
                </c:pt>
                <c:pt idx="5">
                  <c:v>4.3055728090000782</c:v>
                </c:pt>
                <c:pt idx="6">
                  <c:v>6</c:v>
                </c:pt>
                <c:pt idx="7">
                  <c:v>7</c:v>
                </c:pt>
                <c:pt idx="8">
                  <c:v>8</c:v>
                </c:pt>
                <c:pt idx="9">
                  <c:v>9</c:v>
                </c:pt>
                <c:pt idx="10">
                  <c:v>9.25</c:v>
                </c:pt>
                <c:pt idx="11">
                  <c:v>10.178632794954066</c:v>
                </c:pt>
                <c:pt idx="12">
                  <c:v>0</c:v>
                </c:pt>
                <c:pt idx="13">
                  <c:v>0</c:v>
                </c:pt>
                <c:pt idx="14">
                  <c:v>0</c:v>
                </c:pt>
                <c:pt idx="15">
                  <c:v>0</c:v>
                </c:pt>
              </c:numCache>
            </c:numRef>
          </c:val>
        </c:ser>
        <c:hiLowLines>
          <c:spPr>
            <a:ln w="38100">
              <a:solidFill>
                <a:srgbClr val="000000"/>
              </a:solidFill>
              <a:prstDash val="solid"/>
            </a:ln>
          </c:spPr>
        </c:hiLowLines>
        <c:marker val="1"/>
        <c:axId val="121312000"/>
        <c:axId val="12131315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Alder!$J$280:$J$295</c:f>
              <c:numCache>
                <c:formatCode>0.00</c:formatCode>
                <c:ptCount val="16"/>
                <c:pt idx="0">
                  <c:v>0</c:v>
                </c:pt>
                <c:pt idx="1">
                  <c:v>0</c:v>
                </c:pt>
                <c:pt idx="2">
                  <c:v>2</c:v>
                </c:pt>
                <c:pt idx="3">
                  <c:v>3</c:v>
                </c:pt>
                <c:pt idx="4">
                  <c:v>4</c:v>
                </c:pt>
                <c:pt idx="5">
                  <c:v>5.2</c:v>
                </c:pt>
                <c:pt idx="6">
                  <c:v>6</c:v>
                </c:pt>
                <c:pt idx="7">
                  <c:v>7</c:v>
                </c:pt>
                <c:pt idx="8">
                  <c:v>8</c:v>
                </c:pt>
                <c:pt idx="9">
                  <c:v>9</c:v>
                </c:pt>
                <c:pt idx="10">
                  <c:v>10.25</c:v>
                </c:pt>
                <c:pt idx="11">
                  <c:v>11.333333333333334</c:v>
                </c:pt>
                <c:pt idx="12">
                  <c:v>12</c:v>
                </c:pt>
                <c:pt idx="13">
                  <c:v>0</c:v>
                </c:pt>
                <c:pt idx="14">
                  <c:v>0</c:v>
                </c:pt>
                <c:pt idx="15">
                  <c:v>16</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315328"/>
        <c:axId val="121316864"/>
      </c:lineChart>
      <c:catAx>
        <c:axId val="121312000"/>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13152"/>
        <c:crosses val="autoZero"/>
        <c:lblAlgn val="ctr"/>
        <c:lblOffset val="100"/>
        <c:tickLblSkip val="1"/>
        <c:tickMarkSkip val="1"/>
      </c:catAx>
      <c:valAx>
        <c:axId val="12131315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1885974121655846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12000"/>
        <c:crosses val="autoZero"/>
        <c:crossBetween val="midCat"/>
        <c:majorUnit val="5"/>
      </c:valAx>
      <c:catAx>
        <c:axId val="121315328"/>
        <c:scaling>
          <c:orientation val="minMax"/>
        </c:scaling>
        <c:delete val="1"/>
        <c:axPos val="b"/>
        <c:numFmt formatCode="0" sourceLinked="1"/>
        <c:tickLblPos val="none"/>
        <c:crossAx val="121316864"/>
        <c:crosses val="autoZero"/>
        <c:lblAlgn val="ctr"/>
        <c:lblOffset val="100"/>
      </c:catAx>
      <c:valAx>
        <c:axId val="121316864"/>
        <c:scaling>
          <c:orientation val="minMax"/>
        </c:scaling>
        <c:delete val="1"/>
        <c:axPos val="l"/>
        <c:numFmt formatCode="0.00" sourceLinked="1"/>
        <c:tickLblPos val="none"/>
        <c:crossAx val="12131532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5630913869236027"/>
          <c:y val="7.9832096556789495E-2"/>
          <c:w val="0.8192105461587551"/>
          <c:h val="0.77311082981311929"/>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Alder!$K$302:$K$317</c:f>
              <c:numCache>
                <c:formatCode>0.000</c:formatCode>
                <c:ptCount val="16"/>
                <c:pt idx="0">
                  <c:v>0</c:v>
                </c:pt>
                <c:pt idx="1">
                  <c:v>0</c:v>
                </c:pt>
                <c:pt idx="2">
                  <c:v>2</c:v>
                </c:pt>
                <c:pt idx="3">
                  <c:v>3</c:v>
                </c:pt>
                <c:pt idx="4">
                  <c:v>4</c:v>
                </c:pt>
                <c:pt idx="5">
                  <c:v>5</c:v>
                </c:pt>
                <c:pt idx="6">
                  <c:v>6</c:v>
                </c:pt>
                <c:pt idx="7">
                  <c:v>7</c:v>
                </c:pt>
                <c:pt idx="8">
                  <c:v>9.6329931618554525</c:v>
                </c:pt>
                <c:pt idx="9">
                  <c:v>9</c:v>
                </c:pt>
                <c:pt idx="10">
                  <c:v>11.25</c:v>
                </c:pt>
                <c:pt idx="11">
                  <c:v>13</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Alder!$K$323:$K$338</c:f>
              <c:numCache>
                <c:formatCode>0.000</c:formatCode>
                <c:ptCount val="16"/>
                <c:pt idx="0">
                  <c:v>0</c:v>
                </c:pt>
                <c:pt idx="1">
                  <c:v>0</c:v>
                </c:pt>
                <c:pt idx="2">
                  <c:v>2</c:v>
                </c:pt>
                <c:pt idx="3">
                  <c:v>3</c:v>
                </c:pt>
                <c:pt idx="4">
                  <c:v>4</c:v>
                </c:pt>
                <c:pt idx="5">
                  <c:v>5</c:v>
                </c:pt>
                <c:pt idx="6">
                  <c:v>6</c:v>
                </c:pt>
                <c:pt idx="7">
                  <c:v>7</c:v>
                </c:pt>
                <c:pt idx="8">
                  <c:v>6.3670068381445475</c:v>
                </c:pt>
                <c:pt idx="9">
                  <c:v>9</c:v>
                </c:pt>
                <c:pt idx="10">
                  <c:v>9.25</c:v>
                </c:pt>
                <c:pt idx="11">
                  <c:v>9</c:v>
                </c:pt>
                <c:pt idx="12">
                  <c:v>0</c:v>
                </c:pt>
                <c:pt idx="13">
                  <c:v>0</c:v>
                </c:pt>
                <c:pt idx="14">
                  <c:v>0</c:v>
                </c:pt>
                <c:pt idx="15">
                  <c:v>0</c:v>
                </c:pt>
              </c:numCache>
            </c:numRef>
          </c:val>
        </c:ser>
        <c:hiLowLines>
          <c:spPr>
            <a:ln w="38100">
              <a:solidFill>
                <a:srgbClr val="000000"/>
              </a:solidFill>
              <a:prstDash val="solid"/>
            </a:ln>
          </c:spPr>
        </c:hiLowLines>
        <c:marker val="1"/>
        <c:axId val="121365248"/>
        <c:axId val="121366784"/>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Alder!$K$280:$K$295</c:f>
              <c:numCache>
                <c:formatCode>0.00</c:formatCode>
                <c:ptCount val="16"/>
                <c:pt idx="0">
                  <c:v>0</c:v>
                </c:pt>
                <c:pt idx="1">
                  <c:v>0</c:v>
                </c:pt>
                <c:pt idx="2">
                  <c:v>2</c:v>
                </c:pt>
                <c:pt idx="3">
                  <c:v>3</c:v>
                </c:pt>
                <c:pt idx="4">
                  <c:v>4</c:v>
                </c:pt>
                <c:pt idx="5">
                  <c:v>5</c:v>
                </c:pt>
                <c:pt idx="6">
                  <c:v>6</c:v>
                </c:pt>
                <c:pt idx="7">
                  <c:v>7</c:v>
                </c:pt>
                <c:pt idx="8">
                  <c:v>8</c:v>
                </c:pt>
                <c:pt idx="9">
                  <c:v>9</c:v>
                </c:pt>
                <c:pt idx="10">
                  <c:v>10.25</c:v>
                </c:pt>
                <c:pt idx="11">
                  <c:v>11</c:v>
                </c:pt>
                <c:pt idx="12">
                  <c:v>12</c:v>
                </c:pt>
                <c:pt idx="13">
                  <c:v>0</c:v>
                </c:pt>
                <c:pt idx="14">
                  <c:v>0</c:v>
                </c:pt>
                <c:pt idx="15">
                  <c:v>16</c:v>
                </c:pt>
              </c:numCache>
            </c:numRef>
          </c:val>
        </c:ser>
        <c:ser>
          <c:idx val="1"/>
          <c:order val="3"/>
          <c:spPr>
            <a:ln w="3175">
              <a:solidFill>
                <a:srgbClr val="000000"/>
              </a:solidFill>
              <a:prstDash val="solid"/>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442688"/>
        <c:axId val="121444224"/>
      </c:lineChart>
      <c:catAx>
        <c:axId val="121365248"/>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366784"/>
        <c:crosses val="autoZero"/>
        <c:lblAlgn val="ctr"/>
        <c:lblOffset val="100"/>
        <c:tickLblSkip val="1"/>
        <c:tickMarkSkip val="1"/>
      </c:catAx>
      <c:valAx>
        <c:axId val="121366784"/>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5781579934087183E-2"/>
              <c:y val="0.18907607137343124"/>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365248"/>
        <c:crosses val="autoZero"/>
        <c:crossBetween val="midCat"/>
        <c:majorUnit val="5"/>
      </c:valAx>
      <c:catAx>
        <c:axId val="121442688"/>
        <c:scaling>
          <c:orientation val="minMax"/>
        </c:scaling>
        <c:delete val="1"/>
        <c:axPos val="b"/>
        <c:numFmt formatCode="0" sourceLinked="1"/>
        <c:tickLblPos val="none"/>
        <c:crossAx val="121444224"/>
        <c:crosses val="autoZero"/>
        <c:lblAlgn val="ctr"/>
        <c:lblOffset val="100"/>
      </c:catAx>
      <c:valAx>
        <c:axId val="121444224"/>
        <c:scaling>
          <c:orientation val="minMax"/>
        </c:scaling>
        <c:delete val="1"/>
        <c:axPos val="l"/>
        <c:numFmt formatCode="0.00" sourceLinked="1"/>
        <c:tickLblPos val="none"/>
        <c:crossAx val="12144268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367842971449524"/>
          <c:y val="7.9832096556789495E-2"/>
          <c:w val="0.83141917994787917"/>
          <c:h val="0.77311082981311929"/>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Alder!$L$302:$L$317</c:f>
              <c:numCache>
                <c:formatCode>0.000</c:formatCode>
                <c:ptCount val="16"/>
                <c:pt idx="0">
                  <c:v>0</c:v>
                </c:pt>
                <c:pt idx="1">
                  <c:v>0</c:v>
                </c:pt>
                <c:pt idx="2">
                  <c:v>2</c:v>
                </c:pt>
                <c:pt idx="3">
                  <c:v>4.25</c:v>
                </c:pt>
                <c:pt idx="4">
                  <c:v>5.3661288923219761</c:v>
                </c:pt>
                <c:pt idx="5">
                  <c:v>5</c:v>
                </c:pt>
                <c:pt idx="6">
                  <c:v>6.7777777777777866</c:v>
                </c:pt>
                <c:pt idx="7">
                  <c:v>7.6130718031613007</c:v>
                </c:pt>
                <c:pt idx="8">
                  <c:v>8.75</c:v>
                </c:pt>
                <c:pt idx="9">
                  <c:v>10.914213562373096</c:v>
                </c:pt>
                <c:pt idx="10">
                  <c:v>10</c:v>
                </c:pt>
                <c:pt idx="11">
                  <c:v>12.488033871712602</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Alder!$L$323:$L$338</c:f>
              <c:numCache>
                <c:formatCode>0.000</c:formatCode>
                <c:ptCount val="16"/>
                <c:pt idx="0">
                  <c:v>0</c:v>
                </c:pt>
                <c:pt idx="1">
                  <c:v>0</c:v>
                </c:pt>
                <c:pt idx="2">
                  <c:v>2</c:v>
                </c:pt>
                <c:pt idx="3">
                  <c:v>2.25</c:v>
                </c:pt>
                <c:pt idx="4">
                  <c:v>3.3005377743446904</c:v>
                </c:pt>
                <c:pt idx="5">
                  <c:v>5</c:v>
                </c:pt>
                <c:pt idx="6">
                  <c:v>5.4444444444444349</c:v>
                </c:pt>
                <c:pt idx="7">
                  <c:v>6.1012139111244128</c:v>
                </c:pt>
                <c:pt idx="8">
                  <c:v>6.75</c:v>
                </c:pt>
                <c:pt idx="9">
                  <c:v>8.0857864376269042</c:v>
                </c:pt>
                <c:pt idx="10">
                  <c:v>10</c:v>
                </c:pt>
                <c:pt idx="11">
                  <c:v>10.178632794954066</c:v>
                </c:pt>
                <c:pt idx="12">
                  <c:v>0</c:v>
                </c:pt>
                <c:pt idx="13">
                  <c:v>0</c:v>
                </c:pt>
                <c:pt idx="14">
                  <c:v>0</c:v>
                </c:pt>
                <c:pt idx="15">
                  <c:v>0</c:v>
                </c:pt>
              </c:numCache>
            </c:numRef>
          </c:val>
        </c:ser>
        <c:hiLowLines>
          <c:spPr>
            <a:ln w="38100">
              <a:solidFill>
                <a:srgbClr val="000000"/>
              </a:solidFill>
              <a:prstDash val="solid"/>
            </a:ln>
          </c:spPr>
        </c:hiLowLines>
        <c:marker val="1"/>
        <c:axId val="121484032"/>
        <c:axId val="121485568"/>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Alder!$L$280:$L$295</c:f>
              <c:numCache>
                <c:formatCode>0.00</c:formatCode>
                <c:ptCount val="16"/>
                <c:pt idx="0">
                  <c:v>0</c:v>
                </c:pt>
                <c:pt idx="1">
                  <c:v>0</c:v>
                </c:pt>
                <c:pt idx="2">
                  <c:v>2</c:v>
                </c:pt>
                <c:pt idx="3">
                  <c:v>3.25</c:v>
                </c:pt>
                <c:pt idx="4">
                  <c:v>4.333333333333333</c:v>
                </c:pt>
                <c:pt idx="5">
                  <c:v>5</c:v>
                </c:pt>
                <c:pt idx="6">
                  <c:v>6.1111111111111107</c:v>
                </c:pt>
                <c:pt idx="7">
                  <c:v>6.8571428571428568</c:v>
                </c:pt>
                <c:pt idx="8">
                  <c:v>7.75</c:v>
                </c:pt>
                <c:pt idx="9">
                  <c:v>9.5</c:v>
                </c:pt>
                <c:pt idx="10">
                  <c:v>10</c:v>
                </c:pt>
                <c:pt idx="11">
                  <c:v>11.333333333333334</c:v>
                </c:pt>
                <c:pt idx="12">
                  <c:v>12</c:v>
                </c:pt>
                <c:pt idx="13">
                  <c:v>0</c:v>
                </c:pt>
                <c:pt idx="14">
                  <c:v>0</c:v>
                </c:pt>
                <c:pt idx="15">
                  <c:v>19</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495936"/>
        <c:axId val="121497472"/>
      </c:lineChart>
      <c:catAx>
        <c:axId val="121484032"/>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485568"/>
        <c:crosses val="autoZero"/>
        <c:lblAlgn val="ctr"/>
        <c:lblOffset val="100"/>
        <c:tickLblSkip val="1"/>
        <c:tickMarkSkip val="1"/>
      </c:catAx>
      <c:valAx>
        <c:axId val="121485568"/>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22268951675158244"/>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484032"/>
        <c:crosses val="autoZero"/>
        <c:crossBetween val="midCat"/>
        <c:majorUnit val="5"/>
      </c:valAx>
      <c:catAx>
        <c:axId val="121495936"/>
        <c:scaling>
          <c:orientation val="minMax"/>
        </c:scaling>
        <c:delete val="1"/>
        <c:axPos val="b"/>
        <c:numFmt formatCode="0" sourceLinked="1"/>
        <c:tickLblPos val="none"/>
        <c:crossAx val="121497472"/>
        <c:crosses val="autoZero"/>
        <c:lblAlgn val="ctr"/>
        <c:lblOffset val="100"/>
      </c:catAx>
      <c:valAx>
        <c:axId val="121497472"/>
        <c:scaling>
          <c:orientation val="minMax"/>
        </c:scaling>
        <c:delete val="1"/>
        <c:axPos val="l"/>
        <c:numFmt formatCode="0.00" sourceLinked="1"/>
        <c:tickLblPos val="none"/>
        <c:crossAx val="12149593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6195886659690334"/>
          <c:y val="8.2251429972563142E-2"/>
          <c:w val="0.813560818254212"/>
          <c:h val="0.76623700553387775"/>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Alder!$M$302:$M$317</c:f>
              <c:numCache>
                <c:formatCode>0.000</c:formatCode>
                <c:ptCount val="16"/>
                <c:pt idx="0">
                  <c:v>0</c:v>
                </c:pt>
                <c:pt idx="1">
                  <c:v>0</c:v>
                </c:pt>
                <c:pt idx="2">
                  <c:v>2</c:v>
                </c:pt>
                <c:pt idx="3">
                  <c:v>3</c:v>
                </c:pt>
                <c:pt idx="4">
                  <c:v>4</c:v>
                </c:pt>
                <c:pt idx="5">
                  <c:v>5</c:v>
                </c:pt>
                <c:pt idx="6">
                  <c:v>6.5555555555555651</c:v>
                </c:pt>
                <c:pt idx="7">
                  <c:v>7.6130718031613007</c:v>
                </c:pt>
                <c:pt idx="8">
                  <c:v>8</c:v>
                </c:pt>
                <c:pt idx="9">
                  <c:v>11.82842712474619</c:v>
                </c:pt>
                <c:pt idx="10">
                  <c:v>11.654700538379252</c:v>
                </c:pt>
                <c:pt idx="11">
                  <c:v>11.821367205045934</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Alder!$M$323:$M$338</c:f>
              <c:numCache>
                <c:formatCode>0.000</c:formatCode>
                <c:ptCount val="16"/>
                <c:pt idx="0">
                  <c:v>0</c:v>
                </c:pt>
                <c:pt idx="1">
                  <c:v>0</c:v>
                </c:pt>
                <c:pt idx="2">
                  <c:v>2</c:v>
                </c:pt>
                <c:pt idx="3">
                  <c:v>3</c:v>
                </c:pt>
                <c:pt idx="4">
                  <c:v>4</c:v>
                </c:pt>
                <c:pt idx="5">
                  <c:v>5</c:v>
                </c:pt>
                <c:pt idx="6">
                  <c:v>5.2222222222222134</c:v>
                </c:pt>
                <c:pt idx="7">
                  <c:v>6.1012139111244128</c:v>
                </c:pt>
                <c:pt idx="8">
                  <c:v>8</c:v>
                </c:pt>
                <c:pt idx="9">
                  <c:v>6.1715728752538102</c:v>
                </c:pt>
                <c:pt idx="10">
                  <c:v>9.3452994616207476</c:v>
                </c:pt>
                <c:pt idx="11">
                  <c:v>9.5119661282873977</c:v>
                </c:pt>
                <c:pt idx="12">
                  <c:v>0</c:v>
                </c:pt>
                <c:pt idx="13">
                  <c:v>0</c:v>
                </c:pt>
                <c:pt idx="14">
                  <c:v>0</c:v>
                </c:pt>
                <c:pt idx="15">
                  <c:v>0</c:v>
                </c:pt>
              </c:numCache>
            </c:numRef>
          </c:val>
        </c:ser>
        <c:hiLowLines>
          <c:spPr>
            <a:ln w="38100">
              <a:solidFill>
                <a:srgbClr val="000000"/>
              </a:solidFill>
              <a:prstDash val="solid"/>
            </a:ln>
          </c:spPr>
        </c:hiLowLines>
        <c:marker val="1"/>
        <c:axId val="121545856"/>
        <c:axId val="12154739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Alder!$M$280:$M$295</c:f>
              <c:numCache>
                <c:formatCode>0.00</c:formatCode>
                <c:ptCount val="16"/>
                <c:pt idx="0">
                  <c:v>0</c:v>
                </c:pt>
                <c:pt idx="1">
                  <c:v>0</c:v>
                </c:pt>
                <c:pt idx="2">
                  <c:v>2</c:v>
                </c:pt>
                <c:pt idx="3">
                  <c:v>3</c:v>
                </c:pt>
                <c:pt idx="4">
                  <c:v>4</c:v>
                </c:pt>
                <c:pt idx="5">
                  <c:v>5</c:v>
                </c:pt>
                <c:pt idx="6">
                  <c:v>5.8888888888888893</c:v>
                </c:pt>
                <c:pt idx="7">
                  <c:v>6.8571428571428568</c:v>
                </c:pt>
                <c:pt idx="8">
                  <c:v>8</c:v>
                </c:pt>
                <c:pt idx="9">
                  <c:v>9</c:v>
                </c:pt>
                <c:pt idx="10">
                  <c:v>10.5</c:v>
                </c:pt>
                <c:pt idx="11">
                  <c:v>10.666666666666666</c:v>
                </c:pt>
                <c:pt idx="12">
                  <c:v>11</c:v>
                </c:pt>
                <c:pt idx="13">
                  <c:v>0</c:v>
                </c:pt>
                <c:pt idx="14">
                  <c:v>0</c:v>
                </c:pt>
                <c:pt idx="15">
                  <c:v>15</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553664"/>
        <c:axId val="121555200"/>
      </c:lineChart>
      <c:catAx>
        <c:axId val="121545856"/>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547392"/>
        <c:crosses val="autoZero"/>
        <c:lblAlgn val="ctr"/>
        <c:lblOffset val="100"/>
        <c:tickLblSkip val="1"/>
        <c:tickMarkSkip val="1"/>
      </c:catAx>
      <c:valAx>
        <c:axId val="12154739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9.4162571783790224E-3"/>
              <c:y val="0.160173456578797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545856"/>
        <c:crosses val="autoZero"/>
        <c:crossBetween val="midCat"/>
        <c:majorUnit val="5"/>
      </c:valAx>
      <c:catAx>
        <c:axId val="121553664"/>
        <c:scaling>
          <c:orientation val="minMax"/>
        </c:scaling>
        <c:delete val="1"/>
        <c:axPos val="b"/>
        <c:numFmt formatCode="0" sourceLinked="1"/>
        <c:tickLblPos val="none"/>
        <c:crossAx val="121555200"/>
        <c:crosses val="autoZero"/>
        <c:lblAlgn val="ctr"/>
        <c:lblOffset val="100"/>
      </c:catAx>
      <c:valAx>
        <c:axId val="121555200"/>
        <c:scaling>
          <c:orientation val="minMax"/>
        </c:scaling>
        <c:delete val="1"/>
        <c:axPos val="l"/>
        <c:numFmt formatCode="0.00" sourceLinked="1"/>
        <c:tickLblPos val="none"/>
        <c:crossAx val="12155366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559414211068855"/>
          <c:y val="8.2251429972563142E-2"/>
          <c:w val="0.82950346755168591"/>
          <c:h val="0.76623700553387775"/>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Alder!$O$302:$O$317</c:f>
              <c:numCache>
                <c:formatCode>0.000</c:formatCode>
                <c:ptCount val="16"/>
                <c:pt idx="0">
                  <c:v>0</c:v>
                </c:pt>
                <c:pt idx="1">
                  <c:v>0</c:v>
                </c:pt>
                <c:pt idx="2">
                  <c:v>2</c:v>
                </c:pt>
                <c:pt idx="3">
                  <c:v>4.25</c:v>
                </c:pt>
                <c:pt idx="4">
                  <c:v>4</c:v>
                </c:pt>
                <c:pt idx="5">
                  <c:v>5</c:v>
                </c:pt>
                <c:pt idx="6">
                  <c:v>6</c:v>
                </c:pt>
                <c:pt idx="7">
                  <c:v>7</c:v>
                </c:pt>
                <c:pt idx="8">
                  <c:v>8</c:v>
                </c:pt>
                <c:pt idx="9">
                  <c:v>10.914213562373096</c:v>
                </c:pt>
                <c:pt idx="10">
                  <c:v>10</c:v>
                </c:pt>
                <c:pt idx="11">
                  <c:v>12.488033871712602</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Alder!$O$323:$O$338</c:f>
              <c:numCache>
                <c:formatCode>0.000</c:formatCode>
                <c:ptCount val="16"/>
                <c:pt idx="0">
                  <c:v>0</c:v>
                </c:pt>
                <c:pt idx="1">
                  <c:v>0</c:v>
                </c:pt>
                <c:pt idx="2">
                  <c:v>2</c:v>
                </c:pt>
                <c:pt idx="3">
                  <c:v>2.25</c:v>
                </c:pt>
                <c:pt idx="4">
                  <c:v>4</c:v>
                </c:pt>
                <c:pt idx="5">
                  <c:v>5</c:v>
                </c:pt>
                <c:pt idx="6">
                  <c:v>6</c:v>
                </c:pt>
                <c:pt idx="7">
                  <c:v>7</c:v>
                </c:pt>
                <c:pt idx="8">
                  <c:v>8</c:v>
                </c:pt>
                <c:pt idx="9">
                  <c:v>8.0857864376269042</c:v>
                </c:pt>
                <c:pt idx="10">
                  <c:v>10</c:v>
                </c:pt>
                <c:pt idx="11">
                  <c:v>10.178632794954066</c:v>
                </c:pt>
                <c:pt idx="12">
                  <c:v>0</c:v>
                </c:pt>
                <c:pt idx="13">
                  <c:v>0</c:v>
                </c:pt>
                <c:pt idx="14">
                  <c:v>0</c:v>
                </c:pt>
                <c:pt idx="15">
                  <c:v>0</c:v>
                </c:pt>
              </c:numCache>
            </c:numRef>
          </c:val>
        </c:ser>
        <c:hiLowLines>
          <c:spPr>
            <a:ln w="38100">
              <a:solidFill>
                <a:srgbClr val="000000"/>
              </a:solidFill>
              <a:prstDash val="solid"/>
            </a:ln>
          </c:spPr>
        </c:hiLowLines>
        <c:marker val="1"/>
        <c:axId val="121599104"/>
        <c:axId val="121600640"/>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Alder!$O$280:$O$295</c:f>
              <c:numCache>
                <c:formatCode>0.00</c:formatCode>
                <c:ptCount val="16"/>
                <c:pt idx="0">
                  <c:v>0</c:v>
                </c:pt>
                <c:pt idx="1">
                  <c:v>0</c:v>
                </c:pt>
                <c:pt idx="2">
                  <c:v>2</c:v>
                </c:pt>
                <c:pt idx="3">
                  <c:v>3.25</c:v>
                </c:pt>
                <c:pt idx="4">
                  <c:v>4</c:v>
                </c:pt>
                <c:pt idx="5">
                  <c:v>5</c:v>
                </c:pt>
                <c:pt idx="6">
                  <c:v>6</c:v>
                </c:pt>
                <c:pt idx="7">
                  <c:v>7</c:v>
                </c:pt>
                <c:pt idx="8">
                  <c:v>8</c:v>
                </c:pt>
                <c:pt idx="9">
                  <c:v>9.5</c:v>
                </c:pt>
                <c:pt idx="10">
                  <c:v>10</c:v>
                </c:pt>
                <c:pt idx="11">
                  <c:v>11.333333333333334</c:v>
                </c:pt>
                <c:pt idx="12">
                  <c:v>12</c:v>
                </c:pt>
                <c:pt idx="13">
                  <c:v>0</c:v>
                </c:pt>
                <c:pt idx="14">
                  <c:v>0</c:v>
                </c:pt>
                <c:pt idx="15">
                  <c:v>18</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611008"/>
        <c:axId val="121612544"/>
      </c:lineChart>
      <c:catAx>
        <c:axId val="121599104"/>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600640"/>
        <c:crosses val="autoZero"/>
        <c:lblAlgn val="ctr"/>
        <c:lblOffset val="100"/>
        <c:tickLblSkip val="1"/>
        <c:tickMarkSkip val="1"/>
      </c:catAx>
      <c:valAx>
        <c:axId val="121600640"/>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785440613026848E-3"/>
              <c:y val="0.1991351081114861"/>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599104"/>
        <c:crosses val="autoZero"/>
        <c:crossBetween val="midCat"/>
        <c:majorUnit val="5"/>
      </c:valAx>
      <c:catAx>
        <c:axId val="121611008"/>
        <c:scaling>
          <c:orientation val="minMax"/>
        </c:scaling>
        <c:delete val="1"/>
        <c:axPos val="b"/>
        <c:numFmt formatCode="0" sourceLinked="1"/>
        <c:tickLblPos val="none"/>
        <c:crossAx val="121612544"/>
        <c:crosses val="autoZero"/>
        <c:lblAlgn val="ctr"/>
        <c:lblOffset val="100"/>
      </c:catAx>
      <c:valAx>
        <c:axId val="121612544"/>
        <c:scaling>
          <c:orientation val="minMax"/>
        </c:scaling>
        <c:delete val="1"/>
        <c:axPos val="l"/>
        <c:numFmt formatCode="0.00" sourceLinked="1"/>
        <c:tickLblPos val="none"/>
        <c:crossAx val="12161100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34.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751415650408373"/>
          <c:y val="7.6612903225806467E-2"/>
          <c:w val="0.80037811981027807"/>
          <c:h val="0.782258064516129"/>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Alder!$P$302:$P$317</c:f>
              <c:numCache>
                <c:formatCode>0.000</c:formatCode>
                <c:ptCount val="16"/>
                <c:pt idx="0">
                  <c:v>0</c:v>
                </c:pt>
                <c:pt idx="1">
                  <c:v>0</c:v>
                </c:pt>
                <c:pt idx="2">
                  <c:v>2</c:v>
                </c:pt>
                <c:pt idx="3">
                  <c:v>3</c:v>
                </c:pt>
                <c:pt idx="4">
                  <c:v>4</c:v>
                </c:pt>
                <c:pt idx="5">
                  <c:v>5</c:v>
                </c:pt>
                <c:pt idx="6">
                  <c:v>6</c:v>
                </c:pt>
                <c:pt idx="7">
                  <c:v>7</c:v>
                </c:pt>
                <c:pt idx="8">
                  <c:v>8.75</c:v>
                </c:pt>
                <c:pt idx="9">
                  <c:v>9.9142135623730958</c:v>
                </c:pt>
                <c:pt idx="10">
                  <c:v>10.75</c:v>
                </c:pt>
                <c:pt idx="11">
                  <c:v>11.488033871712602</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Alder!$P$323:$P$338</c:f>
              <c:numCache>
                <c:formatCode>0.000</c:formatCode>
                <c:ptCount val="16"/>
                <c:pt idx="0">
                  <c:v>0</c:v>
                </c:pt>
                <c:pt idx="1">
                  <c:v>0</c:v>
                </c:pt>
                <c:pt idx="2">
                  <c:v>2</c:v>
                </c:pt>
                <c:pt idx="3">
                  <c:v>3</c:v>
                </c:pt>
                <c:pt idx="4">
                  <c:v>4</c:v>
                </c:pt>
                <c:pt idx="5">
                  <c:v>5</c:v>
                </c:pt>
                <c:pt idx="6">
                  <c:v>6</c:v>
                </c:pt>
                <c:pt idx="7">
                  <c:v>7</c:v>
                </c:pt>
                <c:pt idx="8">
                  <c:v>6.75</c:v>
                </c:pt>
                <c:pt idx="9">
                  <c:v>7.0857864376269051</c:v>
                </c:pt>
                <c:pt idx="10">
                  <c:v>8.75</c:v>
                </c:pt>
                <c:pt idx="11">
                  <c:v>9.1786327949540656</c:v>
                </c:pt>
                <c:pt idx="12">
                  <c:v>0</c:v>
                </c:pt>
                <c:pt idx="13">
                  <c:v>0</c:v>
                </c:pt>
                <c:pt idx="14">
                  <c:v>0</c:v>
                </c:pt>
                <c:pt idx="15">
                  <c:v>0</c:v>
                </c:pt>
              </c:numCache>
            </c:numRef>
          </c:val>
        </c:ser>
        <c:hiLowLines>
          <c:spPr>
            <a:ln w="38100">
              <a:solidFill>
                <a:srgbClr val="000000"/>
              </a:solidFill>
              <a:prstDash val="solid"/>
            </a:ln>
          </c:spPr>
        </c:hiLowLines>
        <c:marker val="1"/>
        <c:axId val="121734272"/>
        <c:axId val="121735808"/>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Alder!$P$280:$P$295</c:f>
              <c:numCache>
                <c:formatCode>0.00</c:formatCode>
                <c:ptCount val="16"/>
                <c:pt idx="0">
                  <c:v>0</c:v>
                </c:pt>
                <c:pt idx="1">
                  <c:v>0</c:v>
                </c:pt>
                <c:pt idx="2">
                  <c:v>2</c:v>
                </c:pt>
                <c:pt idx="3">
                  <c:v>3</c:v>
                </c:pt>
                <c:pt idx="4">
                  <c:v>4</c:v>
                </c:pt>
                <c:pt idx="5">
                  <c:v>5</c:v>
                </c:pt>
                <c:pt idx="6">
                  <c:v>6</c:v>
                </c:pt>
                <c:pt idx="7">
                  <c:v>7</c:v>
                </c:pt>
                <c:pt idx="8">
                  <c:v>7.75</c:v>
                </c:pt>
                <c:pt idx="9">
                  <c:v>8.5</c:v>
                </c:pt>
                <c:pt idx="10">
                  <c:v>9.75</c:v>
                </c:pt>
                <c:pt idx="11">
                  <c:v>10.333333333333334</c:v>
                </c:pt>
                <c:pt idx="12">
                  <c:v>11</c:v>
                </c:pt>
                <c:pt idx="13">
                  <c:v>0</c:v>
                </c:pt>
                <c:pt idx="14">
                  <c:v>0</c:v>
                </c:pt>
                <c:pt idx="15">
                  <c:v>14</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742080"/>
        <c:axId val="121743616"/>
      </c:lineChart>
      <c:catAx>
        <c:axId val="121734272"/>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735808"/>
        <c:crosses val="autoZero"/>
        <c:lblAlgn val="ctr"/>
        <c:lblOffset val="100"/>
        <c:tickLblSkip val="1"/>
        <c:tickMarkSkip val="1"/>
      </c:catAx>
      <c:valAx>
        <c:axId val="121735808"/>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9096165610877595E-2"/>
              <c:y val="0.213710026246719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734272"/>
        <c:crosses val="autoZero"/>
        <c:crossBetween val="midCat"/>
        <c:majorUnit val="5"/>
      </c:valAx>
      <c:catAx>
        <c:axId val="121742080"/>
        <c:scaling>
          <c:orientation val="minMax"/>
        </c:scaling>
        <c:delete val="1"/>
        <c:axPos val="b"/>
        <c:numFmt formatCode="0" sourceLinked="1"/>
        <c:tickLblPos val="none"/>
        <c:crossAx val="121743616"/>
        <c:crosses val="autoZero"/>
        <c:lblAlgn val="ctr"/>
        <c:lblOffset val="100"/>
      </c:catAx>
      <c:valAx>
        <c:axId val="121743616"/>
        <c:scaling>
          <c:orientation val="minMax"/>
        </c:scaling>
        <c:delete val="1"/>
        <c:axPos val="l"/>
        <c:numFmt formatCode="0.00" sourceLinked="1"/>
        <c:tickLblPos val="none"/>
        <c:crossAx val="12174208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35.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149152789227556"/>
          <c:y val="7.7236078966903932E-2"/>
          <c:w val="0.83365278595989367"/>
          <c:h val="0.78049090324450299"/>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Alder!$Q$302:$Q$317</c:f>
              <c:numCache>
                <c:formatCode>0.000</c:formatCode>
                <c:ptCount val="16"/>
                <c:pt idx="0">
                  <c:v>0</c:v>
                </c:pt>
                <c:pt idx="1">
                  <c:v>0</c:v>
                </c:pt>
                <c:pt idx="2">
                  <c:v>2</c:v>
                </c:pt>
                <c:pt idx="3">
                  <c:v>3</c:v>
                </c:pt>
                <c:pt idx="4">
                  <c:v>6.2996598285221213</c:v>
                </c:pt>
                <c:pt idx="5">
                  <c:v>6.0944271909999221</c:v>
                </c:pt>
                <c:pt idx="6">
                  <c:v>6.7777777777777866</c:v>
                </c:pt>
                <c:pt idx="7">
                  <c:v>7</c:v>
                </c:pt>
                <c:pt idx="8">
                  <c:v>9.6329931618554525</c:v>
                </c:pt>
                <c:pt idx="9">
                  <c:v>10.914213562373096</c:v>
                </c:pt>
                <c:pt idx="10">
                  <c:v>11.654700538379252</c:v>
                </c:pt>
                <c:pt idx="11">
                  <c:v>15.388383796637234</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Alder!$Q$323:$Q$338</c:f>
              <c:numCache>
                <c:formatCode>0.000</c:formatCode>
                <c:ptCount val="16"/>
                <c:pt idx="0">
                  <c:v>0</c:v>
                </c:pt>
                <c:pt idx="1">
                  <c:v>0</c:v>
                </c:pt>
                <c:pt idx="2">
                  <c:v>2</c:v>
                </c:pt>
                <c:pt idx="3">
                  <c:v>3</c:v>
                </c:pt>
                <c:pt idx="4">
                  <c:v>3.0336735048112127</c:v>
                </c:pt>
                <c:pt idx="5">
                  <c:v>4.3055728090000782</c:v>
                </c:pt>
                <c:pt idx="6">
                  <c:v>5.4444444444444349</c:v>
                </c:pt>
                <c:pt idx="7">
                  <c:v>7</c:v>
                </c:pt>
                <c:pt idx="8">
                  <c:v>6.3670068381445475</c:v>
                </c:pt>
                <c:pt idx="9">
                  <c:v>8.0857864376269042</c:v>
                </c:pt>
                <c:pt idx="10">
                  <c:v>9.3452994616207476</c:v>
                </c:pt>
                <c:pt idx="11">
                  <c:v>9.2782828700294342</c:v>
                </c:pt>
                <c:pt idx="12">
                  <c:v>0</c:v>
                </c:pt>
                <c:pt idx="13">
                  <c:v>0</c:v>
                </c:pt>
                <c:pt idx="14">
                  <c:v>0</c:v>
                </c:pt>
                <c:pt idx="15">
                  <c:v>0</c:v>
                </c:pt>
              </c:numCache>
            </c:numRef>
          </c:val>
        </c:ser>
        <c:hiLowLines>
          <c:spPr>
            <a:ln w="38100">
              <a:solidFill>
                <a:srgbClr val="000000"/>
              </a:solidFill>
              <a:prstDash val="solid"/>
            </a:ln>
          </c:spPr>
        </c:hiLowLines>
        <c:marker val="1"/>
        <c:axId val="121787136"/>
        <c:axId val="12178867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Alder!$Q$280:$Q$295</c:f>
              <c:numCache>
                <c:formatCode>0.00</c:formatCode>
                <c:ptCount val="16"/>
                <c:pt idx="0">
                  <c:v>0</c:v>
                </c:pt>
                <c:pt idx="1">
                  <c:v>0</c:v>
                </c:pt>
                <c:pt idx="2">
                  <c:v>2</c:v>
                </c:pt>
                <c:pt idx="3">
                  <c:v>3</c:v>
                </c:pt>
                <c:pt idx="4">
                  <c:v>4.666666666666667</c:v>
                </c:pt>
                <c:pt idx="5">
                  <c:v>5.2</c:v>
                </c:pt>
                <c:pt idx="6">
                  <c:v>6.1111111111111107</c:v>
                </c:pt>
                <c:pt idx="7">
                  <c:v>7</c:v>
                </c:pt>
                <c:pt idx="8">
                  <c:v>8</c:v>
                </c:pt>
                <c:pt idx="9">
                  <c:v>9.5</c:v>
                </c:pt>
                <c:pt idx="10">
                  <c:v>10.5</c:v>
                </c:pt>
                <c:pt idx="11">
                  <c:v>12.333333333333334</c:v>
                </c:pt>
                <c:pt idx="12">
                  <c:v>12</c:v>
                </c:pt>
                <c:pt idx="13">
                  <c:v>0</c:v>
                </c:pt>
                <c:pt idx="14">
                  <c:v>0</c:v>
                </c:pt>
                <c:pt idx="15">
                  <c:v>20</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1803136"/>
        <c:axId val="121804672"/>
      </c:lineChart>
      <c:catAx>
        <c:axId val="121787136"/>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1788672"/>
        <c:crosses val="autoZero"/>
        <c:lblAlgn val="ctr"/>
        <c:lblOffset val="100"/>
        <c:tickLblSkip val="1"/>
        <c:tickMarkSkip val="1"/>
      </c:catAx>
      <c:valAx>
        <c:axId val="12178867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4.7801147227533466E-2"/>
              <c:y val="0.22764312997460681"/>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1787136"/>
        <c:crosses val="autoZero"/>
        <c:crossBetween val="midCat"/>
        <c:majorUnit val="5"/>
      </c:valAx>
      <c:catAx>
        <c:axId val="121803136"/>
        <c:scaling>
          <c:orientation val="minMax"/>
        </c:scaling>
        <c:delete val="1"/>
        <c:axPos val="b"/>
        <c:numFmt formatCode="0" sourceLinked="1"/>
        <c:tickLblPos val="none"/>
        <c:crossAx val="121804672"/>
        <c:crosses val="autoZero"/>
        <c:lblAlgn val="ctr"/>
        <c:lblOffset val="100"/>
      </c:catAx>
      <c:valAx>
        <c:axId val="121804672"/>
        <c:scaling>
          <c:orientation val="minMax"/>
        </c:scaling>
        <c:delete val="1"/>
        <c:axPos val="l"/>
        <c:numFmt formatCode="0.00" sourceLinked="1"/>
        <c:tickLblPos val="none"/>
        <c:crossAx val="12180313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paperSize="9" orientation="landscape"/>
  </c:printSettings>
</c:chartSpace>
</file>

<file path=xl/charts/chart36.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6.7510618067867054E-2"/>
          <c:y val="2.7777815453851263E-2"/>
          <c:w val="0.92299673139661964"/>
          <c:h val="0.92083458229516912"/>
        </c:manualLayout>
      </c:layout>
      <c:lineChart>
        <c:grouping val="standard"/>
        <c:ser>
          <c:idx val="15"/>
          <c:order val="0"/>
          <c:tx>
            <c:strRef>
              <c:f>Alder!$AC$720</c:f>
              <c:strCache>
                <c:ptCount val="1"/>
                <c:pt idx="0">
                  <c:v>0</c:v>
                </c:pt>
              </c:strCache>
            </c:strRef>
          </c:tx>
          <c:spPr>
            <a:ln w="12700">
              <a:solidFill>
                <a:srgbClr val="FF00FF"/>
              </a:solidFill>
              <a:prstDash val="solid"/>
            </a:ln>
          </c:spPr>
          <c:marker>
            <c:symbol val="plus"/>
            <c:size val="5"/>
            <c:spPr>
              <a:noFill/>
              <a:ln>
                <a:solidFill>
                  <a:srgbClr val="FF00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Alder!$AD$720:$AS$720</c:f>
              <c:numCache>
                <c:formatCode>General</c:formatCode>
                <c:ptCount val="16"/>
                <c:pt idx="7" formatCode="0\ %">
                  <c:v>0</c:v>
                </c:pt>
                <c:pt idx="8" formatCode="0\ %">
                  <c:v>0</c:v>
                </c:pt>
                <c:pt idx="9" formatCode="0\ %">
                  <c:v>0</c:v>
                </c:pt>
                <c:pt idx="10" formatCode="0\ %">
                  <c:v>0</c:v>
                </c:pt>
                <c:pt idx="11" formatCode="0\ %">
                  <c:v>0</c:v>
                </c:pt>
                <c:pt idx="12" formatCode="0\ %">
                  <c:v>0</c:v>
                </c:pt>
                <c:pt idx="13" formatCode="0\ %">
                  <c:v>0</c:v>
                </c:pt>
                <c:pt idx="14" formatCode="0\ %">
                  <c:v>0</c:v>
                </c:pt>
                <c:pt idx="15" formatCode="0\ %">
                  <c:v>0</c:v>
                </c:pt>
              </c:numCache>
            </c:numRef>
          </c:val>
        </c:ser>
        <c:ser>
          <c:idx val="0"/>
          <c:order val="1"/>
          <c:tx>
            <c:strRef>
              <c:f>Alder!$AC$721</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Alder!$AD$721:$AS$721</c:f>
              <c:numCache>
                <c:formatCode>General</c:formatCode>
                <c:ptCount val="16"/>
                <c:pt idx="6" formatCode="0\ %">
                  <c:v>0</c:v>
                </c:pt>
                <c:pt idx="7" formatCode="0\ %">
                  <c:v>0</c:v>
                </c:pt>
                <c:pt idx="8" formatCode="0\ %">
                  <c:v>0</c:v>
                </c:pt>
                <c:pt idx="9" formatCode="0\ %">
                  <c:v>0</c:v>
                </c:pt>
                <c:pt idx="10" formatCode="0\ %">
                  <c:v>0</c:v>
                </c:pt>
                <c:pt idx="11" formatCode="0\ %">
                  <c:v>0</c:v>
                </c:pt>
                <c:pt idx="12" formatCode="0\ %">
                  <c:v>0</c:v>
                </c:pt>
                <c:pt idx="13" formatCode="0\ %">
                  <c:v>0</c:v>
                </c:pt>
                <c:pt idx="14" formatCode="0\ %">
                  <c:v>0</c:v>
                </c:pt>
                <c:pt idx="15" formatCode="0\ %">
                  <c:v>0</c:v>
                </c:pt>
              </c:numCache>
            </c:numRef>
          </c:val>
        </c:ser>
        <c:ser>
          <c:idx val="1"/>
          <c:order val="2"/>
          <c:tx>
            <c:strRef>
              <c:f>Alder!$AC$722</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Alder!$AD$722:$AS$722</c:f>
              <c:numCache>
                <c:formatCode>General</c:formatCode>
                <c:ptCount val="16"/>
                <c:pt idx="5" formatCode="0\ %">
                  <c:v>0</c:v>
                </c:pt>
                <c:pt idx="6" formatCode="0\ %">
                  <c:v>0</c:v>
                </c:pt>
                <c:pt idx="7" formatCode="0\ %">
                  <c:v>1</c:v>
                </c:pt>
                <c:pt idx="8" formatCode="0\ %">
                  <c:v>0</c:v>
                </c:pt>
                <c:pt idx="9" formatCode="0\ %">
                  <c:v>0</c:v>
                </c:pt>
                <c:pt idx="10" formatCode="0\ %">
                  <c:v>0</c:v>
                </c:pt>
                <c:pt idx="11" formatCode="0\ %">
                  <c:v>0</c:v>
                </c:pt>
                <c:pt idx="12" formatCode="0\ %">
                  <c:v>0</c:v>
                </c:pt>
                <c:pt idx="13" formatCode="0\ %">
                  <c:v>0</c:v>
                </c:pt>
                <c:pt idx="14" formatCode="0\ %">
                  <c:v>0</c:v>
                </c:pt>
                <c:pt idx="15" formatCode="0\ %">
                  <c:v>0</c:v>
                </c:pt>
              </c:numCache>
            </c:numRef>
          </c:val>
        </c:ser>
        <c:ser>
          <c:idx val="2"/>
          <c:order val="3"/>
          <c:tx>
            <c:strRef>
              <c:f>Alder!$AC$723</c:f>
              <c:strCache>
                <c:ptCount val="1"/>
                <c:pt idx="0">
                  <c:v>3</c:v>
                </c:pt>
              </c:strCache>
            </c:strRef>
          </c:tx>
          <c:spPr>
            <a:ln w="12700">
              <a:solidFill>
                <a:srgbClr val="800000"/>
              </a:solidFill>
              <a:prstDash val="solid"/>
            </a:ln>
          </c:spPr>
          <c:marker>
            <c:symbol val="triangle"/>
            <c:size val="5"/>
            <c:spPr>
              <a:solidFill>
                <a:srgbClr val="800000"/>
              </a:solidFill>
              <a:ln>
                <a:solidFill>
                  <a:srgbClr val="80000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Alder!$AD$723:$AS$723</c:f>
              <c:numCache>
                <c:formatCode>General</c:formatCode>
                <c:ptCount val="16"/>
                <c:pt idx="4" formatCode="0\ %">
                  <c:v>0</c:v>
                </c:pt>
                <c:pt idx="5" formatCode="0\ %">
                  <c:v>0</c:v>
                </c:pt>
                <c:pt idx="6" formatCode="0\ %">
                  <c:v>0</c:v>
                </c:pt>
                <c:pt idx="7" formatCode="0\ %">
                  <c:v>0.92500000000000004</c:v>
                </c:pt>
                <c:pt idx="8" formatCode="0\ %">
                  <c:v>7.4999999999999997E-2</c:v>
                </c:pt>
                <c:pt idx="9" formatCode="0\ %">
                  <c:v>0</c:v>
                </c:pt>
                <c:pt idx="10" formatCode="0\ %">
                  <c:v>0</c:v>
                </c:pt>
                <c:pt idx="11" formatCode="0\ %">
                  <c:v>0</c:v>
                </c:pt>
                <c:pt idx="12" formatCode="0\ %">
                  <c:v>0</c:v>
                </c:pt>
                <c:pt idx="13" formatCode="0\ %">
                  <c:v>0</c:v>
                </c:pt>
                <c:pt idx="14" formatCode="0\ %">
                  <c:v>0</c:v>
                </c:pt>
                <c:pt idx="15" formatCode="0\ %">
                  <c:v>0</c:v>
                </c:pt>
              </c:numCache>
            </c:numRef>
          </c:val>
        </c:ser>
        <c:ser>
          <c:idx val="3"/>
          <c:order val="4"/>
          <c:tx>
            <c:strRef>
              <c:f>Alder!$AC$724</c:f>
              <c:strCache>
                <c:ptCount val="1"/>
                <c:pt idx="0">
                  <c:v>4</c:v>
                </c:pt>
              </c:strCache>
            </c:strRef>
          </c:tx>
          <c:spPr>
            <a:ln w="12700">
              <a:solidFill>
                <a:srgbClr val="00FFFF"/>
              </a:solidFill>
              <a:prstDash val="solid"/>
            </a:ln>
          </c:spPr>
          <c:marker>
            <c:symbol val="x"/>
            <c:size val="5"/>
            <c:spPr>
              <a:noFill/>
              <a:ln>
                <a:solidFill>
                  <a:srgbClr val="00FF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Alder!$AD$724:$AS$724</c:f>
              <c:numCache>
                <c:formatCode>General</c:formatCode>
                <c:ptCount val="16"/>
                <c:pt idx="3" formatCode="0\ %">
                  <c:v>0</c:v>
                </c:pt>
                <c:pt idx="4" formatCode="0\ %">
                  <c:v>0</c:v>
                </c:pt>
                <c:pt idx="5" formatCode="0\ %">
                  <c:v>0</c:v>
                </c:pt>
                <c:pt idx="6" formatCode="0\ %">
                  <c:v>1.6949152542372881E-2</c:v>
                </c:pt>
                <c:pt idx="7" formatCode="0\ %">
                  <c:v>0.89830508474576276</c:v>
                </c:pt>
                <c:pt idx="8" formatCode="0\ %">
                  <c:v>6.7796610169491525E-2</c:v>
                </c:pt>
                <c:pt idx="9" formatCode="0\ %">
                  <c:v>1.6949152542372881E-2</c:v>
                </c:pt>
                <c:pt idx="10" formatCode="0\ %">
                  <c:v>0</c:v>
                </c:pt>
                <c:pt idx="11" formatCode="0\ %">
                  <c:v>0</c:v>
                </c:pt>
                <c:pt idx="12" formatCode="0\ %">
                  <c:v>0</c:v>
                </c:pt>
                <c:pt idx="13" formatCode="0\ %">
                  <c:v>0</c:v>
                </c:pt>
                <c:pt idx="14" formatCode="0\ %">
                  <c:v>0</c:v>
                </c:pt>
                <c:pt idx="15" formatCode="0\ %">
                  <c:v>0</c:v>
                </c:pt>
              </c:numCache>
            </c:numRef>
          </c:val>
        </c:ser>
        <c:ser>
          <c:idx val="4"/>
          <c:order val="5"/>
          <c:tx>
            <c:strRef>
              <c:f>Alder!$AC$725</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Alder!$AD$725:$AS$725</c:f>
              <c:numCache>
                <c:formatCode>General</c:formatCode>
                <c:ptCount val="16"/>
                <c:pt idx="2" formatCode="0\ %">
                  <c:v>0</c:v>
                </c:pt>
                <c:pt idx="3" formatCode="0\ %">
                  <c:v>0</c:v>
                </c:pt>
                <c:pt idx="4" formatCode="0\ %">
                  <c:v>0</c:v>
                </c:pt>
                <c:pt idx="5" formatCode="0\ %">
                  <c:v>0</c:v>
                </c:pt>
                <c:pt idx="6" formatCode="0\ %">
                  <c:v>0</c:v>
                </c:pt>
                <c:pt idx="7" formatCode="0\ %">
                  <c:v>0.96</c:v>
                </c:pt>
                <c:pt idx="8" formatCode="0\ %">
                  <c:v>0.04</c:v>
                </c:pt>
                <c:pt idx="9" formatCode="0\ %">
                  <c:v>0</c:v>
                </c:pt>
                <c:pt idx="10" formatCode="0\ %">
                  <c:v>0</c:v>
                </c:pt>
                <c:pt idx="11" formatCode="0\ %">
                  <c:v>0</c:v>
                </c:pt>
                <c:pt idx="12" formatCode="0\ %">
                  <c:v>0</c:v>
                </c:pt>
                <c:pt idx="13" formatCode="0\ %">
                  <c:v>0</c:v>
                </c:pt>
                <c:pt idx="14" formatCode="0\ %">
                  <c:v>0</c:v>
                </c:pt>
                <c:pt idx="15" formatCode="0\ %">
                  <c:v>0</c:v>
                </c:pt>
              </c:numCache>
            </c:numRef>
          </c:val>
        </c:ser>
        <c:ser>
          <c:idx val="5"/>
          <c:order val="6"/>
          <c:tx>
            <c:strRef>
              <c:f>Alder!$AC$726</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Alder!$AD$726:$AS$726</c:f>
              <c:numCache>
                <c:formatCode>0\ %</c:formatCode>
                <c:ptCount val="16"/>
                <c:pt idx="1">
                  <c:v>0</c:v>
                </c:pt>
                <c:pt idx="2">
                  <c:v>0</c:v>
                </c:pt>
                <c:pt idx="3">
                  <c:v>0</c:v>
                </c:pt>
                <c:pt idx="4">
                  <c:v>0</c:v>
                </c:pt>
                <c:pt idx="5">
                  <c:v>0</c:v>
                </c:pt>
                <c:pt idx="6">
                  <c:v>3.3333333333333333E-2</c:v>
                </c:pt>
                <c:pt idx="7">
                  <c:v>0.94444444444444442</c:v>
                </c:pt>
                <c:pt idx="8">
                  <c:v>2.2222222222222223E-2</c:v>
                </c:pt>
                <c:pt idx="9">
                  <c:v>0</c:v>
                </c:pt>
                <c:pt idx="10">
                  <c:v>0</c:v>
                </c:pt>
                <c:pt idx="11">
                  <c:v>0</c:v>
                </c:pt>
                <c:pt idx="12">
                  <c:v>0</c:v>
                </c:pt>
                <c:pt idx="13">
                  <c:v>0</c:v>
                </c:pt>
                <c:pt idx="14">
                  <c:v>0</c:v>
                </c:pt>
                <c:pt idx="15">
                  <c:v>0</c:v>
                </c:pt>
              </c:numCache>
            </c:numRef>
          </c:val>
        </c:ser>
        <c:ser>
          <c:idx val="6"/>
          <c:order val="7"/>
          <c:tx>
            <c:strRef>
              <c:f>Alder!$AC$727</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Alder!$AD$727:$AS$727</c:f>
              <c:numCache>
                <c:formatCode>0\ %</c:formatCode>
                <c:ptCount val="16"/>
                <c:pt idx="0">
                  <c:v>0</c:v>
                </c:pt>
                <c:pt idx="1">
                  <c:v>0</c:v>
                </c:pt>
                <c:pt idx="2">
                  <c:v>0</c:v>
                </c:pt>
                <c:pt idx="3">
                  <c:v>0</c:v>
                </c:pt>
                <c:pt idx="4">
                  <c:v>0</c:v>
                </c:pt>
                <c:pt idx="5">
                  <c:v>0</c:v>
                </c:pt>
                <c:pt idx="6">
                  <c:v>2.8571428571428571E-2</c:v>
                </c:pt>
                <c:pt idx="7">
                  <c:v>0.97142857142857142</c:v>
                </c:pt>
                <c:pt idx="8">
                  <c:v>0</c:v>
                </c:pt>
                <c:pt idx="9">
                  <c:v>0</c:v>
                </c:pt>
                <c:pt idx="10">
                  <c:v>0</c:v>
                </c:pt>
                <c:pt idx="11">
                  <c:v>0</c:v>
                </c:pt>
                <c:pt idx="12">
                  <c:v>0</c:v>
                </c:pt>
                <c:pt idx="13">
                  <c:v>0</c:v>
                </c:pt>
                <c:pt idx="14">
                  <c:v>0</c:v>
                </c:pt>
                <c:pt idx="15">
                  <c:v>0</c:v>
                </c:pt>
              </c:numCache>
            </c:numRef>
          </c:val>
        </c:ser>
        <c:ser>
          <c:idx val="7"/>
          <c:order val="8"/>
          <c:tx>
            <c:strRef>
              <c:f>Alder!$AC$728</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Alder!$AD$728:$AS$728</c:f>
              <c:numCache>
                <c:formatCode>0\ %</c:formatCode>
                <c:ptCount val="16"/>
                <c:pt idx="0">
                  <c:v>0</c:v>
                </c:pt>
                <c:pt idx="1">
                  <c:v>0</c:v>
                </c:pt>
                <c:pt idx="2">
                  <c:v>0</c:v>
                </c:pt>
                <c:pt idx="3">
                  <c:v>0</c:v>
                </c:pt>
                <c:pt idx="4">
                  <c:v>0</c:v>
                </c:pt>
                <c:pt idx="5">
                  <c:v>0</c:v>
                </c:pt>
                <c:pt idx="6">
                  <c:v>0.1</c:v>
                </c:pt>
                <c:pt idx="7">
                  <c:v>0.85</c:v>
                </c:pt>
                <c:pt idx="8">
                  <c:v>0.05</c:v>
                </c:pt>
                <c:pt idx="9">
                  <c:v>0</c:v>
                </c:pt>
                <c:pt idx="10">
                  <c:v>0</c:v>
                </c:pt>
                <c:pt idx="11">
                  <c:v>0</c:v>
                </c:pt>
                <c:pt idx="12">
                  <c:v>0</c:v>
                </c:pt>
                <c:pt idx="13">
                  <c:v>0</c:v>
                </c:pt>
                <c:pt idx="14">
                  <c:v>0</c:v>
                </c:pt>
                <c:pt idx="15">
                  <c:v>0</c:v>
                </c:pt>
              </c:numCache>
            </c:numRef>
          </c:val>
        </c:ser>
        <c:ser>
          <c:idx val="8"/>
          <c:order val="9"/>
          <c:tx>
            <c:strRef>
              <c:f>Alder!$AC$729</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Alder!$AD$729:$AS$729</c:f>
              <c:numCache>
                <c:formatCode>0\ %</c:formatCode>
                <c:ptCount val="16"/>
                <c:pt idx="0">
                  <c:v>0</c:v>
                </c:pt>
                <c:pt idx="1">
                  <c:v>0</c:v>
                </c:pt>
                <c:pt idx="2">
                  <c:v>0</c:v>
                </c:pt>
                <c:pt idx="3">
                  <c:v>0</c:v>
                </c:pt>
                <c:pt idx="4">
                  <c:v>0</c:v>
                </c:pt>
                <c:pt idx="5">
                  <c:v>0</c:v>
                </c:pt>
                <c:pt idx="6">
                  <c:v>0.1</c:v>
                </c:pt>
                <c:pt idx="7">
                  <c:v>0.7</c:v>
                </c:pt>
                <c:pt idx="8">
                  <c:v>0.2</c:v>
                </c:pt>
                <c:pt idx="9">
                  <c:v>0</c:v>
                </c:pt>
                <c:pt idx="10">
                  <c:v>0</c:v>
                </c:pt>
                <c:pt idx="11">
                  <c:v>0</c:v>
                </c:pt>
                <c:pt idx="12">
                  <c:v>0</c:v>
                </c:pt>
                <c:pt idx="13">
                  <c:v>0</c:v>
                </c:pt>
                <c:pt idx="14">
                  <c:v>0</c:v>
                </c:pt>
                <c:pt idx="15">
                  <c:v>0</c:v>
                </c:pt>
              </c:numCache>
            </c:numRef>
          </c:val>
        </c:ser>
        <c:ser>
          <c:idx val="9"/>
          <c:order val="10"/>
          <c:tx>
            <c:strRef>
              <c:f>Alder!$AC$730</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Alder!$AD$730:$AS$730</c:f>
              <c:numCache>
                <c:formatCode>0\ %</c:formatCode>
                <c:ptCount val="16"/>
                <c:pt idx="0">
                  <c:v>0</c:v>
                </c:pt>
                <c:pt idx="1">
                  <c:v>0</c:v>
                </c:pt>
                <c:pt idx="2">
                  <c:v>0</c:v>
                </c:pt>
                <c:pt idx="3">
                  <c:v>0</c:v>
                </c:pt>
                <c:pt idx="4">
                  <c:v>0</c:v>
                </c:pt>
                <c:pt idx="5">
                  <c:v>0</c:v>
                </c:pt>
                <c:pt idx="6">
                  <c:v>5.128205128205128E-2</c:v>
                </c:pt>
                <c:pt idx="7">
                  <c:v>0.79487179487179482</c:v>
                </c:pt>
                <c:pt idx="8">
                  <c:v>0.15384615384615385</c:v>
                </c:pt>
                <c:pt idx="9">
                  <c:v>0</c:v>
                </c:pt>
                <c:pt idx="10">
                  <c:v>0</c:v>
                </c:pt>
                <c:pt idx="11">
                  <c:v>0</c:v>
                </c:pt>
                <c:pt idx="12">
                  <c:v>0</c:v>
                </c:pt>
                <c:pt idx="13">
                  <c:v>0</c:v>
                </c:pt>
                <c:pt idx="14">
                  <c:v>0</c:v>
                </c:pt>
                <c:pt idx="15">
                  <c:v>0</c:v>
                </c:pt>
              </c:numCache>
            </c:numRef>
          </c:val>
        </c:ser>
        <c:ser>
          <c:idx val="10"/>
          <c:order val="11"/>
          <c:tx>
            <c:strRef>
              <c:f>Alder!$AC$731</c:f>
              <c:strCache>
                <c:ptCount val="1"/>
                <c:pt idx="0">
                  <c:v>11</c:v>
                </c:pt>
              </c:strCache>
            </c:strRef>
          </c:tx>
          <c:spPr>
            <a:ln w="12700">
              <a:solidFill>
                <a:srgbClr val="008000"/>
              </a:solidFill>
              <a:prstDash val="solid"/>
            </a:ln>
          </c:spPr>
          <c:marker>
            <c:symbol val="square"/>
            <c:size val="5"/>
            <c:spPr>
              <a:solidFill>
                <a:srgbClr val="008000"/>
              </a:solidFill>
              <a:ln>
                <a:solidFill>
                  <a:srgbClr val="00800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Alder!$AD$731:$AS$731</c:f>
              <c:numCache>
                <c:formatCode>0\ %</c:formatCode>
                <c:ptCount val="16"/>
                <c:pt idx="0">
                  <c:v>0</c:v>
                </c:pt>
                <c:pt idx="1">
                  <c:v>0</c:v>
                </c:pt>
                <c:pt idx="2">
                  <c:v>0</c:v>
                </c:pt>
                <c:pt idx="3">
                  <c:v>0</c:v>
                </c:pt>
                <c:pt idx="4">
                  <c:v>0</c:v>
                </c:pt>
                <c:pt idx="5">
                  <c:v>0</c:v>
                </c:pt>
                <c:pt idx="6">
                  <c:v>0.17241379310344829</c:v>
                </c:pt>
                <c:pt idx="7">
                  <c:v>0.58620689655172409</c:v>
                </c:pt>
                <c:pt idx="8">
                  <c:v>0.17241379310344829</c:v>
                </c:pt>
                <c:pt idx="9">
                  <c:v>0</c:v>
                </c:pt>
                <c:pt idx="10">
                  <c:v>3.4482758620689655E-2</c:v>
                </c:pt>
                <c:pt idx="11">
                  <c:v>3.4482758620689655E-2</c:v>
                </c:pt>
                <c:pt idx="12">
                  <c:v>0</c:v>
                </c:pt>
                <c:pt idx="13">
                  <c:v>0</c:v>
                </c:pt>
                <c:pt idx="14">
                  <c:v>0</c:v>
                </c:pt>
                <c:pt idx="15">
                  <c:v>0</c:v>
                </c:pt>
              </c:numCache>
            </c:numRef>
          </c:val>
        </c:ser>
        <c:ser>
          <c:idx val="11"/>
          <c:order val="12"/>
          <c:tx>
            <c:strRef>
              <c:f>Alder!$AC$732</c:f>
              <c:strCache>
                <c:ptCount val="1"/>
                <c:pt idx="0">
                  <c:v>12</c:v>
                </c:pt>
              </c:strCache>
            </c:strRef>
          </c:tx>
          <c:spPr>
            <a:ln w="12700">
              <a:solidFill>
                <a:srgbClr val="0000FF"/>
              </a:solidFill>
              <a:prstDash val="solid"/>
            </a:ln>
          </c:spPr>
          <c:marker>
            <c:symbol val="triangle"/>
            <c:size val="5"/>
            <c:spPr>
              <a:solidFill>
                <a:srgbClr val="0000FF"/>
              </a:solidFill>
              <a:ln>
                <a:solidFill>
                  <a:srgbClr val="0000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Alder!$AD$732:$AS$732</c:f>
              <c:numCache>
                <c:formatCode>0\ %</c:formatCode>
                <c:ptCount val="16"/>
                <c:pt idx="0">
                  <c:v>0</c:v>
                </c:pt>
                <c:pt idx="1">
                  <c:v>0</c:v>
                </c:pt>
                <c:pt idx="2">
                  <c:v>0</c:v>
                </c:pt>
                <c:pt idx="3">
                  <c:v>0</c:v>
                </c:pt>
                <c:pt idx="4">
                  <c:v>0</c:v>
                </c:pt>
                <c:pt idx="5">
                  <c:v>0</c:v>
                </c:pt>
                <c:pt idx="6">
                  <c:v>0.4</c:v>
                </c:pt>
                <c:pt idx="7">
                  <c:v>0.6</c:v>
                </c:pt>
                <c:pt idx="8">
                  <c:v>0</c:v>
                </c:pt>
                <c:pt idx="9">
                  <c:v>0</c:v>
                </c:pt>
                <c:pt idx="10">
                  <c:v>0</c:v>
                </c:pt>
                <c:pt idx="11">
                  <c:v>0</c:v>
                </c:pt>
                <c:pt idx="12">
                  <c:v>0</c:v>
                </c:pt>
                <c:pt idx="13">
                  <c:v>0</c:v>
                </c:pt>
                <c:pt idx="14">
                  <c:v>0</c:v>
                </c:pt>
                <c:pt idx="15">
                  <c:v>0</c:v>
                </c:pt>
              </c:numCache>
            </c:numRef>
          </c:val>
        </c:ser>
        <c:ser>
          <c:idx val="12"/>
          <c:order val="13"/>
          <c:tx>
            <c:strRef>
              <c:f>Alder!$AC$733</c:f>
              <c:strCache>
                <c:ptCount val="1"/>
                <c:pt idx="0">
                  <c:v>13</c:v>
                </c:pt>
              </c:strCache>
            </c:strRef>
          </c:tx>
          <c:spPr>
            <a:ln w="12700">
              <a:solidFill>
                <a:srgbClr val="FF0000"/>
              </a:solidFill>
              <a:prstDash val="solid"/>
            </a:ln>
          </c:spPr>
          <c:marker>
            <c:symbol val="x"/>
            <c:size val="5"/>
            <c:spPr>
              <a:noFill/>
              <a:ln>
                <a:solidFill>
                  <a:srgbClr val="FF0000"/>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Alder!$AD$733:$AS$733</c:f>
              <c:numCache>
                <c:formatCode>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ser>
          <c:idx val="14"/>
          <c:order val="14"/>
          <c:tx>
            <c:strRef>
              <c:f>Alder!$AC$734</c:f>
              <c:strCache>
                <c:ptCount val="1"/>
                <c:pt idx="0">
                  <c:v>14</c:v>
                </c:pt>
              </c:strCache>
            </c:strRef>
          </c:tx>
          <c:spPr>
            <a:ln w="12700">
              <a:solidFill>
                <a:srgbClr val="CC99FF"/>
              </a:solidFill>
              <a:prstDash val="solid"/>
            </a:ln>
          </c:spPr>
          <c:marker>
            <c:symbol val="circle"/>
            <c:size val="5"/>
            <c:spPr>
              <a:solidFill>
                <a:srgbClr val="CC99FF"/>
              </a:solidFill>
              <a:ln>
                <a:solidFill>
                  <a:srgbClr val="CC99FF"/>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Alder!$AD$734:$AS$734</c:f>
              <c:numCache>
                <c:formatCode>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ser>
          <c:idx val="13"/>
          <c:order val="15"/>
          <c:tx>
            <c:strRef>
              <c:f>Alder!$AC$735</c:f>
              <c:strCache>
                <c:ptCount val="1"/>
                <c:pt idx="0">
                  <c:v>15</c:v>
                </c:pt>
              </c:strCache>
            </c:strRef>
          </c:tx>
          <c:spPr>
            <a:ln w="12700">
              <a:solidFill>
                <a:srgbClr val="FF99CC"/>
              </a:solidFill>
              <a:prstDash val="solid"/>
            </a:ln>
          </c:spPr>
          <c:marker>
            <c:symbol val="star"/>
            <c:size val="5"/>
            <c:spPr>
              <a:noFill/>
              <a:ln>
                <a:solidFill>
                  <a:srgbClr val="CC9CCC"/>
                </a:solidFill>
                <a:prstDash val="solid"/>
              </a:ln>
            </c:spPr>
          </c:marker>
          <c:cat>
            <c:numRef>
              <c:f>Alder!$AD$719:$AS$719</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Alder!$AD$735:$AS$735</c:f>
              <c:numCache>
                <c:formatCode>0\ %</c:formatCode>
                <c:ptCount val="16"/>
                <c:pt idx="0">
                  <c:v>0</c:v>
                </c:pt>
                <c:pt idx="1">
                  <c:v>0</c:v>
                </c:pt>
                <c:pt idx="2">
                  <c:v>0</c:v>
                </c:pt>
                <c:pt idx="3">
                  <c:v>0</c:v>
                </c:pt>
                <c:pt idx="4">
                  <c:v>0</c:v>
                </c:pt>
                <c:pt idx="5">
                  <c:v>0</c:v>
                </c:pt>
                <c:pt idx="6">
                  <c:v>0.1</c:v>
                </c:pt>
                <c:pt idx="7">
                  <c:v>0.3</c:v>
                </c:pt>
                <c:pt idx="8">
                  <c:v>0.3</c:v>
                </c:pt>
                <c:pt idx="9">
                  <c:v>0</c:v>
                </c:pt>
                <c:pt idx="10">
                  <c:v>0.1</c:v>
                </c:pt>
                <c:pt idx="11">
                  <c:v>0.1</c:v>
                </c:pt>
                <c:pt idx="12">
                  <c:v>0.1</c:v>
                </c:pt>
                <c:pt idx="13">
                  <c:v>0</c:v>
                </c:pt>
                <c:pt idx="14">
                  <c:v>0</c:v>
                </c:pt>
                <c:pt idx="15">
                  <c:v>0</c:v>
                </c:pt>
              </c:numCache>
            </c:numRef>
          </c:val>
        </c:ser>
        <c:marker val="1"/>
        <c:axId val="121681792"/>
        <c:axId val="121683328"/>
      </c:lineChart>
      <c:catAx>
        <c:axId val="121681792"/>
        <c:scaling>
          <c:orientation val="minMax"/>
        </c:scaling>
        <c:axPos val="b"/>
        <c:numFmt formatCode="General" sourceLinked="1"/>
        <c:tickLblPos val="nextTo"/>
        <c:spPr>
          <a:ln w="3175">
            <a:solidFill>
              <a:srgbClr val="000000"/>
            </a:solidFill>
            <a:prstDash val="solid"/>
          </a:ln>
        </c:spPr>
        <c:txPr>
          <a:bodyPr rot="-4500000" vert="horz"/>
          <a:lstStyle/>
          <a:p>
            <a:pPr>
              <a:defRPr sz="1125" b="0" i="0" u="none" strike="noStrike" baseline="0">
                <a:solidFill>
                  <a:srgbClr val="000000"/>
                </a:solidFill>
                <a:latin typeface="Arial"/>
                <a:ea typeface="Arial"/>
                <a:cs typeface="Arial"/>
              </a:defRPr>
            </a:pPr>
            <a:endParaRPr lang="nb-NO"/>
          </a:p>
        </c:txPr>
        <c:crossAx val="121683328"/>
        <c:crosses val="autoZero"/>
        <c:auto val="1"/>
        <c:lblAlgn val="ctr"/>
        <c:lblOffset val="100"/>
        <c:tickLblSkip val="1"/>
        <c:tickMarkSkip val="1"/>
      </c:catAx>
      <c:valAx>
        <c:axId val="121683328"/>
        <c:scaling>
          <c:orientation val="minMax"/>
          <c:max val="1"/>
        </c:scaling>
        <c:axPos val="l"/>
        <c:majorGridlines>
          <c:spPr>
            <a:ln w="3175">
              <a:solidFill>
                <a:srgbClr val="000000"/>
              </a:solidFill>
              <a:prstDash val="sysDash"/>
            </a:ln>
          </c:spPr>
        </c:majorGridlines>
        <c:numFmt formatCode="0\ %" sourceLinked="0"/>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21681792"/>
        <c:crosses val="autoZero"/>
        <c:crossBetween val="between"/>
        <c:majorUnit val="0.1"/>
      </c:valAx>
      <c:spPr>
        <a:noFill/>
        <a:ln w="25400">
          <a:noFill/>
        </a:ln>
      </c:spPr>
    </c:plotArea>
    <c:legend>
      <c:legendPos val="r"/>
      <c:layout>
        <c:manualLayout>
          <c:xMode val="edge"/>
          <c:yMode val="edge"/>
          <c:x val="0.91983222033954615"/>
          <c:y val="0.29444488188976392"/>
          <c:w val="7.5949477834258108E-2"/>
          <c:h val="0.7013899095946341"/>
        </c:manualLayout>
      </c:layou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nb-NO"/>
        </a:p>
      </c:txPr>
    </c:legend>
    <c:plotVisOnly val="1"/>
    <c:dispBlanksAs val="gap"/>
  </c:chart>
  <c:spPr>
    <a:solidFill>
      <a:srgbClr val="FFFFFF"/>
    </a:solidFill>
    <a:ln w="9525">
      <a:noFill/>
    </a:ln>
  </c:spPr>
  <c:txPr>
    <a:bodyPr/>
    <a:lstStyle/>
    <a:p>
      <a:pPr>
        <a:defRPr sz="1900"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37.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7.4152542372881353E-2"/>
          <c:y val="3.8112522686025406E-2"/>
          <c:w val="0.8951271186440678"/>
          <c:h val="0.81669691470054462"/>
        </c:manualLayout>
      </c:layout>
      <c:lineChart>
        <c:grouping val="standard"/>
        <c:ser>
          <c:idx val="9"/>
          <c:order val="0"/>
          <c:tx>
            <c:strRef>
              <c:f>Alder!$G$217</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Alder!$H$217:$R$217</c:f>
              <c:numCache>
                <c:formatCode>0.0</c:formatCode>
                <c:ptCount val="11"/>
                <c:pt idx="0">
                  <c:v>796.66666666666663</c:v>
                </c:pt>
                <c:pt idx="1">
                  <c:v>830</c:v>
                </c:pt>
                <c:pt idx="2">
                  <c:v>840</c:v>
                </c:pt>
                <c:pt idx="3">
                  <c:v>832.5</c:v>
                </c:pt>
                <c:pt idx="4">
                  <c:v>834</c:v>
                </c:pt>
                <c:pt idx="5">
                  <c:v>802.5</c:v>
                </c:pt>
                <c:pt idx="6">
                  <c:v>873.33333333333337</c:v>
                </c:pt>
                <c:pt idx="7">
                  <c:v>834</c:v>
                </c:pt>
                <c:pt idx="8">
                  <c:v>820</c:v>
                </c:pt>
                <c:pt idx="9">
                  <c:v>800</c:v>
                </c:pt>
                <c:pt idx="10">
                  <c:v>826.5</c:v>
                </c:pt>
              </c:numCache>
            </c:numRef>
          </c:val>
        </c:ser>
        <c:ser>
          <c:idx val="8"/>
          <c:order val="1"/>
          <c:tx>
            <c:strRef>
              <c:f>Alder!$G$216</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Alder!$H$216:$R$216</c:f>
              <c:numCache>
                <c:formatCode>0.0</c:formatCode>
                <c:ptCount val="11"/>
                <c:pt idx="0">
                  <c:v>836.66666666666663</c:v>
                </c:pt>
                <c:pt idx="1">
                  <c:v>780</c:v>
                </c:pt>
                <c:pt idx="2">
                  <c:v>780</c:v>
                </c:pt>
                <c:pt idx="3">
                  <c:v>800</c:v>
                </c:pt>
                <c:pt idx="4">
                  <c:v>730</c:v>
                </c:pt>
                <c:pt idx="5">
                  <c:v>0</c:v>
                </c:pt>
                <c:pt idx="6">
                  <c:v>780</c:v>
                </c:pt>
                <c:pt idx="7">
                  <c:v>730</c:v>
                </c:pt>
                <c:pt idx="8">
                  <c:v>890</c:v>
                </c:pt>
                <c:pt idx="9">
                  <c:v>770</c:v>
                </c:pt>
                <c:pt idx="10">
                  <c:v>798.33333333333337</c:v>
                </c:pt>
              </c:numCache>
            </c:numRef>
          </c:val>
        </c:ser>
        <c:ser>
          <c:idx val="7"/>
          <c:order val="2"/>
          <c:tx>
            <c:strRef>
              <c:f>Alder!$G$215</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Alder!$H$215:$R$215</c:f>
              <c:numCache>
                <c:formatCode>0.0</c:formatCode>
                <c:ptCount val="11"/>
                <c:pt idx="0">
                  <c:v>777.5</c:v>
                </c:pt>
                <c:pt idx="1">
                  <c:v>777.5</c:v>
                </c:pt>
                <c:pt idx="2">
                  <c:v>777.5</c:v>
                </c:pt>
                <c:pt idx="3">
                  <c:v>730</c:v>
                </c:pt>
                <c:pt idx="4">
                  <c:v>806.66666666666663</c:v>
                </c:pt>
                <c:pt idx="5">
                  <c:v>768</c:v>
                </c:pt>
                <c:pt idx="6">
                  <c:v>777.5</c:v>
                </c:pt>
                <c:pt idx="7">
                  <c:v>777.5</c:v>
                </c:pt>
                <c:pt idx="8">
                  <c:v>757.5</c:v>
                </c:pt>
                <c:pt idx="9">
                  <c:v>805</c:v>
                </c:pt>
                <c:pt idx="10">
                  <c:v>775.27777777777783</c:v>
                </c:pt>
              </c:numCache>
            </c:numRef>
          </c:val>
        </c:ser>
        <c:ser>
          <c:idx val="6"/>
          <c:order val="3"/>
          <c:tx>
            <c:strRef>
              <c:f>Alder!$G$214</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Alder!$H$214:$R$214</c:f>
              <c:numCache>
                <c:formatCode>0.0</c:formatCode>
                <c:ptCount val="11"/>
                <c:pt idx="0">
                  <c:v>678.57142857142856</c:v>
                </c:pt>
                <c:pt idx="1">
                  <c:v>678.57142857142856</c:v>
                </c:pt>
                <c:pt idx="2">
                  <c:v>678.57142857142856</c:v>
                </c:pt>
                <c:pt idx="3">
                  <c:v>695</c:v>
                </c:pt>
                <c:pt idx="4">
                  <c:v>656.25</c:v>
                </c:pt>
                <c:pt idx="5">
                  <c:v>668.33333333333337</c:v>
                </c:pt>
                <c:pt idx="6">
                  <c:v>678.57142857142856</c:v>
                </c:pt>
                <c:pt idx="7">
                  <c:v>678.57142857142856</c:v>
                </c:pt>
                <c:pt idx="8">
                  <c:v>695</c:v>
                </c:pt>
                <c:pt idx="9">
                  <c:v>672.22222222222217</c:v>
                </c:pt>
                <c:pt idx="10">
                  <c:v>678.10810810810813</c:v>
                </c:pt>
              </c:numCache>
            </c:numRef>
          </c:val>
        </c:ser>
        <c:ser>
          <c:idx val="5"/>
          <c:order val="4"/>
          <c:tx>
            <c:strRef>
              <c:f>Alder!$G$213</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Alder!$H$213:$R$213</c:f>
              <c:numCache>
                <c:formatCode>0.0</c:formatCode>
                <c:ptCount val="11"/>
                <c:pt idx="0">
                  <c:v>618.88888888888891</c:v>
                </c:pt>
                <c:pt idx="1">
                  <c:v>627.5</c:v>
                </c:pt>
                <c:pt idx="2">
                  <c:v>623</c:v>
                </c:pt>
                <c:pt idx="3">
                  <c:v>618.88888888888891</c:v>
                </c:pt>
                <c:pt idx="4">
                  <c:v>640</c:v>
                </c:pt>
                <c:pt idx="5">
                  <c:v>640</c:v>
                </c:pt>
                <c:pt idx="6">
                  <c:v>615</c:v>
                </c:pt>
                <c:pt idx="7">
                  <c:v>618.88888888888891</c:v>
                </c:pt>
                <c:pt idx="8">
                  <c:v>618.88888888888891</c:v>
                </c:pt>
                <c:pt idx="9">
                  <c:v>606</c:v>
                </c:pt>
                <c:pt idx="10">
                  <c:v>622.55555555555554</c:v>
                </c:pt>
              </c:numCache>
            </c:numRef>
          </c:val>
        </c:ser>
        <c:ser>
          <c:idx val="4"/>
          <c:order val="5"/>
          <c:tx>
            <c:strRef>
              <c:f>Alder!$G$212</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Alder!$H$212:$R$212</c:f>
              <c:numCache>
                <c:formatCode>0.0</c:formatCode>
                <c:ptCount val="11"/>
                <c:pt idx="0">
                  <c:v>586</c:v>
                </c:pt>
                <c:pt idx="1">
                  <c:v>580</c:v>
                </c:pt>
                <c:pt idx="2">
                  <c:v>567.5</c:v>
                </c:pt>
                <c:pt idx="3">
                  <c:v>586</c:v>
                </c:pt>
                <c:pt idx="4">
                  <c:v>564.28571428571433</c:v>
                </c:pt>
                <c:pt idx="5">
                  <c:v>580</c:v>
                </c:pt>
                <c:pt idx="6">
                  <c:v>596.66666666666663</c:v>
                </c:pt>
                <c:pt idx="7">
                  <c:v>586</c:v>
                </c:pt>
                <c:pt idx="8">
                  <c:v>586</c:v>
                </c:pt>
                <c:pt idx="9">
                  <c:v>553.33333333333337</c:v>
                </c:pt>
                <c:pt idx="10">
                  <c:v>578.18181818181813</c:v>
                </c:pt>
              </c:numCache>
            </c:numRef>
          </c:val>
        </c:ser>
        <c:ser>
          <c:idx val="3"/>
          <c:order val="6"/>
          <c:tx>
            <c:strRef>
              <c:f>Alder!$G$211</c:f>
              <c:strCache>
                <c:ptCount val="1"/>
                <c:pt idx="0">
                  <c:v>4</c:v>
                </c:pt>
              </c:strCache>
            </c:strRef>
          </c:tx>
          <c:spPr>
            <a:ln w="12700">
              <a:solidFill>
                <a:srgbClr val="000000"/>
              </a:solidFill>
              <a:prstDash val="solid"/>
            </a:ln>
          </c:spPr>
          <c:marker>
            <c:symbol val="x"/>
            <c:size val="5"/>
            <c:spPr>
              <a:noFill/>
              <a:ln>
                <a:solidFill>
                  <a:srgbClr val="00000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Alder!$H$211:$R$211</c:f>
              <c:numCache>
                <c:formatCode>0.0</c:formatCode>
                <c:ptCount val="11"/>
                <c:pt idx="0">
                  <c:v>478.33333333333331</c:v>
                </c:pt>
                <c:pt idx="1">
                  <c:v>480</c:v>
                </c:pt>
                <c:pt idx="2">
                  <c:v>478.33333333333331</c:v>
                </c:pt>
                <c:pt idx="3">
                  <c:v>478.33333333333331</c:v>
                </c:pt>
                <c:pt idx="4">
                  <c:v>452</c:v>
                </c:pt>
                <c:pt idx="5">
                  <c:v>478.33333333333331</c:v>
                </c:pt>
                <c:pt idx="6">
                  <c:v>468.57142857142856</c:v>
                </c:pt>
                <c:pt idx="7">
                  <c:v>468.57142857142856</c:v>
                </c:pt>
                <c:pt idx="8">
                  <c:v>474</c:v>
                </c:pt>
                <c:pt idx="9">
                  <c:v>460</c:v>
                </c:pt>
                <c:pt idx="10">
                  <c:v>472.32142857142856</c:v>
                </c:pt>
              </c:numCache>
            </c:numRef>
          </c:val>
        </c:ser>
        <c:ser>
          <c:idx val="2"/>
          <c:order val="7"/>
          <c:tx>
            <c:strRef>
              <c:f>Alder!$G$210</c:f>
              <c:strCache>
                <c:ptCount val="1"/>
                <c:pt idx="0">
                  <c:v>3</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Alder!$H$210:$R$210</c:f>
              <c:numCache>
                <c:formatCode>0.0</c:formatCode>
                <c:ptCount val="11"/>
                <c:pt idx="0">
                  <c:v>425</c:v>
                </c:pt>
                <c:pt idx="1">
                  <c:v>434</c:v>
                </c:pt>
                <c:pt idx="2">
                  <c:v>425</c:v>
                </c:pt>
                <c:pt idx="3">
                  <c:v>425</c:v>
                </c:pt>
                <c:pt idx="4">
                  <c:v>430</c:v>
                </c:pt>
                <c:pt idx="5">
                  <c:v>425</c:v>
                </c:pt>
                <c:pt idx="6">
                  <c:v>430</c:v>
                </c:pt>
                <c:pt idx="7">
                  <c:v>430</c:v>
                </c:pt>
                <c:pt idx="8">
                  <c:v>425</c:v>
                </c:pt>
                <c:pt idx="9">
                  <c:v>425</c:v>
                </c:pt>
                <c:pt idx="10">
                  <c:v>427.36842105263156</c:v>
                </c:pt>
              </c:numCache>
            </c:numRef>
          </c:val>
        </c:ser>
        <c:ser>
          <c:idx val="1"/>
          <c:order val="8"/>
          <c:tx>
            <c:strRef>
              <c:f>Alder!$G$209</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Alder!$H$209:$R$209</c:f>
              <c:numCache>
                <c:formatCode>0.0</c:formatCode>
                <c:ptCount val="11"/>
                <c:pt idx="0">
                  <c:v>352.5</c:v>
                </c:pt>
                <c:pt idx="1">
                  <c:v>352.5</c:v>
                </c:pt>
                <c:pt idx="2">
                  <c:v>352.5</c:v>
                </c:pt>
                <c:pt idx="3">
                  <c:v>352.5</c:v>
                </c:pt>
                <c:pt idx="4">
                  <c:v>352.5</c:v>
                </c:pt>
                <c:pt idx="5">
                  <c:v>352.5</c:v>
                </c:pt>
                <c:pt idx="6">
                  <c:v>352.5</c:v>
                </c:pt>
                <c:pt idx="7">
                  <c:v>352.5</c:v>
                </c:pt>
                <c:pt idx="8">
                  <c:v>352.5</c:v>
                </c:pt>
                <c:pt idx="9">
                  <c:v>352.5</c:v>
                </c:pt>
                <c:pt idx="10">
                  <c:v>352.5</c:v>
                </c:pt>
              </c:numCache>
            </c:numRef>
          </c:val>
        </c:ser>
        <c:ser>
          <c:idx val="0"/>
          <c:order val="9"/>
          <c:tx>
            <c:strRef>
              <c:f>Alder!$G$208</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Alder!$H$208:$R$208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er>
        <c:ser>
          <c:idx val="13"/>
          <c:order val="10"/>
          <c:tx>
            <c:strRef>
              <c:f>Alder!$G$207</c:f>
              <c:strCache>
                <c:ptCount val="1"/>
                <c:pt idx="0">
                  <c:v>0</c:v>
                </c:pt>
              </c:strCache>
            </c:strRef>
          </c:tx>
          <c:spPr>
            <a:ln w="12700">
              <a:solidFill>
                <a:srgbClr val="FF99CC"/>
              </a:solidFill>
              <a:prstDash val="solid"/>
            </a:ln>
          </c:spPr>
          <c:marker>
            <c:symbol val="star"/>
            <c:size val="5"/>
            <c:spPr>
              <a:noFill/>
              <a:ln>
                <a:solidFill>
                  <a:srgbClr val="CC9CCC"/>
                </a:solidFill>
                <a:prstDash val="solid"/>
              </a:ln>
            </c:spPr>
          </c:marker>
          <c:cat>
            <c:strRef>
              <c:f>Alder!$H$206:$R$206</c:f>
              <c:strCache>
                <c:ptCount val="11"/>
                <c:pt idx="0">
                  <c:v>3</c:v>
                </c:pt>
                <c:pt idx="1">
                  <c:v>1</c:v>
                </c:pt>
                <c:pt idx="2">
                  <c:v>2</c:v>
                </c:pt>
                <c:pt idx="3">
                  <c:v>10</c:v>
                </c:pt>
                <c:pt idx="4">
                  <c:v>4</c:v>
                </c:pt>
                <c:pt idx="5">
                  <c:v>9</c:v>
                </c:pt>
                <c:pt idx="6">
                  <c:v>5</c:v>
                </c:pt>
                <c:pt idx="7">
                  <c:v>8</c:v>
                </c:pt>
                <c:pt idx="8">
                  <c:v>6</c:v>
                </c:pt>
                <c:pt idx="9">
                  <c:v>7</c:v>
                </c:pt>
                <c:pt idx="10">
                  <c:v>ALL</c:v>
                </c:pt>
              </c:strCache>
            </c:strRef>
          </c:cat>
          <c:val>
            <c:numRef>
              <c:f>Alder!$H$207:$R$207</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ser>
        <c:marker val="1"/>
        <c:axId val="121981952"/>
        <c:axId val="122004608"/>
      </c:lineChart>
      <c:catAx>
        <c:axId val="121981952"/>
        <c:scaling>
          <c:orientation val="minMax"/>
        </c:scaling>
        <c:axPos val="b"/>
        <c:numFmt formatCode="General" sourceLinked="1"/>
        <c:tickLblPos val="nextTo"/>
        <c:spPr>
          <a:ln w="3175">
            <a:solidFill>
              <a:srgbClr val="000000"/>
            </a:solidFill>
            <a:prstDash val="solid"/>
          </a:ln>
        </c:spPr>
        <c:txPr>
          <a:bodyPr rot="-4500000" vert="horz"/>
          <a:lstStyle/>
          <a:p>
            <a:pPr>
              <a:defRPr sz="1200" b="1" i="0" u="none" strike="noStrike" baseline="0">
                <a:solidFill>
                  <a:srgbClr val="000000"/>
                </a:solidFill>
                <a:latin typeface="Arial"/>
                <a:ea typeface="Arial"/>
                <a:cs typeface="Arial"/>
              </a:defRPr>
            </a:pPr>
            <a:endParaRPr lang="nb-NO"/>
          </a:p>
        </c:txPr>
        <c:crossAx val="122004608"/>
        <c:crosses val="autoZero"/>
        <c:auto val="1"/>
        <c:lblAlgn val="ctr"/>
        <c:lblOffset val="100"/>
        <c:tickLblSkip val="1"/>
        <c:tickMarkSkip val="1"/>
      </c:catAx>
      <c:valAx>
        <c:axId val="122004608"/>
        <c:scaling>
          <c:orientation val="minMax"/>
        </c:scaling>
        <c:axPos val="l"/>
        <c:majorGridlines>
          <c:spPr>
            <a:ln w="3175">
              <a:solidFill>
                <a:srgbClr val="000000"/>
              </a:solidFill>
              <a:prstDash val="sysDash"/>
            </a:ln>
          </c:spPr>
        </c:majorGridlines>
        <c:title>
          <c:tx>
            <c:rich>
              <a:bodyPr/>
              <a:lstStyle/>
              <a:p>
                <a:pPr>
                  <a:defRPr sz="1425" b="1" i="0" u="none" strike="noStrike" baseline="0">
                    <a:solidFill>
                      <a:srgbClr val="000000"/>
                    </a:solidFill>
                    <a:latin typeface="Arial"/>
                    <a:ea typeface="Arial"/>
                    <a:cs typeface="Arial"/>
                  </a:defRPr>
                </a:pPr>
                <a:r>
                  <a:rPr lang="nb-NO"/>
                  <a:t>Mean length (cm)</a:t>
                </a:r>
              </a:p>
            </c:rich>
          </c:tx>
          <c:layout>
            <c:manualLayout>
              <c:xMode val="edge"/>
              <c:yMode val="edge"/>
              <c:x val="5.2966101694915269E-3"/>
              <c:y val="0.30127041742286764"/>
            </c:manualLayout>
          </c:layout>
          <c:spPr>
            <a:noFill/>
            <a:ln w="25400">
              <a:noFill/>
            </a:ln>
          </c:spPr>
        </c:title>
        <c:numFmt formatCode="0" sourceLinked="0"/>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nb-NO"/>
          </a:p>
        </c:txPr>
        <c:crossAx val="121981952"/>
        <c:crosses val="autoZero"/>
        <c:crossBetween val="between"/>
      </c:valAx>
      <c:spPr>
        <a:noFill/>
        <a:ln w="25400">
          <a:noFill/>
        </a:ln>
      </c:spPr>
    </c:plotArea>
    <c:legend>
      <c:legendPos val="r"/>
      <c:layout>
        <c:manualLayout>
          <c:xMode val="edge"/>
          <c:yMode val="edge"/>
          <c:x val="0.92796610169491511"/>
          <c:y val="0.18693284936479132"/>
          <c:w val="6.7796610169491595E-2"/>
          <c:h val="0.80762250453720508"/>
        </c:manualLayout>
      </c:layout>
      <c:spPr>
        <a:solidFill>
          <a:srgbClr val="FFFFFF"/>
        </a:solidFill>
        <a:ln w="3175">
          <a:solidFill>
            <a:srgbClr val="000000"/>
          </a:solidFill>
          <a:prstDash val="solid"/>
        </a:ln>
      </c:spPr>
      <c:txPr>
        <a:bodyPr/>
        <a:lstStyle/>
        <a:p>
          <a:pPr>
            <a:defRPr sz="1085" b="0" i="0" u="none" strike="noStrike" baseline="0">
              <a:solidFill>
                <a:srgbClr val="000000"/>
              </a:solidFill>
              <a:latin typeface="Arial"/>
              <a:ea typeface="Arial"/>
              <a:cs typeface="Arial"/>
            </a:defRPr>
          </a:pPr>
          <a:endParaRPr lang="nb-NO"/>
        </a:p>
      </c:txPr>
    </c:legend>
    <c:plotVisOnly val="1"/>
    <c:dispBlanksAs val="gap"/>
  </c:chart>
  <c:spPr>
    <a:solidFill>
      <a:srgbClr val="FFFFFF"/>
    </a:solidFill>
    <a:ln w="9525">
      <a:noFill/>
    </a:ln>
  </c:spPr>
  <c:txPr>
    <a:bodyPr/>
    <a:lstStyle/>
    <a:p>
      <a:pPr>
        <a:defRPr sz="2525"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38.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4.3721997027613646E-2"/>
          <c:y val="0.11528165225166023"/>
          <c:w val="0.90134578487695771"/>
          <c:h val="0.77748091053445278"/>
        </c:manualLayout>
      </c:layout>
      <c:lineChart>
        <c:grouping val="standard"/>
        <c:ser>
          <c:idx val="1"/>
          <c:order val="0"/>
          <c:tx>
            <c:v>STDEV</c:v>
          </c:tx>
          <c:spPr>
            <a:ln w="25400">
              <a:pattFill prst="pct75">
                <a:fgClr>
                  <a:srgbClr val="000000"/>
                </a:fgClr>
                <a:bgClr>
                  <a:srgbClr val="FFFFFF"/>
                </a:bgClr>
              </a:pattFill>
              <a:prstDash val="solid"/>
            </a:ln>
          </c:spPr>
          <c:marker>
            <c:symbol val="square"/>
            <c:size val="6"/>
            <c:spPr>
              <a:noFill/>
              <a:ln>
                <a:solidFill>
                  <a:srgbClr val="000000"/>
                </a:solidFill>
                <a:prstDash val="solid"/>
              </a:ln>
            </c:spPr>
          </c:marker>
          <c:cat>
            <c:numRef>
              <c:f>Alder!$G$259:$G$274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Alder!$S$259:$S$274</c:f>
              <c:numCache>
                <c:formatCode>0.000</c:formatCode>
                <c:ptCount val="16"/>
                <c:pt idx="0">
                  <c:v>0</c:v>
                </c:pt>
                <c:pt idx="1">
                  <c:v>0</c:v>
                </c:pt>
                <c:pt idx="2">
                  <c:v>0</c:v>
                </c:pt>
                <c:pt idx="3">
                  <c:v>0.26674678283691738</c:v>
                </c:pt>
                <c:pt idx="4">
                  <c:v>0.38453445176447332</c:v>
                </c:pt>
                <c:pt idx="5">
                  <c:v>0.19794866372216116</c:v>
                </c:pt>
                <c:pt idx="6">
                  <c:v>0.23675922650623785</c:v>
                </c:pt>
                <c:pt idx="7">
                  <c:v>0.16780151935092602</c:v>
                </c:pt>
                <c:pt idx="8">
                  <c:v>0.38894993415869555</c:v>
                </c:pt>
                <c:pt idx="9">
                  <c:v>0.55250625145308041</c:v>
                </c:pt>
                <c:pt idx="10">
                  <c:v>0.44691173006191959</c:v>
                </c:pt>
                <c:pt idx="11">
                  <c:v>1.0907131485472188</c:v>
                </c:pt>
                <c:pt idx="12">
                  <c:v>0.51639777949433208</c:v>
                </c:pt>
                <c:pt idx="13">
                  <c:v>0</c:v>
                </c:pt>
                <c:pt idx="14">
                  <c:v>0</c:v>
                </c:pt>
                <c:pt idx="15">
                  <c:v>1.9550504398153599</c:v>
                </c:pt>
              </c:numCache>
            </c:numRef>
          </c:val>
        </c:ser>
        <c:marker val="1"/>
        <c:axId val="122109312"/>
        <c:axId val="122115584"/>
      </c:lineChart>
      <c:lineChart>
        <c:grouping val="standard"/>
        <c:ser>
          <c:idx val="2"/>
          <c:order val="1"/>
          <c:tx>
            <c:v>Agreement (%)</c:v>
          </c:tx>
          <c:spPr>
            <a:ln w="12700">
              <a:solidFill>
                <a:srgbClr val="000000"/>
              </a:solidFill>
              <a:prstDash val="sysDash"/>
            </a:ln>
          </c:spPr>
          <c:marker>
            <c:symbol val="triangle"/>
            <c:size val="6"/>
            <c:spPr>
              <a:solidFill>
                <a:srgbClr val="000000"/>
              </a:solidFill>
              <a:ln>
                <a:solidFill>
                  <a:srgbClr val="000000"/>
                </a:solidFill>
                <a:prstDash val="solid"/>
              </a:ln>
            </c:spPr>
          </c:marker>
          <c:cat>
            <c:numRef>
              <c:f>Alder!$G$259:$G$274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Alder!$R$116:$R$131</c:f>
              <c:numCache>
                <c:formatCode>0\ %</c:formatCode>
                <c:ptCount val="16"/>
                <c:pt idx="0">
                  <c:v>0</c:v>
                </c:pt>
                <c:pt idx="1">
                  <c:v>0</c:v>
                </c:pt>
                <c:pt idx="2">
                  <c:v>1</c:v>
                </c:pt>
                <c:pt idx="3">
                  <c:v>0.92500000000000004</c:v>
                </c:pt>
                <c:pt idx="4">
                  <c:v>0.89830508474576276</c:v>
                </c:pt>
                <c:pt idx="5">
                  <c:v>0.96</c:v>
                </c:pt>
                <c:pt idx="6">
                  <c:v>0.94444444444444442</c:v>
                </c:pt>
                <c:pt idx="7">
                  <c:v>0.97142857142857142</c:v>
                </c:pt>
                <c:pt idx="8">
                  <c:v>0.85</c:v>
                </c:pt>
                <c:pt idx="9">
                  <c:v>0.7</c:v>
                </c:pt>
                <c:pt idx="10">
                  <c:v>0.79487179487179482</c:v>
                </c:pt>
                <c:pt idx="11">
                  <c:v>0.58620689655172409</c:v>
                </c:pt>
                <c:pt idx="12">
                  <c:v>0.6</c:v>
                </c:pt>
                <c:pt idx="13">
                  <c:v>0</c:v>
                </c:pt>
                <c:pt idx="14">
                  <c:v>0</c:v>
                </c:pt>
                <c:pt idx="15">
                  <c:v>0.3</c:v>
                </c:pt>
              </c:numCache>
            </c:numRef>
          </c:val>
        </c:ser>
        <c:ser>
          <c:idx val="0"/>
          <c:order val="2"/>
          <c:tx>
            <c:v>CV (%)</c:v>
          </c:tx>
          <c:spPr>
            <a:ln w="38100">
              <a:solidFill>
                <a:srgbClr val="FF0000"/>
              </a:solidFill>
              <a:prstDash val="solid"/>
            </a:ln>
          </c:spPr>
          <c:marker>
            <c:symbol val="circle"/>
            <c:size val="6"/>
            <c:spPr>
              <a:solidFill>
                <a:srgbClr val="FF0000"/>
              </a:solidFill>
              <a:ln>
                <a:solidFill>
                  <a:srgbClr val="FF0000"/>
                </a:solidFill>
                <a:prstDash val="solid"/>
              </a:ln>
            </c:spPr>
          </c:marker>
          <c:cat>
            <c:numRef>
              <c:f>Alder!$G$259:$G$274</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Alder!$R$94:$R$109</c:f>
              <c:numCache>
                <c:formatCode>0.0%</c:formatCode>
                <c:ptCount val="16"/>
                <c:pt idx="0">
                  <c:v>0</c:v>
                </c:pt>
                <c:pt idx="1">
                  <c:v>0</c:v>
                </c:pt>
                <c:pt idx="2">
                  <c:v>0</c:v>
                </c:pt>
                <c:pt idx="3">
                  <c:v>3.6594385722700545E-2</c:v>
                </c:pt>
                <c:pt idx="4">
                  <c:v>6.3569897525559402E-2</c:v>
                </c:pt>
                <c:pt idx="5">
                  <c:v>2.4802177726810502E-2</c:v>
                </c:pt>
                <c:pt idx="6">
                  <c:v>2.1588881754971027E-2</c:v>
                </c:pt>
                <c:pt idx="7">
                  <c:v>1.3094317433409271E-2</c:v>
                </c:pt>
                <c:pt idx="8">
                  <c:v>4.1237611057594617E-2</c:v>
                </c:pt>
                <c:pt idx="9">
                  <c:v>5.1424615935048421E-2</c:v>
                </c:pt>
                <c:pt idx="10">
                  <c:v>2.9080074827588107E-2</c:v>
                </c:pt>
                <c:pt idx="11">
                  <c:v>7.1878111785000129E-2</c:v>
                </c:pt>
                <c:pt idx="12">
                  <c:v>0</c:v>
                </c:pt>
                <c:pt idx="13">
                  <c:v>0</c:v>
                </c:pt>
                <c:pt idx="14">
                  <c:v>0</c:v>
                </c:pt>
                <c:pt idx="15">
                  <c:v>0</c:v>
                </c:pt>
              </c:numCache>
            </c:numRef>
          </c:val>
        </c:ser>
        <c:marker val="1"/>
        <c:axId val="122117120"/>
        <c:axId val="122131200"/>
      </c:lineChart>
      <c:catAx>
        <c:axId val="122109312"/>
        <c:scaling>
          <c:orientation val="minMax"/>
        </c:scaling>
        <c:axPos val="b"/>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22115584"/>
        <c:crosses val="autoZero"/>
        <c:auto val="1"/>
        <c:lblAlgn val="ctr"/>
        <c:lblOffset val="100"/>
        <c:tickLblSkip val="1"/>
        <c:tickMarkSkip val="1"/>
      </c:catAx>
      <c:valAx>
        <c:axId val="122115584"/>
        <c:scaling>
          <c:orientation val="minMax"/>
        </c:scaling>
        <c:axPos val="l"/>
        <c:numFmt formatCode="0.0" sourceLinked="0"/>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nb-NO"/>
          </a:p>
        </c:txPr>
        <c:crossAx val="122109312"/>
        <c:crosses val="autoZero"/>
        <c:crossBetween val="between"/>
      </c:valAx>
      <c:catAx>
        <c:axId val="122117120"/>
        <c:scaling>
          <c:orientation val="minMax"/>
        </c:scaling>
        <c:delete val="1"/>
        <c:axPos val="b"/>
        <c:numFmt formatCode="0" sourceLinked="1"/>
        <c:tickLblPos val="none"/>
        <c:crossAx val="122131200"/>
        <c:crosses val="autoZero"/>
        <c:auto val="1"/>
        <c:lblAlgn val="ctr"/>
        <c:lblOffset val="100"/>
      </c:catAx>
      <c:valAx>
        <c:axId val="122131200"/>
        <c:scaling>
          <c:orientation val="minMax"/>
          <c:max val="1"/>
        </c:scaling>
        <c:axPos val="r"/>
        <c:numFmt formatCode="0\ %" sourceLinked="0"/>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nb-NO"/>
          </a:p>
        </c:txPr>
        <c:crossAx val="122117120"/>
        <c:crosses val="max"/>
        <c:crossBetween val="between"/>
      </c:valAx>
      <c:spPr>
        <a:noFill/>
        <a:ln w="25400">
          <a:noFill/>
        </a:ln>
      </c:spPr>
    </c:plotArea>
    <c:legend>
      <c:legendPos val="r"/>
      <c:layout>
        <c:manualLayout>
          <c:xMode val="edge"/>
          <c:yMode val="edge"/>
          <c:x val="0.27578487106152094"/>
          <c:y val="2.1447721179624672E-2"/>
          <c:w val="0.45291503360286245"/>
          <c:h val="8.5790884718498675E-2"/>
        </c:manualLayout>
      </c:layout>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nb-NO"/>
        </a:p>
      </c:txPr>
    </c:legend>
    <c:plotVisOnly val="1"/>
    <c:dispBlanksAs val="gap"/>
  </c:chart>
  <c:spPr>
    <a:solidFill>
      <a:srgbClr val="FFFFFF"/>
    </a:solidFill>
    <a:ln w="9525">
      <a:noFill/>
    </a:ln>
  </c:spPr>
  <c:txPr>
    <a:bodyPr/>
    <a:lstStyle/>
    <a:p>
      <a:pPr>
        <a:defRPr sz="1750"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c:lang val="nb-NO"/>
  <c:chart>
    <c:title>
      <c:layout/>
      <c:txPr>
        <a:bodyPr/>
        <a:lstStyle/>
        <a:p>
          <a:pPr>
            <a:defRPr sz="2190" b="0" i="0" u="none" strike="noStrike" baseline="0">
              <a:solidFill>
                <a:srgbClr val="000000"/>
              </a:solidFill>
              <a:latin typeface="Arial"/>
              <a:ea typeface="Arial"/>
              <a:cs typeface="Arial"/>
            </a:defRPr>
          </a:pPr>
          <a:endParaRPr lang="nb-NO"/>
        </a:p>
      </c:txPr>
    </c:title>
    <c:plotArea>
      <c:layout>
        <c:manualLayout>
          <c:layoutTarget val="inner"/>
          <c:xMode val="edge"/>
          <c:yMode val="edge"/>
          <c:x val="6.9989431786349157E-2"/>
          <c:y val="5.6565768161632266E-2"/>
          <c:w val="0.90668127541406851"/>
          <c:h val="0.90101187857457132"/>
        </c:manualLayout>
      </c:layout>
      <c:lineChart>
        <c:grouping val="standard"/>
        <c:ser>
          <c:idx val="1"/>
          <c:order val="0"/>
          <c:tx>
            <c:strRef>
              <c:f>Alder!$AS$413</c:f>
              <c:strCache>
                <c:ptCount val="1"/>
              </c:strCache>
            </c:strRef>
          </c:tx>
          <c:spPr>
            <a:ln w="25400">
              <a:solidFill>
                <a:srgbClr val="FF0000"/>
              </a:solidFill>
              <a:prstDash val="solid"/>
            </a:ln>
          </c:spPr>
          <c:marker>
            <c:symbol val="circle"/>
            <c:size val="6"/>
            <c:spPr>
              <a:solidFill>
                <a:srgbClr val="FF0000"/>
              </a:solidFill>
              <a:ln>
                <a:solidFill>
                  <a:srgbClr val="FF0000"/>
                </a:solidFill>
                <a:prstDash val="solid"/>
              </a:ln>
            </c:spPr>
          </c:marker>
          <c:cat>
            <c:numRef>
              <c:f>Alder!$AC$414:$AC$429</c:f>
              <c:numCache>
                <c:formatCode>0</c:formatCode>
                <c:ptCount val="16"/>
                <c:pt idx="0" formatCode="General">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Alder!$AP$414:$AP$429</c:f>
              <c:numCache>
                <c:formatCode>0.00_ ;[Red]\-0.00\ </c:formatCode>
                <c:ptCount val="16"/>
                <c:pt idx="0">
                  <c:v>0</c:v>
                </c:pt>
                <c:pt idx="1">
                  <c:v>0</c:v>
                </c:pt>
                <c:pt idx="2">
                  <c:v>0</c:v>
                </c:pt>
                <c:pt idx="3">
                  <c:v>7.5000000000000178E-2</c:v>
                </c:pt>
                <c:pt idx="4">
                  <c:v>8.4745762711864181E-2</c:v>
                </c:pt>
                <c:pt idx="5">
                  <c:v>4.0000000000000036E-2</c:v>
                </c:pt>
                <c:pt idx="6">
                  <c:v>-1.1111111111111072E-2</c:v>
                </c:pt>
                <c:pt idx="7">
                  <c:v>-2.857142857142847E-2</c:v>
                </c:pt>
                <c:pt idx="8">
                  <c:v>-4.9999999999999822E-2</c:v>
                </c:pt>
                <c:pt idx="9">
                  <c:v>9.9999999999999645E-2</c:v>
                </c:pt>
                <c:pt idx="10">
                  <c:v>0.1025641025641022</c:v>
                </c:pt>
                <c:pt idx="11">
                  <c:v>0.2413793103448274</c:v>
                </c:pt>
                <c:pt idx="12">
                  <c:v>-0.40000000000000036</c:v>
                </c:pt>
                <c:pt idx="13">
                  <c:v>0</c:v>
                </c:pt>
                <c:pt idx="14">
                  <c:v>0</c:v>
                </c:pt>
                <c:pt idx="15">
                  <c:v>1.3999999999999986</c:v>
                </c:pt>
              </c:numCache>
            </c:numRef>
          </c:val>
        </c:ser>
        <c:marker val="1"/>
        <c:axId val="122145792"/>
        <c:axId val="122180736"/>
      </c:lineChart>
      <c:catAx>
        <c:axId val="122145792"/>
        <c:scaling>
          <c:orientation val="minMax"/>
        </c:scaling>
        <c:axPos val="b"/>
        <c:numFmt formatCode="General" sourceLinked="1"/>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22180736"/>
        <c:crosses val="autoZero"/>
        <c:auto val="1"/>
        <c:lblAlgn val="ctr"/>
        <c:lblOffset val="100"/>
        <c:tickLblSkip val="1"/>
        <c:tickMarkSkip val="1"/>
      </c:catAx>
      <c:valAx>
        <c:axId val="122180736"/>
        <c:scaling>
          <c:orientation val="minMax"/>
        </c:scaling>
        <c:axPos val="l"/>
        <c:majorGridlines>
          <c:spPr>
            <a:ln w="3175">
              <a:solidFill>
                <a:srgbClr val="000000"/>
              </a:solidFill>
              <a:prstDash val="sysDash"/>
            </a:ln>
          </c:spPr>
        </c:majorGridlines>
        <c:numFmt formatCode="0.00_ ;[Red]\-0.00\ " sourceLinked="1"/>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22145792"/>
        <c:crosses val="autoZero"/>
        <c:crossBetween val="between"/>
        <c:majorUnit val="0.2"/>
      </c:valAx>
      <c:spPr>
        <a:noFill/>
        <a:ln w="25400">
          <a:noFill/>
        </a:ln>
      </c:spPr>
    </c:plotArea>
    <c:plotVisOnly val="1"/>
    <c:dispBlanksAs val="gap"/>
  </c:chart>
  <c:spPr>
    <a:solidFill>
      <a:srgbClr val="FFFFFF"/>
    </a:solidFill>
    <a:ln w="9525">
      <a:noFill/>
    </a:ln>
  </c:spPr>
  <c:txPr>
    <a:bodyPr/>
    <a:lstStyle/>
    <a:p>
      <a:pPr>
        <a:defRPr sz="1825" b="0" i="0" u="none" strike="noStrike" baseline="0">
          <a:solidFill>
            <a:srgbClr val="000000"/>
          </a:solidFill>
          <a:latin typeface="Arial"/>
          <a:ea typeface="Arial"/>
          <a:cs typeface="Arial"/>
        </a:defRPr>
      </a:pPr>
      <a:endParaRPr lang="nb-NO"/>
    </a:p>
  </c:txPr>
  <c:printSettings>
    <c:headerFooter alignWithMargins="0"/>
    <c:pageMargins b="1" l="0.75000000000000011" r="0.75000000000000011" t="1" header="0.5" footer="0.5"/>
    <c:pageSetup orientation="landscape" horizontalDpi="300" verticalDpi="300"/>
  </c:printSettings>
</c:chartSpace>
</file>

<file path=xl/charts/chart40.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47621740367821"/>
          <c:y val="8.0169106709465282E-2"/>
          <c:w val="0.83047773526364443"/>
          <c:h val="0.77215508041221825"/>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Alder!$R$302:$R$317</c:f>
              <c:numCache>
                <c:formatCode>0.00</c:formatCode>
                <c:ptCount val="16"/>
                <c:pt idx="0">
                  <c:v>0</c:v>
                </c:pt>
                <c:pt idx="1">
                  <c:v>0</c:v>
                </c:pt>
                <c:pt idx="2">
                  <c:v>2</c:v>
                </c:pt>
                <c:pt idx="3">
                  <c:v>3.6084935656738351</c:v>
                </c:pt>
                <c:pt idx="4">
                  <c:v>4.8538146662408108</c:v>
                </c:pt>
                <c:pt idx="5">
                  <c:v>5.4358973274443221</c:v>
                </c:pt>
                <c:pt idx="6">
                  <c:v>6.4624073419013648</c:v>
                </c:pt>
                <c:pt idx="7">
                  <c:v>7.3070316101304238</c:v>
                </c:pt>
                <c:pt idx="8">
                  <c:v>8.7278998683173921</c:v>
                </c:pt>
                <c:pt idx="9">
                  <c:v>10.205012502906161</c:v>
                </c:pt>
                <c:pt idx="10">
                  <c:v>10.996387562687941</c:v>
                </c:pt>
                <c:pt idx="11">
                  <c:v>13.422805607439265</c:v>
                </c:pt>
                <c:pt idx="12">
                  <c:v>12.632795558988663</c:v>
                </c:pt>
                <c:pt idx="13">
                  <c:v>0</c:v>
                </c:pt>
                <c:pt idx="14">
                  <c:v>0</c:v>
                </c:pt>
                <c:pt idx="15">
                  <c:v>20.310100879630717</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Alder!$R$323:$R$338</c:f>
              <c:numCache>
                <c:formatCode>0.000</c:formatCode>
                <c:ptCount val="16"/>
                <c:pt idx="0">
                  <c:v>0</c:v>
                </c:pt>
                <c:pt idx="1">
                  <c:v>0</c:v>
                </c:pt>
                <c:pt idx="2">
                  <c:v>2</c:v>
                </c:pt>
                <c:pt idx="3">
                  <c:v>2.5415064343261653</c:v>
                </c:pt>
                <c:pt idx="4">
                  <c:v>3.3156768591829175</c:v>
                </c:pt>
                <c:pt idx="5">
                  <c:v>4.644102672555678</c:v>
                </c:pt>
                <c:pt idx="6">
                  <c:v>5.5153704358764131</c:v>
                </c:pt>
                <c:pt idx="7">
                  <c:v>6.6358255327267193</c:v>
                </c:pt>
                <c:pt idx="8">
                  <c:v>7.1721001316826092</c:v>
                </c:pt>
                <c:pt idx="9">
                  <c:v>7.994987497093839</c:v>
                </c:pt>
                <c:pt idx="10">
                  <c:v>9.2087406424402634</c:v>
                </c:pt>
                <c:pt idx="11">
                  <c:v>9.0599530132503894</c:v>
                </c:pt>
                <c:pt idx="12">
                  <c:v>10.567204441011336</c:v>
                </c:pt>
                <c:pt idx="13">
                  <c:v>0</c:v>
                </c:pt>
                <c:pt idx="14">
                  <c:v>0</c:v>
                </c:pt>
                <c:pt idx="15">
                  <c:v>12.489899120369278</c:v>
                </c:pt>
              </c:numCache>
            </c:numRef>
          </c:val>
        </c:ser>
        <c:hiLowLines>
          <c:spPr>
            <a:ln w="38100">
              <a:solidFill>
                <a:srgbClr val="000000"/>
              </a:solidFill>
              <a:prstDash val="solid"/>
            </a:ln>
          </c:spPr>
        </c:hiLowLines>
        <c:marker val="1"/>
        <c:axId val="122044800"/>
        <c:axId val="122046336"/>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Alder!$R$280:$R$295</c:f>
              <c:numCache>
                <c:formatCode>0.00</c:formatCode>
                <c:ptCount val="16"/>
                <c:pt idx="0">
                  <c:v>0</c:v>
                </c:pt>
                <c:pt idx="1">
                  <c:v>0</c:v>
                </c:pt>
                <c:pt idx="2">
                  <c:v>2</c:v>
                </c:pt>
                <c:pt idx="3">
                  <c:v>3.0750000000000002</c:v>
                </c:pt>
                <c:pt idx="4">
                  <c:v>4.0847457627118642</c:v>
                </c:pt>
                <c:pt idx="5">
                  <c:v>5.04</c:v>
                </c:pt>
                <c:pt idx="6">
                  <c:v>5.9888888888888889</c:v>
                </c:pt>
                <c:pt idx="7">
                  <c:v>6.9714285714285715</c:v>
                </c:pt>
                <c:pt idx="8">
                  <c:v>7.95</c:v>
                </c:pt>
                <c:pt idx="9">
                  <c:v>9.1</c:v>
                </c:pt>
                <c:pt idx="10">
                  <c:v>10.102564102564102</c:v>
                </c:pt>
                <c:pt idx="11">
                  <c:v>11.241379310344827</c:v>
                </c:pt>
                <c:pt idx="12">
                  <c:v>11.6</c:v>
                </c:pt>
                <c:pt idx="13">
                  <c:v>0</c:v>
                </c:pt>
                <c:pt idx="14">
                  <c:v>0</c:v>
                </c:pt>
                <c:pt idx="15">
                  <c:v>16.399999999999999</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2048512"/>
        <c:axId val="122050048"/>
      </c:lineChart>
      <c:catAx>
        <c:axId val="122044800"/>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2046336"/>
        <c:crosses val="autoZero"/>
        <c:lblAlgn val="ctr"/>
        <c:lblOffset val="100"/>
        <c:tickLblSkip val="1"/>
        <c:tickMarkSkip val="1"/>
      </c:catAx>
      <c:valAx>
        <c:axId val="122046336"/>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238095238095247E-3"/>
              <c:y val="0.20253253153482401"/>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2044800"/>
        <c:crosses val="autoZero"/>
        <c:crossBetween val="midCat"/>
        <c:majorUnit val="5"/>
      </c:valAx>
      <c:catAx>
        <c:axId val="122048512"/>
        <c:scaling>
          <c:orientation val="minMax"/>
        </c:scaling>
        <c:delete val="1"/>
        <c:axPos val="b"/>
        <c:numFmt formatCode="0" sourceLinked="1"/>
        <c:tickLblPos val="none"/>
        <c:crossAx val="122050048"/>
        <c:crosses val="autoZero"/>
        <c:lblAlgn val="ctr"/>
        <c:lblOffset val="100"/>
      </c:catAx>
      <c:valAx>
        <c:axId val="122050048"/>
        <c:scaling>
          <c:orientation val="minMax"/>
        </c:scaling>
        <c:delete val="1"/>
        <c:axPos val="l"/>
        <c:numFmt formatCode="0.00" sourceLinked="1"/>
        <c:tickLblPos val="none"/>
        <c:crossAx val="12204851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11" r="0.75000000000000011"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7293248954829377"/>
          <c:y val="8.1196920059261726E-2"/>
          <c:w val="0.80263231562088444"/>
          <c:h val="0.7692339795087958"/>
        </c:manualLayout>
      </c:layout>
      <c:lineChart>
        <c:grouping val="standard"/>
        <c:ser>
          <c:idx val="2"/>
          <c:order val="0"/>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Alder!$I$302:$I$317</c:f>
              <c:numCache>
                <c:formatCode>0.000</c:formatCode>
                <c:ptCount val="16"/>
                <c:pt idx="0">
                  <c:v>0</c:v>
                </c:pt>
                <c:pt idx="1">
                  <c:v>0</c:v>
                </c:pt>
                <c:pt idx="2">
                  <c:v>2</c:v>
                </c:pt>
                <c:pt idx="3">
                  <c:v>3</c:v>
                </c:pt>
                <c:pt idx="4">
                  <c:v>4.6498299142610575</c:v>
                </c:pt>
                <c:pt idx="5">
                  <c:v>5</c:v>
                </c:pt>
                <c:pt idx="6">
                  <c:v>6.5555555555555651</c:v>
                </c:pt>
                <c:pt idx="7">
                  <c:v>7</c:v>
                </c:pt>
                <c:pt idx="8">
                  <c:v>8</c:v>
                </c:pt>
                <c:pt idx="9">
                  <c:v>9</c:v>
                </c:pt>
                <c:pt idx="10">
                  <c:v>10</c:v>
                </c:pt>
                <c:pt idx="11">
                  <c:v>11.821367205045934</c:v>
                </c:pt>
                <c:pt idx="12">
                  <c:v>0</c:v>
                </c:pt>
                <c:pt idx="13">
                  <c:v>0</c:v>
                </c:pt>
                <c:pt idx="14">
                  <c:v>0</c:v>
                </c:pt>
                <c:pt idx="15">
                  <c:v>0</c:v>
                </c:pt>
              </c:numCache>
            </c:numRef>
          </c:val>
        </c:ser>
        <c:ser>
          <c:idx val="3"/>
          <c:order val="1"/>
          <c:spPr>
            <a:ln w="28575">
              <a:noFill/>
            </a:ln>
          </c:spPr>
          <c:marker>
            <c:symbol val="none"/>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Alder!$I$323:$I$338</c:f>
              <c:numCache>
                <c:formatCode>0.000</c:formatCode>
                <c:ptCount val="16"/>
                <c:pt idx="0">
                  <c:v>0</c:v>
                </c:pt>
                <c:pt idx="1">
                  <c:v>0</c:v>
                </c:pt>
                <c:pt idx="2">
                  <c:v>2</c:v>
                </c:pt>
                <c:pt idx="3">
                  <c:v>3</c:v>
                </c:pt>
                <c:pt idx="4">
                  <c:v>3.0168367524056099</c:v>
                </c:pt>
                <c:pt idx="5">
                  <c:v>5</c:v>
                </c:pt>
                <c:pt idx="6">
                  <c:v>5.2222222222222134</c:v>
                </c:pt>
                <c:pt idx="7">
                  <c:v>7</c:v>
                </c:pt>
                <c:pt idx="8">
                  <c:v>8</c:v>
                </c:pt>
                <c:pt idx="9">
                  <c:v>9</c:v>
                </c:pt>
                <c:pt idx="10">
                  <c:v>10</c:v>
                </c:pt>
                <c:pt idx="11">
                  <c:v>9.5119661282873977</c:v>
                </c:pt>
                <c:pt idx="12">
                  <c:v>0</c:v>
                </c:pt>
                <c:pt idx="13">
                  <c:v>0</c:v>
                </c:pt>
                <c:pt idx="14">
                  <c:v>0</c:v>
                </c:pt>
                <c:pt idx="15">
                  <c:v>0</c:v>
                </c:pt>
              </c:numCache>
            </c:numRef>
          </c:val>
        </c:ser>
        <c:hiLowLines>
          <c:spPr>
            <a:ln w="38100">
              <a:solidFill>
                <a:srgbClr val="000000"/>
              </a:solidFill>
              <a:prstDash val="solid"/>
            </a:ln>
          </c:spPr>
        </c:hiLowLines>
        <c:marker val="1"/>
        <c:axId val="122225024"/>
        <c:axId val="122226560"/>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Alder!$G$302:$G$317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Alder!$I$280:$I$295</c:f>
              <c:numCache>
                <c:formatCode>0.00</c:formatCode>
                <c:ptCount val="16"/>
                <c:pt idx="0">
                  <c:v>0</c:v>
                </c:pt>
                <c:pt idx="1">
                  <c:v>0</c:v>
                </c:pt>
                <c:pt idx="2">
                  <c:v>2</c:v>
                </c:pt>
                <c:pt idx="3">
                  <c:v>3</c:v>
                </c:pt>
                <c:pt idx="4">
                  <c:v>3.8333333333333335</c:v>
                </c:pt>
                <c:pt idx="5">
                  <c:v>5</c:v>
                </c:pt>
                <c:pt idx="6">
                  <c:v>5.8888888888888893</c:v>
                </c:pt>
                <c:pt idx="7">
                  <c:v>7</c:v>
                </c:pt>
                <c:pt idx="8">
                  <c:v>8</c:v>
                </c:pt>
                <c:pt idx="9">
                  <c:v>9</c:v>
                </c:pt>
                <c:pt idx="10">
                  <c:v>10</c:v>
                </c:pt>
                <c:pt idx="11">
                  <c:v>10.666666666666666</c:v>
                </c:pt>
                <c:pt idx="12">
                  <c:v>12</c:v>
                </c:pt>
                <c:pt idx="13">
                  <c:v>0</c:v>
                </c:pt>
                <c:pt idx="14">
                  <c:v>0</c:v>
                </c:pt>
                <c:pt idx="15">
                  <c:v>16</c:v>
                </c:pt>
              </c:numCache>
            </c:numRef>
          </c:val>
        </c:ser>
        <c:ser>
          <c:idx val="1"/>
          <c:order val="3"/>
          <c:spPr>
            <a:ln w="3175">
              <a:solidFill>
                <a:srgbClr val="000000"/>
              </a:solidFill>
              <a:prstDash val="solid"/>
            </a:ln>
          </c:spPr>
          <c:marker>
            <c:symbol val="none"/>
          </c:marker>
          <c:val>
            <c:numRef>
              <c:f>Alder!$G$323:$G$338</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22228736"/>
        <c:axId val="122230272"/>
      </c:lineChart>
      <c:catAx>
        <c:axId val="122225024"/>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22226560"/>
        <c:crosses val="autoZero"/>
        <c:lblAlgn val="ctr"/>
        <c:lblOffset val="100"/>
        <c:tickLblSkip val="1"/>
        <c:tickMarkSkip val="1"/>
      </c:catAx>
      <c:valAx>
        <c:axId val="122226560"/>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706766917293234E-2"/>
              <c:y val="0.19230832987981766"/>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22225024"/>
        <c:crosses val="autoZero"/>
        <c:crossBetween val="midCat"/>
        <c:majorUnit val="5"/>
      </c:valAx>
      <c:catAx>
        <c:axId val="122228736"/>
        <c:scaling>
          <c:orientation val="minMax"/>
        </c:scaling>
        <c:delete val="1"/>
        <c:axPos val="b"/>
        <c:numFmt formatCode="0" sourceLinked="1"/>
        <c:tickLblPos val="none"/>
        <c:crossAx val="122230272"/>
        <c:crosses val="autoZero"/>
        <c:lblAlgn val="ctr"/>
        <c:lblOffset val="100"/>
      </c:catAx>
      <c:valAx>
        <c:axId val="122230272"/>
        <c:scaling>
          <c:orientation val="minMax"/>
        </c:scaling>
        <c:delete val="1"/>
        <c:axPos val="l"/>
        <c:numFmt formatCode="0.00" sourceLinked="1"/>
        <c:tickLblPos val="none"/>
        <c:crossAx val="12222873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0"/>
          <c:order val="0"/>
          <c:tx>
            <c:strRef>
              <c:f>'Alder uten Trine'!$H$72</c:f>
              <c:strCache>
                <c:ptCount val="1"/>
                <c:pt idx="0">
                  <c:v>3</c:v>
                </c:pt>
              </c:strCache>
            </c:strRef>
          </c:tx>
          <c:spPr>
            <a:ln w="3175">
              <a:solidFill>
                <a:srgbClr val="000000"/>
              </a:solidFill>
              <a:prstDash val="solid"/>
            </a:ln>
          </c:spPr>
          <c:marker>
            <c:symbol val="square"/>
            <c:size val="3"/>
            <c:spPr>
              <a:solidFill>
                <a:srgbClr val="FF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1"/>
          <c:tx>
            <c:strRef>
              <c:f>'Alder uten Trine'!$J$72</c:f>
              <c:strCache>
                <c:ptCount val="1"/>
                <c:pt idx="0">
                  <c:v>2</c:v>
                </c:pt>
              </c:strCache>
            </c:strRef>
          </c:tx>
          <c:spPr>
            <a:ln w="3175">
              <a:solidFill>
                <a:srgbClr val="000000"/>
              </a:solidFill>
              <a:prstDash val="solid"/>
            </a:ln>
          </c:spPr>
          <c:marker>
            <c:symbol val="square"/>
            <c:size val="3"/>
            <c:spPr>
              <a:solidFill>
                <a:srgbClr val="00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2"/>
          <c:order val="2"/>
          <c:tx>
            <c:strRef>
              <c:f>'Alder uten Trine'!$K$72</c:f>
              <c:strCache>
                <c:ptCount val="1"/>
                <c:pt idx="0">
                  <c:v>10</c:v>
                </c:pt>
              </c:strCache>
            </c:strRef>
          </c:tx>
          <c:spPr>
            <a:ln w="3175">
              <a:solidFill>
                <a:srgbClr val="000000"/>
              </a:solidFill>
              <a:prstDash val="solid"/>
            </a:ln>
          </c:spPr>
          <c:marker>
            <c:symbol val="square"/>
            <c:size val="3"/>
            <c:spPr>
              <a:solidFill>
                <a:srgbClr val="00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3"/>
          <c:tx>
            <c:strRef>
              <c:f>'Alder uten Trine'!$L$72</c:f>
              <c:strCache>
                <c:ptCount val="1"/>
                <c:pt idx="0">
                  <c:v>4</c:v>
                </c:pt>
              </c:strCache>
            </c:strRef>
          </c:tx>
          <c:spPr>
            <a:ln w="3175">
              <a:solidFill>
                <a:srgbClr val="000000"/>
              </a:solidFill>
              <a:prstDash val="solid"/>
            </a:ln>
          </c:spPr>
          <c:marker>
            <c:symbol val="square"/>
            <c:size val="3"/>
            <c:spPr>
              <a:solidFill>
                <a:srgbClr val="FF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4"/>
          <c:order val="4"/>
          <c:tx>
            <c:strRef>
              <c:f>'Alder uten Trine'!$M$72</c:f>
              <c:strCache>
                <c:ptCount val="1"/>
                <c:pt idx="0">
                  <c:v>9</c:v>
                </c:pt>
              </c:strCache>
            </c:strRef>
          </c:tx>
          <c:spPr>
            <a:ln w="3175">
              <a:solidFill>
                <a:srgbClr val="000000"/>
              </a:solidFill>
              <a:prstDash val="solid"/>
            </a:ln>
          </c:spPr>
          <c:marker>
            <c:symbol val="square"/>
            <c:size val="3"/>
            <c:spPr>
              <a:solidFill>
                <a:srgbClr val="FF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5"/>
          <c:order val="5"/>
          <c:tx>
            <c:strRef>
              <c:f>'Alder uten Trine'!$O$72</c:f>
              <c:strCache>
                <c:ptCount val="1"/>
                <c:pt idx="0">
                  <c:v>8</c:v>
                </c:pt>
              </c:strCache>
            </c:strRef>
          </c:tx>
          <c:spPr>
            <a:ln w="3175">
              <a:solidFill>
                <a:srgbClr val="000000"/>
              </a:solidFill>
              <a:prstDash val="solid"/>
            </a:ln>
          </c:spPr>
          <c:marker>
            <c:symbol val="square"/>
            <c:size val="3"/>
            <c:spPr>
              <a:solidFill>
                <a:srgbClr val="00FF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6"/>
          <c:order val="6"/>
          <c:tx>
            <c:strRef>
              <c:f>Alder!#REF!</c:f>
              <c:strCache>
                <c:ptCount val="1"/>
                <c:pt idx="0">
                  <c:v>#REF!</c:v>
                </c:pt>
              </c:strCache>
            </c:strRef>
          </c:tx>
          <c:spPr>
            <a:ln w="3175">
              <a:solidFill>
                <a:srgbClr val="000000"/>
              </a:solidFill>
              <a:prstDash val="solid"/>
            </a:ln>
          </c:spPr>
          <c:marker>
            <c:symbol val="square"/>
            <c:size val="3"/>
            <c:spPr>
              <a:solidFill>
                <a:srgbClr val="8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marker val="1"/>
        <c:axId val="79456896"/>
        <c:axId val="79488128"/>
      </c:lineChart>
      <c:catAx>
        <c:axId val="79456896"/>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AGE</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488128"/>
        <c:crosses val="autoZero"/>
        <c:lblAlgn val="ctr"/>
        <c:lblOffset val="100"/>
        <c:tickLblSkip val="1"/>
        <c:tickMarkSkip val="1"/>
      </c:catAx>
      <c:valAx>
        <c:axId val="7948812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456896"/>
        <c:crosses val="autoZero"/>
        <c:crossBetween val="midCat"/>
      </c:valAx>
      <c:spPr>
        <a:noFill/>
        <a:ln w="25400">
          <a:noFill/>
        </a:ln>
      </c:spPr>
    </c:plotArea>
    <c:legend>
      <c:legendPos val="t"/>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0"/>
          <c:order val="0"/>
          <c:tx>
            <c:strRef>
              <c:f>Alder!#REF!</c:f>
              <c:strCache>
                <c:ptCount val="1"/>
                <c:pt idx="0">
                  <c:v>#REF!</c:v>
                </c:pt>
              </c:strCache>
            </c:strRef>
          </c:tx>
          <c:spPr>
            <a:ln w="28575">
              <a:noFill/>
            </a:ln>
          </c:spPr>
          <c:marker>
            <c:symbol val="square"/>
            <c:size val="5"/>
            <c:spPr>
              <a:solidFill>
                <a:srgbClr val="FF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1"/>
          <c:tx>
            <c:strRef>
              <c:f>Alder!#REF!</c:f>
              <c:strCache>
                <c:ptCount val="1"/>
                <c:pt idx="0">
                  <c:v>#REF!</c:v>
                </c:pt>
              </c:strCache>
            </c:strRef>
          </c:tx>
          <c:spPr>
            <a:ln w="28575">
              <a:noFill/>
            </a:ln>
          </c:spPr>
          <c:marker>
            <c:symbol val="square"/>
            <c:size val="5"/>
            <c:spPr>
              <a:solidFill>
                <a:srgbClr val="00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2"/>
          <c:order val="2"/>
          <c:tx>
            <c:strRef>
              <c:f>Alder!#REF!</c:f>
              <c:strCache>
                <c:ptCount val="1"/>
                <c:pt idx="0">
                  <c:v>#REF!</c:v>
                </c:pt>
              </c:strCache>
            </c:strRef>
          </c:tx>
          <c:spPr>
            <a:ln w="28575">
              <a:noFill/>
            </a:ln>
          </c:spPr>
          <c:marker>
            <c:symbol val="square"/>
            <c:size val="5"/>
            <c:spPr>
              <a:solidFill>
                <a:srgbClr val="00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3"/>
          <c:tx>
            <c:strRef>
              <c:f>Alder!#REF!</c:f>
              <c:strCache>
                <c:ptCount val="1"/>
                <c:pt idx="0">
                  <c:v>#REF!</c:v>
                </c:pt>
              </c:strCache>
            </c:strRef>
          </c:tx>
          <c:spPr>
            <a:ln w="28575">
              <a:noFill/>
            </a:ln>
          </c:spPr>
          <c:marker>
            <c:symbol val="square"/>
            <c:size val="5"/>
            <c:spPr>
              <a:solidFill>
                <a:srgbClr val="FF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4"/>
          <c:order val="4"/>
          <c:tx>
            <c:strRef>
              <c:f>Alder!#REF!</c:f>
              <c:strCache>
                <c:ptCount val="1"/>
                <c:pt idx="0">
                  <c:v>#REF!</c:v>
                </c:pt>
              </c:strCache>
            </c:strRef>
          </c:tx>
          <c:spPr>
            <a:ln w="28575">
              <a:noFill/>
            </a:ln>
          </c:spPr>
          <c:marker>
            <c:symbol val="square"/>
            <c:size val="5"/>
            <c:spPr>
              <a:solidFill>
                <a:srgbClr val="FF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5"/>
          <c:order val="5"/>
          <c:tx>
            <c:strRef>
              <c:f>Alder!#REF!</c:f>
              <c:strCache>
                <c:ptCount val="1"/>
                <c:pt idx="0">
                  <c:v>#REF!</c:v>
                </c:pt>
              </c:strCache>
            </c:strRef>
          </c:tx>
          <c:spPr>
            <a:ln w="28575">
              <a:noFill/>
            </a:ln>
          </c:spPr>
          <c:marker>
            <c:symbol val="square"/>
            <c:size val="5"/>
            <c:spPr>
              <a:solidFill>
                <a:srgbClr val="00FF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6"/>
          <c:order val="6"/>
          <c:tx>
            <c:strRef>
              <c:f>Alder!#REF!</c:f>
              <c:strCache>
                <c:ptCount val="1"/>
                <c:pt idx="0">
                  <c:v>#REF!</c:v>
                </c:pt>
              </c:strCache>
            </c:strRef>
          </c:tx>
          <c:spPr>
            <a:ln w="28575">
              <a:noFill/>
            </a:ln>
          </c:spPr>
          <c:marker>
            <c:symbol val="square"/>
            <c:size val="5"/>
            <c:spPr>
              <a:solidFill>
                <a:srgbClr val="8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7"/>
          <c:order val="7"/>
          <c:tx>
            <c:v>BEST READERS</c:v>
          </c:tx>
          <c:spPr>
            <a:ln w="25400">
              <a:solidFill>
                <a:srgbClr val="000000"/>
              </a:solidFill>
              <a:prstDash val="solid"/>
            </a:ln>
          </c:spPr>
          <c:marker>
            <c:symbol val="square"/>
            <c:size val="7"/>
            <c:spPr>
              <a:solidFill>
                <a:srgbClr val="008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marker val="1"/>
        <c:axId val="78677504"/>
        <c:axId val="78696448"/>
      </c:lineChart>
      <c:catAx>
        <c:axId val="7867750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AGE</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8696448"/>
        <c:crosses val="autoZero"/>
        <c:lblAlgn val="ctr"/>
        <c:lblOffset val="100"/>
        <c:tickLblSkip val="1"/>
        <c:tickMarkSkip val="1"/>
      </c:catAx>
      <c:valAx>
        <c:axId val="7869644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8677504"/>
        <c:crosses val="autoZero"/>
        <c:crossBetween val="midCat"/>
      </c:valAx>
      <c:spPr>
        <a:noFill/>
        <a:ln w="25400">
          <a:noFill/>
        </a:ln>
      </c:spPr>
    </c:plotArea>
    <c:legend>
      <c:legendPos val="t"/>
      <c:spPr>
        <a:solidFill>
          <a:srgbClr val="FFFFFF"/>
        </a:solidFill>
        <a:ln w="3175">
          <a:solidFill>
            <a:srgbClr val="000000"/>
          </a:solidFill>
          <a:prstDash val="solid"/>
        </a:ln>
      </c:spPr>
      <c:txPr>
        <a:bodyPr/>
        <a:lstStyle/>
        <a:p>
          <a:pPr>
            <a:defRPr sz="920" b="0" i="0" u="none" strike="noStrike" baseline="0">
              <a:solidFill>
                <a:srgbClr val="000000"/>
              </a:solidFill>
              <a:latin typeface="Geneva"/>
              <a:ea typeface="Geneva"/>
              <a:cs typeface="Geneva"/>
            </a:defRPr>
          </a:pPr>
          <a:endParaRPr lang="nb-NO"/>
        </a:p>
      </c:txPr>
    </c:legend>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0"/>
          <c:order val="0"/>
          <c:tx>
            <c:strRef>
              <c:f>Alder!#REF!</c:f>
              <c:strCache>
                <c:ptCount val="1"/>
                <c:pt idx="0">
                  <c:v>#REF!</c:v>
                </c:pt>
              </c:strCache>
            </c:strRef>
          </c:tx>
          <c:spPr>
            <a:ln w="12700">
              <a:solidFill>
                <a:srgbClr val="000000"/>
              </a:solidFill>
              <a:prstDash val="solid"/>
            </a:ln>
          </c:spPr>
          <c:marker>
            <c:symbol val="square"/>
            <c:size val="5"/>
            <c:spPr>
              <a:solidFill>
                <a:srgbClr val="FF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1"/>
          <c:tx>
            <c:strRef>
              <c:f>Alder!#REF!</c:f>
              <c:strCache>
                <c:ptCount val="1"/>
                <c:pt idx="0">
                  <c:v>#REF!</c:v>
                </c:pt>
              </c:strCache>
            </c:strRef>
          </c:tx>
          <c:spPr>
            <a:ln w="12700">
              <a:solidFill>
                <a:srgbClr val="000000"/>
              </a:solidFill>
              <a:prstDash val="solid"/>
            </a:ln>
          </c:spPr>
          <c:marker>
            <c:symbol val="square"/>
            <c:size val="5"/>
            <c:spPr>
              <a:solidFill>
                <a:srgbClr val="00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2"/>
          <c:order val="2"/>
          <c:tx>
            <c:strRef>
              <c:f>Alder!#REF!</c:f>
              <c:strCache>
                <c:ptCount val="1"/>
                <c:pt idx="0">
                  <c:v>#REF!</c:v>
                </c:pt>
              </c:strCache>
            </c:strRef>
          </c:tx>
          <c:spPr>
            <a:ln w="12700">
              <a:solidFill>
                <a:srgbClr val="000000"/>
              </a:solidFill>
              <a:prstDash val="solid"/>
            </a:ln>
          </c:spPr>
          <c:marker>
            <c:symbol val="square"/>
            <c:size val="5"/>
            <c:spPr>
              <a:solidFill>
                <a:srgbClr val="00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3"/>
          <c:tx>
            <c:strRef>
              <c:f>Alder!#REF!</c:f>
              <c:strCache>
                <c:ptCount val="1"/>
                <c:pt idx="0">
                  <c:v>#REF!</c:v>
                </c:pt>
              </c:strCache>
            </c:strRef>
          </c:tx>
          <c:spPr>
            <a:ln w="12700">
              <a:solidFill>
                <a:srgbClr val="000000"/>
              </a:solidFill>
              <a:prstDash val="solid"/>
            </a:ln>
          </c:spPr>
          <c:marker>
            <c:symbol val="square"/>
            <c:size val="5"/>
            <c:spPr>
              <a:solidFill>
                <a:srgbClr val="FFFF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4"/>
          <c:order val="4"/>
          <c:tx>
            <c:strRef>
              <c:f>Alder!#REF!</c:f>
              <c:strCache>
                <c:ptCount val="1"/>
                <c:pt idx="0">
                  <c:v>#REF!</c:v>
                </c:pt>
              </c:strCache>
            </c:strRef>
          </c:tx>
          <c:spPr>
            <a:ln w="12700">
              <a:solidFill>
                <a:srgbClr val="000000"/>
              </a:solidFill>
              <a:prstDash val="solid"/>
            </a:ln>
          </c:spPr>
          <c:marker>
            <c:symbol val="square"/>
            <c:size val="5"/>
            <c:spPr>
              <a:solidFill>
                <a:srgbClr val="FF00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5"/>
          <c:order val="5"/>
          <c:tx>
            <c:strRef>
              <c:f>Alder!#REF!</c:f>
              <c:strCache>
                <c:ptCount val="1"/>
                <c:pt idx="0">
                  <c:v>#REF!</c:v>
                </c:pt>
              </c:strCache>
            </c:strRef>
          </c:tx>
          <c:spPr>
            <a:ln w="12700">
              <a:solidFill>
                <a:srgbClr val="000000"/>
              </a:solidFill>
              <a:prstDash val="solid"/>
            </a:ln>
          </c:spPr>
          <c:marker>
            <c:symbol val="square"/>
            <c:size val="5"/>
            <c:spPr>
              <a:solidFill>
                <a:srgbClr val="00FFFF"/>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6"/>
          <c:order val="6"/>
          <c:tx>
            <c:strRef>
              <c:f>Alder!#REF!</c:f>
              <c:strCache>
                <c:ptCount val="1"/>
                <c:pt idx="0">
                  <c:v>#REF!</c:v>
                </c:pt>
              </c:strCache>
            </c:strRef>
          </c:tx>
          <c:spPr>
            <a:ln w="12700">
              <a:solidFill>
                <a:srgbClr val="000000"/>
              </a:solidFill>
              <a:prstDash val="solid"/>
            </a:ln>
          </c:spPr>
          <c:marker>
            <c:symbol val="square"/>
            <c:size val="5"/>
            <c:spPr>
              <a:solidFill>
                <a:srgbClr val="8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marker val="1"/>
        <c:axId val="79596928"/>
        <c:axId val="79603584"/>
      </c:lineChart>
      <c:catAx>
        <c:axId val="79596928"/>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AGE</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603584"/>
        <c:crosses val="autoZero"/>
        <c:lblAlgn val="ctr"/>
        <c:lblOffset val="100"/>
        <c:tickLblSkip val="1"/>
        <c:tickMarkSkip val="1"/>
      </c:catAx>
      <c:valAx>
        <c:axId val="79603584"/>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596928"/>
        <c:crosses val="autoZero"/>
        <c:crossBetween val="midCat"/>
      </c:valAx>
      <c:spPr>
        <a:noFill/>
        <a:ln w="25400">
          <a:noFill/>
        </a:ln>
      </c:spPr>
    </c:plotArea>
    <c:legend>
      <c:legendPos val="t"/>
      <c:spPr>
        <a:solidFill>
          <a:srgbClr val="FFFFFF"/>
        </a:solidFill>
        <a:ln w="3175">
          <a:solidFill>
            <a:srgbClr val="000000"/>
          </a:solidFill>
          <a:prstDash val="solid"/>
        </a:ln>
      </c:spPr>
      <c:txPr>
        <a:bodyPr/>
        <a:lstStyle/>
        <a:p>
          <a:pPr>
            <a:defRPr sz="1100" b="0" i="0" u="none" strike="noStrike" baseline="0">
              <a:solidFill>
                <a:srgbClr val="000000"/>
              </a:solidFill>
              <a:latin typeface="Tms Rmn"/>
              <a:ea typeface="Tms Rmn"/>
              <a:cs typeface="Tms Rmn"/>
            </a:defRPr>
          </a:pPr>
          <a:endParaRPr lang="nb-NO"/>
        </a:p>
      </c:txPr>
    </c:legend>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45.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0-2</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79078528"/>
        <c:axId val="79080448"/>
      </c:barChart>
      <c:catAx>
        <c:axId val="79078528"/>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080448"/>
        <c:crosses val="autoZero"/>
        <c:lblAlgn val="ctr"/>
        <c:lblOffset val="100"/>
        <c:tickLblSkip val="1"/>
        <c:tickMarkSkip val="1"/>
      </c:catAx>
      <c:valAx>
        <c:axId val="7908044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078528"/>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46.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3-5</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79100160"/>
        <c:axId val="1655168"/>
      </c:barChart>
      <c:catAx>
        <c:axId val="79100160"/>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655168"/>
        <c:crosses val="autoZero"/>
        <c:lblAlgn val="ctr"/>
        <c:lblOffset val="100"/>
        <c:tickLblSkip val="1"/>
        <c:tickMarkSkip val="1"/>
      </c:catAx>
      <c:valAx>
        <c:axId val="165516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100160"/>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47.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6-8</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1670528"/>
        <c:axId val="54240768"/>
      </c:barChart>
      <c:catAx>
        <c:axId val="1670528"/>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54240768"/>
        <c:crosses val="autoZero"/>
        <c:lblAlgn val="ctr"/>
        <c:lblOffset val="100"/>
        <c:tickLblSkip val="1"/>
        <c:tickMarkSkip val="1"/>
      </c:catAx>
      <c:valAx>
        <c:axId val="5424076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1670528"/>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48.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12-14</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79520512"/>
        <c:axId val="79522432"/>
      </c:barChart>
      <c:catAx>
        <c:axId val="79520512"/>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522432"/>
        <c:crosses val="autoZero"/>
        <c:lblAlgn val="ctr"/>
        <c:lblOffset val="100"/>
        <c:tickLblSkip val="1"/>
        <c:tickMarkSkip val="1"/>
      </c:catAx>
      <c:valAx>
        <c:axId val="79522432"/>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520512"/>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15+</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54249344"/>
        <c:axId val="79544320"/>
      </c:barChart>
      <c:catAx>
        <c:axId val="54249344"/>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544320"/>
        <c:crosses val="autoZero"/>
        <c:lblAlgn val="ctr"/>
        <c:lblOffset val="100"/>
        <c:tickLblSkip val="1"/>
        <c:tickMarkSkip val="1"/>
      </c:catAx>
      <c:valAx>
        <c:axId val="79544320"/>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54249344"/>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0.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0-2</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80055296"/>
        <c:axId val="80061568"/>
      </c:barChart>
      <c:catAx>
        <c:axId val="80055296"/>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80061568"/>
        <c:crosses val="autoZero"/>
        <c:lblAlgn val="ctr"/>
        <c:lblOffset val="100"/>
        <c:tickLblSkip val="1"/>
        <c:tickMarkSkip val="1"/>
      </c:catAx>
      <c:valAx>
        <c:axId val="80061568"/>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80055296"/>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1.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3-5</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79901056"/>
        <c:axId val="79902976"/>
      </c:barChart>
      <c:catAx>
        <c:axId val="79901056"/>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902976"/>
        <c:crosses val="autoZero"/>
        <c:lblAlgn val="ctr"/>
        <c:lblOffset val="100"/>
        <c:tickLblSkip val="1"/>
        <c:tickMarkSkip val="1"/>
      </c:catAx>
      <c:valAx>
        <c:axId val="79902976"/>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901056"/>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2.xml><?xml version="1.0" encoding="utf-8"?>
<c:chartSpace xmlns:c="http://schemas.openxmlformats.org/drawingml/2006/chart" xmlns:a="http://schemas.openxmlformats.org/drawingml/2006/main" xmlns:r="http://schemas.openxmlformats.org/officeDocument/2006/relationships">
  <c:lang val="nb-NO"/>
  <c:chart>
    <c:title>
      <c:tx>
        <c:rich>
          <a:bodyPr/>
          <a:lstStyle/>
          <a:p>
            <a:pPr>
              <a:defRPr sz="1800" b="1" i="0" u="none" strike="noStrike" baseline="0">
                <a:solidFill>
                  <a:srgbClr val="000000"/>
                </a:solidFill>
                <a:latin typeface="Geneva"/>
                <a:ea typeface="Geneva"/>
                <a:cs typeface="Geneva"/>
              </a:defRPr>
            </a:pPr>
            <a:r>
              <a:rPr lang="nb-NO"/>
              <a:t>AGE 6-8</a:t>
            </a:r>
          </a:p>
        </c:rich>
      </c:tx>
      <c:spPr>
        <a:noFill/>
        <a:ln w="25400">
          <a:noFill/>
        </a:ln>
      </c:spPr>
    </c:title>
    <c:plotArea>
      <c:layout/>
      <c:barChart>
        <c:barDir val="col"/>
        <c:grouping val="clustered"/>
        <c:ser>
          <c:idx val="0"/>
          <c:order val="0"/>
          <c:tx>
            <c:strRef>
              <c:f>Alder!#REF!</c:f>
              <c:strCache>
                <c:ptCount val="1"/>
                <c:pt idx="0">
                  <c:v>#REF!</c:v>
                </c:pt>
              </c:strCache>
            </c:strRef>
          </c:tx>
          <c:spPr>
            <a:solidFill>
              <a:srgbClr val="FF0000"/>
            </a:solidFill>
            <a:ln w="12700">
              <a:solidFill>
                <a:srgbClr val="000000"/>
              </a:solidFill>
              <a:prstDash val="solid"/>
            </a:ln>
          </c:spPr>
          <c:cat>
            <c:numRef>
              <c:f>Alder!#REF!</c:f>
              <c:numCache>
                <c:formatCode>General</c:formatCode>
                <c:ptCount val="1"/>
                <c:pt idx="0">
                  <c:v>1</c:v>
                </c:pt>
              </c:numCache>
            </c:numRef>
          </c:cat>
          <c:val>
            <c:numRef>
              <c:f>Alder!#REF!</c:f>
              <c:numCache>
                <c:formatCode>General</c:formatCode>
                <c:ptCount val="1"/>
                <c:pt idx="0">
                  <c:v>1</c:v>
                </c:pt>
              </c:numCache>
            </c:numRef>
          </c:val>
        </c:ser>
        <c:gapWidth val="50"/>
        <c:axId val="79951360"/>
        <c:axId val="79953280"/>
      </c:barChart>
      <c:catAx>
        <c:axId val="79951360"/>
        <c:scaling>
          <c:orientation val="minMax"/>
        </c:scaling>
        <c:axPos val="b"/>
        <c:title>
          <c:tx>
            <c:rich>
              <a:bodyPr/>
              <a:lstStyle/>
              <a:p>
                <a:pPr>
                  <a:defRPr sz="1000" b="1" i="0" u="none" strike="noStrike" baseline="0">
                    <a:solidFill>
                      <a:srgbClr val="000000"/>
                    </a:solidFill>
                    <a:latin typeface="Geneva"/>
                    <a:ea typeface="Geneva"/>
                    <a:cs typeface="Geneva"/>
                  </a:defRPr>
                </a:pPr>
                <a:r>
                  <a:rPr lang="nb-NO"/>
                  <a:t>SDEV</a:t>
                </a:r>
              </a:p>
            </c:rich>
          </c:tx>
          <c:spPr>
            <a:noFill/>
            <a:ln w="25400">
              <a:noFill/>
            </a:ln>
          </c:spPr>
        </c:title>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953280"/>
        <c:crosses val="autoZero"/>
        <c:lblAlgn val="ctr"/>
        <c:lblOffset val="100"/>
        <c:tickLblSkip val="1"/>
        <c:tickMarkSkip val="1"/>
      </c:catAx>
      <c:valAx>
        <c:axId val="79953280"/>
        <c:scaling>
          <c:orientation val="minMax"/>
        </c:scaling>
        <c:axPos val="l"/>
        <c:numFmt formatCode="General" sourceLinked="1"/>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Geneva"/>
                <a:ea typeface="Geneva"/>
                <a:cs typeface="Geneva"/>
              </a:defRPr>
            </a:pPr>
            <a:endParaRPr lang="nb-NO"/>
          </a:p>
        </c:txPr>
        <c:crossAx val="79951360"/>
        <c:crosses val="autoZero"/>
        <c:crossBetween val="between"/>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3.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0140928"/>
        <c:axId val="80146816"/>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0148736"/>
        <c:axId val="80158720"/>
      </c:lineChart>
      <c:catAx>
        <c:axId val="8014092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Arial"/>
                <a:ea typeface="Arial"/>
                <a:cs typeface="Arial"/>
              </a:defRPr>
            </a:pPr>
            <a:endParaRPr lang="nb-NO"/>
          </a:p>
        </c:txPr>
        <c:crossAx val="80146816"/>
        <c:crosses val="autoZero"/>
        <c:lblAlgn val="ctr"/>
        <c:lblOffset val="100"/>
        <c:tickLblSkip val="7"/>
        <c:tickMarkSkip val="1"/>
      </c:catAx>
      <c:valAx>
        <c:axId val="80146816"/>
        <c:scaling>
          <c:orientation val="minMax"/>
          <c:max val="20"/>
          <c:min val="0"/>
        </c:scaling>
        <c:axPos val="l"/>
        <c:title>
          <c:tx>
            <c:rich>
              <a:bodyPr/>
              <a:lstStyle/>
              <a:p>
                <a:pPr>
                  <a:defRPr sz="1400" b="0" i="0" u="none" strike="noStrike" baseline="0">
                    <a:solidFill>
                      <a:srgbClr val="000000"/>
                    </a:solidFill>
                    <a:latin typeface="Arial"/>
                    <a:ea typeface="Arial"/>
                    <a:cs typeface="Arial"/>
                  </a:defRPr>
                </a:pPr>
                <a:r>
                  <a:rPr lang="nb-NO"/>
                  <a:t>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Arial"/>
                <a:ea typeface="Arial"/>
                <a:cs typeface="Arial"/>
              </a:defRPr>
            </a:pPr>
            <a:endParaRPr lang="nb-NO"/>
          </a:p>
        </c:txPr>
        <c:crossAx val="80140928"/>
        <c:crosses val="autoZero"/>
        <c:crossBetween val="midCat"/>
        <c:majorUnit val="5"/>
      </c:valAx>
      <c:catAx>
        <c:axId val="80148736"/>
        <c:scaling>
          <c:orientation val="minMax"/>
        </c:scaling>
        <c:delete val="1"/>
        <c:axPos val="b"/>
        <c:numFmt formatCode="General" sourceLinked="1"/>
        <c:tickLblPos val="none"/>
        <c:crossAx val="80158720"/>
        <c:crosses val="autoZero"/>
        <c:lblAlgn val="ctr"/>
        <c:lblOffset val="100"/>
      </c:catAx>
      <c:valAx>
        <c:axId val="80158720"/>
        <c:scaling>
          <c:orientation val="minMax"/>
        </c:scaling>
        <c:delete val="1"/>
        <c:axPos val="l"/>
        <c:numFmt formatCode="General" sourceLinked="1"/>
        <c:tickLblPos val="none"/>
        <c:crossAx val="8014873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4.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 uten Trine'!$Y$55:$AF$55</c:f>
              <c:numCache>
                <c:formatCode>General</c:formatCode>
                <c:ptCount val="8"/>
                <c:pt idx="5" formatCode="0">
                  <c:v>0</c:v>
                </c:pt>
                <c:pt idx="6" formatCode="0">
                  <c:v>0</c:v>
                </c:pt>
              </c:numCache>
            </c:numRef>
          </c:cat>
          <c:val>
            <c:numRef>
              <c:f>'Alder uten Trine'!$Y$56:$AF$56</c:f>
              <c:numCache>
                <c:formatCode>General</c:formatCode>
                <c:ptCount val="8"/>
                <c:pt idx="5" formatCode="0">
                  <c:v>21</c:v>
                </c:pt>
                <c:pt idx="6" formatCode="0">
                  <c:v>22</c:v>
                </c:pt>
              </c:numCache>
            </c:numRef>
          </c:val>
        </c:ser>
        <c:ser>
          <c:idx val="3"/>
          <c:order val="1"/>
          <c:tx>
            <c:strRef>
              <c:f>Alder!#REF!</c:f>
              <c:strCache>
                <c:ptCount val="1"/>
                <c:pt idx="0">
                  <c:v>#REF!</c:v>
                </c:pt>
              </c:strCache>
            </c:strRef>
          </c:tx>
          <c:spPr>
            <a:ln w="28575">
              <a:noFill/>
            </a:ln>
          </c:spPr>
          <c:marker>
            <c:symbol val="none"/>
          </c:marker>
          <c:cat>
            <c:numRef>
              <c:f>'Alder uten Trine'!$Y$55:$AF$55</c:f>
              <c:numCache>
                <c:formatCode>General</c:formatCode>
                <c:ptCount val="8"/>
                <c:pt idx="5" formatCode="0">
                  <c:v>0</c:v>
                </c:pt>
                <c:pt idx="6" formatCode="0">
                  <c:v>0</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0218368"/>
        <c:axId val="80241024"/>
      </c:lineChart>
      <c:lineChart>
        <c:grouping val="standard"/>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ser>
          <c:idx val="1"/>
          <c:order val="3"/>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 uten Trine'!$Y$55:$AF$55</c:f>
              <c:numCache>
                <c:formatCode>General</c:formatCode>
                <c:ptCount val="8"/>
                <c:pt idx="5" formatCode="0">
                  <c:v>0</c:v>
                </c:pt>
                <c:pt idx="6" formatCode="0">
                  <c:v>0</c:v>
                </c:pt>
              </c:numCache>
            </c:numRef>
          </c:cat>
          <c:val>
            <c:numRef>
              <c:f>'Alder uten Trine'!$R$57:$AF$57</c:f>
              <c:numCache>
                <c:formatCode>0\ %</c:formatCode>
                <c:ptCount val="15"/>
              </c:numCache>
            </c:numRef>
          </c:val>
        </c:ser>
        <c:marker val="1"/>
        <c:axId val="80242944"/>
        <c:axId val="80248832"/>
      </c:lineChart>
      <c:catAx>
        <c:axId val="8021836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0241024"/>
        <c:crosses val="autoZero"/>
        <c:lblAlgn val="ctr"/>
        <c:lblOffset val="100"/>
        <c:tickLblSkip val="14"/>
        <c:tickMarkSkip val="1"/>
      </c:catAx>
      <c:valAx>
        <c:axId val="80241024"/>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0218368"/>
        <c:crosses val="autoZero"/>
        <c:crossBetween val="midCat"/>
        <c:majorUnit val="5"/>
      </c:valAx>
      <c:catAx>
        <c:axId val="80242944"/>
        <c:scaling>
          <c:orientation val="minMax"/>
        </c:scaling>
        <c:delete val="1"/>
        <c:axPos val="b"/>
        <c:numFmt formatCode="General" sourceLinked="1"/>
        <c:tickLblPos val="none"/>
        <c:crossAx val="80248832"/>
        <c:crosses val="autoZero"/>
        <c:lblAlgn val="ctr"/>
        <c:lblOffset val="100"/>
      </c:catAx>
      <c:valAx>
        <c:axId val="80248832"/>
        <c:scaling>
          <c:orientation val="minMax"/>
        </c:scaling>
        <c:delete val="1"/>
        <c:axPos val="l"/>
        <c:numFmt formatCode="General" sourceLinked="1"/>
        <c:tickLblPos val="none"/>
        <c:crossAx val="8024294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5.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 uten Trine'!$AM$55:$AW$55</c:f>
              <c:numCache>
                <c:formatCode>General</c:formatCode>
                <c:ptCount val="11"/>
              </c:numCache>
            </c:numRef>
          </c:cat>
          <c:val>
            <c:numRef>
              <c:f>'Alder uten Trine'!$AM$56:$AW$56</c:f>
              <c:numCache>
                <c:formatCode>General</c:formatCode>
                <c:ptCount val="11"/>
              </c:numCache>
            </c:numRef>
          </c:val>
        </c:ser>
        <c:ser>
          <c:idx val="3"/>
          <c:order val="1"/>
          <c:tx>
            <c:strRef>
              <c:f>Alder!#REF!</c:f>
              <c:strCache>
                <c:ptCount val="1"/>
                <c:pt idx="0">
                  <c:v>#REF!</c:v>
                </c:pt>
              </c:strCache>
            </c:strRef>
          </c:tx>
          <c:spPr>
            <a:ln w="28575">
              <a:noFill/>
            </a:ln>
          </c:spPr>
          <c:marker>
            <c:symbol val="none"/>
          </c:marker>
          <c:cat>
            <c:numRef>
              <c:f>'Alder uten Trine'!$AM$55:$AW$55</c:f>
              <c:numCache>
                <c:formatCode>General</c:formatCode>
                <c:ptCount val="11"/>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0267904"/>
        <c:axId val="80277888"/>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 uten Trine'!$AM$55:$AW$55</c:f>
              <c:numCache>
                <c:formatCode>General</c:formatCode>
                <c:ptCount val="11"/>
              </c:numCache>
            </c:numRef>
          </c:cat>
          <c:val>
            <c:numRef>
              <c:f>'Alder uten Trine'!$AM$57:$AW$57</c:f>
              <c:numCache>
                <c:formatCode>General</c:formatCode>
                <c:ptCount val="11"/>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0279808"/>
        <c:axId val="80281600"/>
      </c:lineChart>
      <c:catAx>
        <c:axId val="8026790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0277888"/>
        <c:crosses val="autoZero"/>
        <c:lblAlgn val="ctr"/>
        <c:lblOffset val="100"/>
        <c:tickLblSkip val="10"/>
        <c:tickMarkSkip val="1"/>
      </c:catAx>
      <c:valAx>
        <c:axId val="80277888"/>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0267904"/>
        <c:crosses val="autoZero"/>
        <c:crossBetween val="midCat"/>
        <c:majorUnit val="5"/>
      </c:valAx>
      <c:catAx>
        <c:axId val="80279808"/>
        <c:scaling>
          <c:orientation val="minMax"/>
        </c:scaling>
        <c:delete val="1"/>
        <c:axPos val="b"/>
        <c:numFmt formatCode="General" sourceLinked="1"/>
        <c:tickLblPos val="none"/>
        <c:crossAx val="80281600"/>
        <c:crosses val="autoZero"/>
        <c:lblAlgn val="ctr"/>
        <c:lblOffset val="100"/>
      </c:catAx>
      <c:valAx>
        <c:axId val="80281600"/>
        <c:scaling>
          <c:orientation val="minMax"/>
        </c:scaling>
        <c:delete val="1"/>
        <c:axPos val="l"/>
        <c:numFmt formatCode="General" sourceLinked="1"/>
        <c:tickLblPos val="none"/>
        <c:crossAx val="8027980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6.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0345728"/>
        <c:axId val="80355712"/>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0357632"/>
        <c:axId val="80359424"/>
      </c:lineChart>
      <c:catAx>
        <c:axId val="8034572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0355712"/>
        <c:crosses val="autoZero"/>
        <c:lblAlgn val="ctr"/>
        <c:lblOffset val="100"/>
        <c:tickLblSkip val="7"/>
        <c:tickMarkSkip val="1"/>
      </c:catAx>
      <c:valAx>
        <c:axId val="80355712"/>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0345728"/>
        <c:crosses val="autoZero"/>
        <c:crossBetween val="midCat"/>
        <c:majorUnit val="5"/>
      </c:valAx>
      <c:catAx>
        <c:axId val="80357632"/>
        <c:scaling>
          <c:orientation val="minMax"/>
        </c:scaling>
        <c:delete val="1"/>
        <c:axPos val="b"/>
        <c:numFmt formatCode="General" sourceLinked="1"/>
        <c:tickLblPos val="none"/>
        <c:crossAx val="80359424"/>
        <c:crosses val="autoZero"/>
        <c:lblAlgn val="ctr"/>
        <c:lblOffset val="100"/>
      </c:catAx>
      <c:valAx>
        <c:axId val="80359424"/>
        <c:scaling>
          <c:orientation val="minMax"/>
        </c:scaling>
        <c:delete val="1"/>
        <c:axPos val="l"/>
        <c:numFmt formatCode="General" sourceLinked="1"/>
        <c:tickLblPos val="none"/>
        <c:crossAx val="8035763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7.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0394880"/>
        <c:axId val="8040896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0410880"/>
        <c:axId val="82710528"/>
      </c:lineChart>
      <c:catAx>
        <c:axId val="80394880"/>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0408960"/>
        <c:crosses val="autoZero"/>
        <c:lblAlgn val="ctr"/>
        <c:lblOffset val="100"/>
        <c:tickLblSkip val="7"/>
        <c:tickMarkSkip val="1"/>
      </c:catAx>
      <c:valAx>
        <c:axId val="8040896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0394880"/>
        <c:crosses val="autoZero"/>
        <c:crossBetween val="midCat"/>
        <c:majorUnit val="5"/>
      </c:valAx>
      <c:catAx>
        <c:axId val="80410880"/>
        <c:scaling>
          <c:orientation val="minMax"/>
        </c:scaling>
        <c:delete val="1"/>
        <c:axPos val="b"/>
        <c:numFmt formatCode="General" sourceLinked="1"/>
        <c:tickLblPos val="none"/>
        <c:crossAx val="82710528"/>
        <c:crosses val="autoZero"/>
        <c:lblAlgn val="ctr"/>
        <c:lblOffset val="100"/>
      </c:catAx>
      <c:valAx>
        <c:axId val="82710528"/>
        <c:scaling>
          <c:orientation val="minMax"/>
        </c:scaling>
        <c:delete val="1"/>
        <c:axPos val="l"/>
        <c:numFmt formatCode="General" sourceLinked="1"/>
        <c:tickLblPos val="none"/>
        <c:crossAx val="8041088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8.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2758272"/>
        <c:axId val="82760064"/>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2761984"/>
        <c:axId val="82767872"/>
      </c:lineChart>
      <c:catAx>
        <c:axId val="8275827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2760064"/>
        <c:crosses val="autoZero"/>
        <c:lblAlgn val="ctr"/>
        <c:lblOffset val="100"/>
        <c:tickLblSkip val="7"/>
        <c:tickMarkSkip val="1"/>
      </c:catAx>
      <c:valAx>
        <c:axId val="82760064"/>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2758272"/>
        <c:crosses val="autoZero"/>
        <c:crossBetween val="midCat"/>
        <c:majorUnit val="5"/>
      </c:valAx>
      <c:catAx>
        <c:axId val="82761984"/>
        <c:scaling>
          <c:orientation val="minMax"/>
        </c:scaling>
        <c:delete val="1"/>
        <c:axPos val="b"/>
        <c:numFmt formatCode="General" sourceLinked="1"/>
        <c:tickLblPos val="none"/>
        <c:crossAx val="82767872"/>
        <c:crosses val="autoZero"/>
        <c:lblAlgn val="ctr"/>
        <c:lblOffset val="100"/>
      </c:catAx>
      <c:valAx>
        <c:axId val="82767872"/>
        <c:scaling>
          <c:orientation val="minMax"/>
        </c:scaling>
        <c:delete val="1"/>
        <c:axPos val="l"/>
        <c:numFmt formatCode="General" sourceLinked="1"/>
        <c:tickLblPos val="none"/>
        <c:crossAx val="8276198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59.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2836096"/>
        <c:axId val="8284608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2848000"/>
        <c:axId val="82857984"/>
      </c:lineChart>
      <c:catAx>
        <c:axId val="82836096"/>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2846080"/>
        <c:crosses val="autoZero"/>
        <c:lblAlgn val="ctr"/>
        <c:lblOffset val="100"/>
        <c:tickLblSkip val="7"/>
        <c:tickMarkSkip val="1"/>
      </c:catAx>
      <c:valAx>
        <c:axId val="8284608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2836096"/>
        <c:crosses val="autoZero"/>
        <c:crossBetween val="midCat"/>
        <c:majorUnit val="5"/>
      </c:valAx>
      <c:catAx>
        <c:axId val="82848000"/>
        <c:scaling>
          <c:orientation val="minMax"/>
        </c:scaling>
        <c:delete val="1"/>
        <c:axPos val="b"/>
        <c:numFmt formatCode="General" sourceLinked="1"/>
        <c:tickLblPos val="none"/>
        <c:crossAx val="82857984"/>
        <c:crosses val="autoZero"/>
        <c:lblAlgn val="ctr"/>
        <c:lblOffset val="100"/>
      </c:catAx>
      <c:valAx>
        <c:axId val="82857984"/>
        <c:scaling>
          <c:orientation val="minMax"/>
        </c:scaling>
        <c:delete val="1"/>
        <c:axPos val="l"/>
        <c:numFmt formatCode="General" sourceLinked="1"/>
        <c:tickLblPos val="none"/>
        <c:crossAx val="8284800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0.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2889344"/>
        <c:axId val="8290752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2909440"/>
        <c:axId val="82911232"/>
      </c:lineChart>
      <c:catAx>
        <c:axId val="8288934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2907520"/>
        <c:crosses val="autoZero"/>
        <c:lblAlgn val="ctr"/>
        <c:lblOffset val="100"/>
        <c:tickLblSkip val="7"/>
        <c:tickMarkSkip val="1"/>
      </c:catAx>
      <c:valAx>
        <c:axId val="8290752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2889344"/>
        <c:crosses val="autoZero"/>
        <c:crossBetween val="midCat"/>
        <c:majorUnit val="5"/>
      </c:valAx>
      <c:catAx>
        <c:axId val="82909440"/>
        <c:scaling>
          <c:orientation val="minMax"/>
        </c:scaling>
        <c:delete val="1"/>
        <c:axPos val="b"/>
        <c:numFmt formatCode="General" sourceLinked="1"/>
        <c:tickLblPos val="none"/>
        <c:crossAx val="82911232"/>
        <c:crosses val="autoZero"/>
        <c:lblAlgn val="ctr"/>
        <c:lblOffset val="100"/>
      </c:catAx>
      <c:valAx>
        <c:axId val="82911232"/>
        <c:scaling>
          <c:orientation val="minMax"/>
        </c:scaling>
        <c:delete val="1"/>
        <c:axPos val="l"/>
        <c:numFmt formatCode="General" sourceLinked="1"/>
        <c:tickLblPos val="none"/>
        <c:crossAx val="8290944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1.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2950784"/>
        <c:axId val="82964864"/>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2966784"/>
        <c:axId val="82972672"/>
      </c:lineChart>
      <c:catAx>
        <c:axId val="8295078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2964864"/>
        <c:crosses val="autoZero"/>
        <c:lblAlgn val="ctr"/>
        <c:lblOffset val="100"/>
        <c:tickLblSkip val="7"/>
        <c:tickMarkSkip val="1"/>
      </c:catAx>
      <c:valAx>
        <c:axId val="82964864"/>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2950784"/>
        <c:crosses val="autoZero"/>
        <c:crossBetween val="midCat"/>
        <c:majorUnit val="5"/>
      </c:valAx>
      <c:catAx>
        <c:axId val="82966784"/>
        <c:scaling>
          <c:orientation val="minMax"/>
        </c:scaling>
        <c:delete val="1"/>
        <c:axPos val="b"/>
        <c:numFmt formatCode="General" sourceLinked="1"/>
        <c:tickLblPos val="none"/>
        <c:crossAx val="82972672"/>
        <c:crosses val="autoZero"/>
        <c:lblAlgn val="ctr"/>
        <c:lblOffset val="100"/>
      </c:catAx>
      <c:valAx>
        <c:axId val="82972672"/>
        <c:scaling>
          <c:orientation val="minMax"/>
        </c:scaling>
        <c:delete val="1"/>
        <c:axPos val="l"/>
        <c:numFmt formatCode="General" sourceLinked="1"/>
        <c:tickLblPos val="none"/>
        <c:crossAx val="8296678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2.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024512"/>
        <c:axId val="83026304"/>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3028224"/>
        <c:axId val="83034112"/>
      </c:lineChart>
      <c:catAx>
        <c:axId val="8302451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026304"/>
        <c:crosses val="autoZero"/>
        <c:lblAlgn val="ctr"/>
        <c:lblOffset val="100"/>
        <c:tickLblSkip val="7"/>
        <c:tickMarkSkip val="1"/>
      </c:catAx>
      <c:valAx>
        <c:axId val="83026304"/>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024512"/>
        <c:crosses val="autoZero"/>
        <c:crossBetween val="midCat"/>
        <c:majorUnit val="5"/>
      </c:valAx>
      <c:catAx>
        <c:axId val="83028224"/>
        <c:scaling>
          <c:orientation val="minMax"/>
        </c:scaling>
        <c:delete val="1"/>
        <c:axPos val="b"/>
        <c:numFmt formatCode="General" sourceLinked="1"/>
        <c:tickLblPos val="none"/>
        <c:crossAx val="83034112"/>
        <c:crosses val="autoZero"/>
        <c:lblAlgn val="ctr"/>
        <c:lblOffset val="100"/>
      </c:catAx>
      <c:valAx>
        <c:axId val="83034112"/>
        <c:scaling>
          <c:orientation val="minMax"/>
        </c:scaling>
        <c:delete val="1"/>
        <c:axPos val="l"/>
        <c:numFmt formatCode="General" sourceLinked="1"/>
        <c:tickLblPos val="none"/>
        <c:crossAx val="8302822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3.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081856"/>
        <c:axId val="83100032"/>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3101952"/>
        <c:axId val="83103744"/>
      </c:lineChart>
      <c:catAx>
        <c:axId val="83081856"/>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100032"/>
        <c:crosses val="autoZero"/>
        <c:lblAlgn val="ctr"/>
        <c:lblOffset val="100"/>
        <c:tickLblSkip val="7"/>
        <c:tickMarkSkip val="1"/>
      </c:catAx>
      <c:valAx>
        <c:axId val="83100032"/>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081856"/>
        <c:crosses val="autoZero"/>
        <c:crossBetween val="midCat"/>
        <c:majorUnit val="5"/>
      </c:valAx>
      <c:catAx>
        <c:axId val="83101952"/>
        <c:scaling>
          <c:orientation val="minMax"/>
        </c:scaling>
        <c:delete val="1"/>
        <c:axPos val="b"/>
        <c:numFmt formatCode="General" sourceLinked="1"/>
        <c:tickLblPos val="none"/>
        <c:crossAx val="83103744"/>
        <c:crosses val="autoZero"/>
        <c:lblAlgn val="ctr"/>
        <c:lblOffset val="100"/>
      </c:catAx>
      <c:valAx>
        <c:axId val="83103744"/>
        <c:scaling>
          <c:orientation val="minMax"/>
        </c:scaling>
        <c:delete val="1"/>
        <c:axPos val="l"/>
        <c:numFmt formatCode="General" sourceLinked="1"/>
        <c:tickLblPos val="none"/>
        <c:crossAx val="8310195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4.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163776"/>
        <c:axId val="83239296"/>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3241216"/>
        <c:axId val="83251200"/>
      </c:lineChart>
      <c:catAx>
        <c:axId val="83163776"/>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239296"/>
        <c:crosses val="autoZero"/>
        <c:lblAlgn val="ctr"/>
        <c:lblOffset val="100"/>
        <c:tickLblSkip val="7"/>
        <c:tickMarkSkip val="1"/>
      </c:catAx>
      <c:valAx>
        <c:axId val="83239296"/>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163776"/>
        <c:crosses val="autoZero"/>
        <c:crossBetween val="midCat"/>
        <c:majorUnit val="5"/>
      </c:valAx>
      <c:catAx>
        <c:axId val="83241216"/>
        <c:scaling>
          <c:orientation val="minMax"/>
        </c:scaling>
        <c:delete val="1"/>
        <c:axPos val="b"/>
        <c:numFmt formatCode="General" sourceLinked="1"/>
        <c:tickLblPos val="none"/>
        <c:crossAx val="83251200"/>
        <c:crosses val="autoZero"/>
        <c:lblAlgn val="ctr"/>
        <c:lblOffset val="100"/>
      </c:catAx>
      <c:valAx>
        <c:axId val="83251200"/>
        <c:scaling>
          <c:orientation val="minMax"/>
        </c:scaling>
        <c:delete val="1"/>
        <c:axPos val="l"/>
        <c:numFmt formatCode="General" sourceLinked="1"/>
        <c:tickLblPos val="none"/>
        <c:crossAx val="8324121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5.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282560"/>
        <c:axId val="83296640"/>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3298560"/>
        <c:axId val="83300352"/>
      </c:lineChart>
      <c:catAx>
        <c:axId val="83282560"/>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296640"/>
        <c:crosses val="autoZero"/>
        <c:lblAlgn val="ctr"/>
        <c:lblOffset val="100"/>
        <c:tickLblSkip val="7"/>
        <c:tickMarkSkip val="1"/>
      </c:catAx>
      <c:valAx>
        <c:axId val="83296640"/>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282560"/>
        <c:crosses val="autoZero"/>
        <c:crossBetween val="midCat"/>
        <c:majorUnit val="5"/>
      </c:valAx>
      <c:catAx>
        <c:axId val="83298560"/>
        <c:scaling>
          <c:orientation val="minMax"/>
        </c:scaling>
        <c:delete val="1"/>
        <c:axPos val="b"/>
        <c:numFmt formatCode="General" sourceLinked="1"/>
        <c:tickLblPos val="none"/>
        <c:crossAx val="83300352"/>
        <c:crosses val="autoZero"/>
        <c:lblAlgn val="ctr"/>
        <c:lblOffset val="100"/>
      </c:catAx>
      <c:valAx>
        <c:axId val="83300352"/>
        <c:scaling>
          <c:orientation val="minMax"/>
        </c:scaling>
        <c:delete val="1"/>
        <c:axPos val="l"/>
        <c:numFmt formatCode="General" sourceLinked="1"/>
        <c:tickLblPos val="none"/>
        <c:crossAx val="83298560"/>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6.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352192"/>
        <c:axId val="83366272"/>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3368192"/>
        <c:axId val="83374080"/>
      </c:lineChart>
      <c:catAx>
        <c:axId val="83352192"/>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366272"/>
        <c:crosses val="autoZero"/>
        <c:lblAlgn val="ctr"/>
        <c:lblOffset val="100"/>
        <c:tickLblSkip val="7"/>
        <c:tickMarkSkip val="1"/>
      </c:catAx>
      <c:valAx>
        <c:axId val="83366272"/>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352192"/>
        <c:crosses val="autoZero"/>
        <c:crossBetween val="midCat"/>
        <c:majorUnit val="5"/>
      </c:valAx>
      <c:catAx>
        <c:axId val="83368192"/>
        <c:scaling>
          <c:orientation val="minMax"/>
        </c:scaling>
        <c:delete val="1"/>
        <c:axPos val="b"/>
        <c:numFmt formatCode="General" sourceLinked="1"/>
        <c:tickLblPos val="none"/>
        <c:crossAx val="83374080"/>
        <c:crosses val="autoZero"/>
        <c:lblAlgn val="ctr"/>
        <c:lblOffset val="100"/>
      </c:catAx>
      <c:valAx>
        <c:axId val="83374080"/>
        <c:scaling>
          <c:orientation val="minMax"/>
        </c:scaling>
        <c:delete val="1"/>
        <c:axPos val="l"/>
        <c:numFmt formatCode="General" sourceLinked="1"/>
        <c:tickLblPos val="none"/>
        <c:crossAx val="8336819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7.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 uten Trine'!$AG$55:$AL$55</c:f>
              <c:numCache>
                <c:formatCode>General</c:formatCode>
                <c:ptCount val="6"/>
              </c:numCache>
            </c:numRef>
          </c:cat>
          <c:val>
            <c:numRef>
              <c:f>'Alder uten Trine'!$AG$56:$AL$56</c:f>
              <c:numCache>
                <c:formatCode>General</c:formatCode>
                <c:ptCount val="6"/>
              </c:numCache>
            </c:numRef>
          </c:val>
        </c:ser>
        <c:ser>
          <c:idx val="3"/>
          <c:order val="1"/>
          <c:tx>
            <c:strRef>
              <c:f>Alder!#REF!</c:f>
              <c:strCache>
                <c:ptCount val="1"/>
                <c:pt idx="0">
                  <c:v>#REF!</c:v>
                </c:pt>
              </c:strCache>
            </c:strRef>
          </c:tx>
          <c:spPr>
            <a:ln w="28575">
              <a:noFill/>
            </a:ln>
          </c:spPr>
          <c:marker>
            <c:symbol val="none"/>
          </c:marker>
          <c:cat>
            <c:numRef>
              <c:f>'Alder uten Trine'!$AG$55:$AL$55</c:f>
              <c:numCache>
                <c:formatCode>General</c:formatCode>
                <c:ptCount val="6"/>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417344"/>
        <c:axId val="83423616"/>
      </c:lineChart>
      <c:lineChart>
        <c:grouping val="standard"/>
        <c:ser>
          <c:idx val="0"/>
          <c:order val="2"/>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ser>
          <c:idx val="1"/>
          <c:order val="3"/>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 uten Trine'!$AG$55:$AL$55</c:f>
              <c:numCache>
                <c:formatCode>General</c:formatCode>
                <c:ptCount val="6"/>
              </c:numCache>
            </c:numRef>
          </c:cat>
          <c:val>
            <c:numRef>
              <c:f>'Alder uten Trine'!$AG$57:$AL$57</c:f>
              <c:numCache>
                <c:formatCode>General</c:formatCode>
                <c:ptCount val="6"/>
              </c:numCache>
            </c:numRef>
          </c:val>
        </c:ser>
        <c:marker val="1"/>
        <c:axId val="83425536"/>
        <c:axId val="83431424"/>
      </c:lineChart>
      <c:catAx>
        <c:axId val="83417344"/>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423616"/>
        <c:crosses val="autoZero"/>
        <c:lblAlgn val="ctr"/>
        <c:lblOffset val="100"/>
        <c:tickLblSkip val="7"/>
        <c:tickMarkSkip val="1"/>
      </c:catAx>
      <c:valAx>
        <c:axId val="83423616"/>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417344"/>
        <c:crosses val="autoZero"/>
        <c:crossBetween val="midCat"/>
        <c:majorUnit val="5"/>
      </c:valAx>
      <c:catAx>
        <c:axId val="83425536"/>
        <c:scaling>
          <c:orientation val="minMax"/>
        </c:scaling>
        <c:delete val="1"/>
        <c:axPos val="b"/>
        <c:numFmt formatCode="General" sourceLinked="1"/>
        <c:tickLblPos val="none"/>
        <c:crossAx val="83431424"/>
        <c:crosses val="autoZero"/>
        <c:lblAlgn val="ctr"/>
        <c:lblOffset val="100"/>
      </c:catAx>
      <c:valAx>
        <c:axId val="83431424"/>
        <c:scaling>
          <c:orientation val="minMax"/>
        </c:scaling>
        <c:delete val="1"/>
        <c:axPos val="l"/>
        <c:numFmt formatCode="General" sourceLinked="1"/>
        <c:tickLblPos val="none"/>
        <c:crossAx val="8342553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8.xml><?xml version="1.0" encoding="utf-8"?>
<c:chartSpace xmlns:c="http://schemas.openxmlformats.org/drawingml/2006/chart" xmlns:a="http://schemas.openxmlformats.org/drawingml/2006/main" xmlns:r="http://schemas.openxmlformats.org/officeDocument/2006/relationships">
  <c:lang val="nb-NO"/>
  <c:chart>
    <c:plotArea>
      <c:layout/>
      <c:lineChart>
        <c:grouping val="standard"/>
        <c:ser>
          <c:idx val="2"/>
          <c:order val="0"/>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ser>
          <c:idx val="3"/>
          <c:order val="1"/>
          <c:tx>
            <c:strRef>
              <c:f>Alder!#REF!</c:f>
              <c:strCache>
                <c:ptCount val="1"/>
                <c:pt idx="0">
                  <c:v>#REF!</c:v>
                </c:pt>
              </c:strCache>
            </c:strRef>
          </c:tx>
          <c:spPr>
            <a:ln w="28575">
              <a:noFill/>
            </a:ln>
          </c:spPr>
          <c:marker>
            <c:symbol val="none"/>
          </c:marker>
          <c:cat>
            <c:numRef>
              <c:f>Alder!#REF!</c:f>
              <c:numCache>
                <c:formatCode>General</c:formatCode>
                <c:ptCount val="1"/>
                <c:pt idx="0">
                  <c:v>1</c:v>
                </c:pt>
              </c:numCache>
            </c:numRef>
          </c:cat>
          <c:val>
            <c:numRef>
              <c:f>Alder!#REF!</c:f>
              <c:numCache>
                <c:formatCode>General</c:formatCode>
                <c:ptCount val="1"/>
                <c:pt idx="0">
                  <c:v>1</c:v>
                </c:pt>
              </c:numCache>
            </c:numRef>
          </c:val>
        </c:ser>
        <c:hiLowLines>
          <c:spPr>
            <a:ln w="25400">
              <a:solidFill>
                <a:srgbClr val="000000"/>
              </a:solidFill>
              <a:prstDash val="solid"/>
            </a:ln>
          </c:spPr>
        </c:hiLowLines>
        <c:marker val="1"/>
        <c:axId val="83479168"/>
        <c:axId val="83485056"/>
      </c:lineChart>
      <c:lineChart>
        <c:grouping val="standard"/>
        <c:ser>
          <c:idx val="0"/>
          <c:order val="2"/>
          <c:tx>
            <c:strRef>
              <c:f>Alder!#REF!</c:f>
              <c:strCache>
                <c:ptCount val="1"/>
                <c:pt idx="0">
                  <c:v>#REF!</c:v>
                </c:pt>
              </c:strCache>
            </c:strRef>
          </c:tx>
          <c:spPr>
            <a:ln w="28575">
              <a:noFill/>
            </a:ln>
          </c:spPr>
          <c:marker>
            <c:symbol val="dot"/>
            <c:size val="5"/>
            <c:spPr>
              <a:solidFill>
                <a:srgbClr val="000000"/>
              </a:solidFill>
              <a:ln>
                <a:solidFill>
                  <a:srgbClr val="000000"/>
                </a:solidFill>
                <a:prstDash val="solid"/>
              </a:ln>
            </c:spPr>
          </c:marker>
          <c:cat>
            <c:numRef>
              <c:f>Alder!#REF!</c:f>
              <c:numCache>
                <c:formatCode>General</c:formatCode>
                <c:ptCount val="1"/>
                <c:pt idx="0">
                  <c:v>1</c:v>
                </c:pt>
              </c:numCache>
            </c:numRef>
          </c:cat>
          <c:val>
            <c:numRef>
              <c:f>Alder!#REF!</c:f>
              <c:numCache>
                <c:formatCode>General</c:formatCode>
                <c:ptCount val="1"/>
                <c:pt idx="0">
                  <c:v>1</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Trine'!$Y$55:$AF$55</c:f>
              <c:numCache>
                <c:formatCode>General</c:formatCode>
                <c:ptCount val="8"/>
                <c:pt idx="5" formatCode="0">
                  <c:v>0</c:v>
                </c:pt>
                <c:pt idx="6" formatCode="0">
                  <c:v>0</c:v>
                </c:pt>
              </c:numCache>
            </c:numRef>
          </c:val>
        </c:ser>
        <c:marker val="1"/>
        <c:axId val="83486976"/>
        <c:axId val="83488768"/>
      </c:lineChart>
      <c:catAx>
        <c:axId val="83479168"/>
        <c:scaling>
          <c:orientation val="minMax"/>
        </c:scaling>
        <c:axPos val="b"/>
        <c:numFmt formatCode="General" sourceLinked="1"/>
        <c:majorTickMark val="cross"/>
        <c:tickLblPos val="nextTo"/>
        <c:spPr>
          <a:ln w="3175">
            <a:solidFill>
              <a:srgbClr val="000000"/>
            </a:solidFill>
            <a:prstDash val="solid"/>
          </a:ln>
        </c:spPr>
        <c:txPr>
          <a:bodyPr rot="0" vert="horz"/>
          <a:lstStyle/>
          <a:p>
            <a:pPr>
              <a:defRPr sz="1200" b="1" i="0" u="none" strike="noStrike" baseline="0">
                <a:solidFill>
                  <a:srgbClr val="000000"/>
                </a:solidFill>
                <a:latin typeface="Tms Rmn"/>
                <a:ea typeface="Tms Rmn"/>
                <a:cs typeface="Tms Rmn"/>
              </a:defRPr>
            </a:pPr>
            <a:endParaRPr lang="nb-NO"/>
          </a:p>
        </c:txPr>
        <c:crossAx val="83485056"/>
        <c:crosses val="autoZero"/>
        <c:lblAlgn val="ctr"/>
        <c:lblOffset val="100"/>
        <c:tickLblSkip val="7"/>
        <c:tickMarkSkip val="1"/>
      </c:catAx>
      <c:valAx>
        <c:axId val="83485056"/>
        <c:scaling>
          <c:orientation val="minMax"/>
          <c:max val="20"/>
          <c:min val="0"/>
        </c:scaling>
        <c:axPos val="l"/>
        <c:title>
          <c:tx>
            <c:rich>
              <a:bodyPr/>
              <a:lstStyle/>
              <a:p>
                <a:pPr>
                  <a:defRPr sz="1400" b="0" i="0" u="none" strike="noStrike" baseline="0">
                    <a:solidFill>
                      <a:srgbClr val="000000"/>
                    </a:solidFill>
                    <a:latin typeface="Tms Rmn"/>
                    <a:ea typeface="Tms Rmn"/>
                    <a:cs typeface="Tms Rmn"/>
                  </a:defRPr>
                </a:pPr>
                <a:r>
                  <a:rPr lang="nb-NO"/>
                  <a:t>      Mean age recorded
     +/- 2stdev</a:t>
                </a:r>
              </a:p>
            </c:rich>
          </c:tx>
          <c:layout/>
          <c:spPr>
            <a:noFill/>
            <a:ln w="25400">
              <a:noFill/>
            </a:ln>
          </c:spPr>
        </c:title>
        <c:numFmt formatCode="General" sourceLinked="1"/>
        <c:majorTickMark val="cross"/>
        <c:minorTickMark val="in"/>
        <c:tickLblPos val="nextTo"/>
        <c:spPr>
          <a:ln w="3175">
            <a:solidFill>
              <a:srgbClr val="000000"/>
            </a:solidFill>
            <a:prstDash val="solid"/>
          </a:ln>
        </c:spPr>
        <c:txPr>
          <a:bodyPr rot="0" vert="horz"/>
          <a:lstStyle/>
          <a:p>
            <a:pPr>
              <a:defRPr sz="1400" b="1" i="0" u="none" strike="noStrike" baseline="0">
                <a:solidFill>
                  <a:srgbClr val="000000"/>
                </a:solidFill>
                <a:latin typeface="Tms Rmn"/>
                <a:ea typeface="Tms Rmn"/>
                <a:cs typeface="Tms Rmn"/>
              </a:defRPr>
            </a:pPr>
            <a:endParaRPr lang="nb-NO"/>
          </a:p>
        </c:txPr>
        <c:crossAx val="83479168"/>
        <c:crosses val="autoZero"/>
        <c:crossBetween val="midCat"/>
        <c:majorUnit val="5"/>
      </c:valAx>
      <c:catAx>
        <c:axId val="83486976"/>
        <c:scaling>
          <c:orientation val="minMax"/>
        </c:scaling>
        <c:delete val="1"/>
        <c:axPos val="b"/>
        <c:numFmt formatCode="General" sourceLinked="1"/>
        <c:tickLblPos val="none"/>
        <c:crossAx val="83488768"/>
        <c:crosses val="autoZero"/>
        <c:lblAlgn val="ctr"/>
        <c:lblOffset val="100"/>
      </c:catAx>
      <c:valAx>
        <c:axId val="83488768"/>
        <c:scaling>
          <c:orientation val="minMax"/>
        </c:scaling>
        <c:delete val="1"/>
        <c:axPos val="l"/>
        <c:numFmt formatCode="General" sourceLinked="1"/>
        <c:tickLblPos val="none"/>
        <c:crossAx val="83486976"/>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oddHeader>&amp;F</c:oddHeader>
      <c:oddFooter>Page &amp;P</c:oddFooter>
    </c:headerFooter>
    <c:pageMargins b="1" l="0.75000000000000033" r="0.75000000000000033" t="1" header="0.5" footer="0.5"/>
    <c:pageSetup/>
  </c:printSettings>
  <c:userShapes r:id="rId1"/>
</c:chartSpace>
</file>

<file path=xl/charts/chart69.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6195886659690342"/>
          <c:y val="8.3333690265600446E-2"/>
          <c:w val="0.813560818254212"/>
          <c:h val="0.76316116348497265"/>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Trine'!$H$301:$H$316</c:f>
              <c:numCache>
                <c:formatCode>0.000</c:formatCode>
                <c:ptCount val="16"/>
                <c:pt idx="0">
                  <c:v>0</c:v>
                </c:pt>
                <c:pt idx="1">
                  <c:v>0</c:v>
                </c:pt>
                <c:pt idx="2">
                  <c:v>2</c:v>
                </c:pt>
                <c:pt idx="3">
                  <c:v>3</c:v>
                </c:pt>
                <c:pt idx="4">
                  <c:v>4</c:v>
                </c:pt>
                <c:pt idx="5">
                  <c:v>5</c:v>
                </c:pt>
                <c:pt idx="6">
                  <c:v>6</c:v>
                </c:pt>
                <c:pt idx="7">
                  <c:v>7</c:v>
                </c:pt>
                <c:pt idx="8">
                  <c:v>8</c:v>
                </c:pt>
                <c:pt idx="9">
                  <c:v>9</c:v>
                </c:pt>
                <c:pt idx="10">
                  <c:v>10.75</c:v>
                </c:pt>
                <c:pt idx="11">
                  <c:v>11</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Trine'!$H$322:$H$337</c:f>
              <c:numCache>
                <c:formatCode>0.000</c:formatCode>
                <c:ptCount val="16"/>
                <c:pt idx="0">
                  <c:v>0</c:v>
                </c:pt>
                <c:pt idx="1">
                  <c:v>0</c:v>
                </c:pt>
                <c:pt idx="2">
                  <c:v>2</c:v>
                </c:pt>
                <c:pt idx="3">
                  <c:v>3</c:v>
                </c:pt>
                <c:pt idx="4">
                  <c:v>4</c:v>
                </c:pt>
                <c:pt idx="5">
                  <c:v>5</c:v>
                </c:pt>
                <c:pt idx="6">
                  <c:v>6</c:v>
                </c:pt>
                <c:pt idx="7">
                  <c:v>7</c:v>
                </c:pt>
                <c:pt idx="8">
                  <c:v>8</c:v>
                </c:pt>
                <c:pt idx="9">
                  <c:v>9</c:v>
                </c:pt>
                <c:pt idx="10">
                  <c:v>8.75</c:v>
                </c:pt>
                <c:pt idx="11">
                  <c:v>11</c:v>
                </c:pt>
                <c:pt idx="12">
                  <c:v>0</c:v>
                </c:pt>
                <c:pt idx="13">
                  <c:v>0</c:v>
                </c:pt>
                <c:pt idx="14">
                  <c:v>0</c:v>
                </c:pt>
                <c:pt idx="15">
                  <c:v>0</c:v>
                </c:pt>
              </c:numCache>
            </c:numRef>
          </c:val>
        </c:ser>
        <c:hiLowLines>
          <c:spPr>
            <a:ln w="38100">
              <a:solidFill>
                <a:srgbClr val="000000"/>
              </a:solidFill>
              <a:prstDash val="solid"/>
            </a:ln>
          </c:spPr>
        </c:hiLowLines>
        <c:marker val="1"/>
        <c:axId val="83532416"/>
        <c:axId val="83558784"/>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Trine'!$H$279:$H$294</c:f>
              <c:numCache>
                <c:formatCode>0.00</c:formatCode>
                <c:ptCount val="16"/>
                <c:pt idx="0">
                  <c:v>0</c:v>
                </c:pt>
                <c:pt idx="1">
                  <c:v>0</c:v>
                </c:pt>
                <c:pt idx="2">
                  <c:v>2</c:v>
                </c:pt>
                <c:pt idx="3">
                  <c:v>3</c:v>
                </c:pt>
                <c:pt idx="4">
                  <c:v>4</c:v>
                </c:pt>
                <c:pt idx="5">
                  <c:v>5</c:v>
                </c:pt>
                <c:pt idx="6">
                  <c:v>6</c:v>
                </c:pt>
                <c:pt idx="7">
                  <c:v>7</c:v>
                </c:pt>
                <c:pt idx="8">
                  <c:v>8</c:v>
                </c:pt>
                <c:pt idx="9">
                  <c:v>9</c:v>
                </c:pt>
                <c:pt idx="10">
                  <c:v>9.75</c:v>
                </c:pt>
                <c:pt idx="11">
                  <c:v>11</c:v>
                </c:pt>
                <c:pt idx="12">
                  <c:v>11</c:v>
                </c:pt>
                <c:pt idx="13">
                  <c:v>0</c:v>
                </c:pt>
                <c:pt idx="14">
                  <c:v>0</c:v>
                </c:pt>
                <c:pt idx="15">
                  <c:v>15</c:v>
                </c:pt>
              </c:numCache>
            </c:numRef>
          </c:val>
        </c:ser>
        <c:ser>
          <c:idx val="1"/>
          <c:order val="3"/>
          <c:spPr>
            <a:ln w="3175">
              <a:solidFill>
                <a:srgbClr val="000000"/>
              </a:solidFill>
              <a:prstDash val="solid"/>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83560704"/>
        <c:axId val="83562496"/>
      </c:lineChart>
      <c:catAx>
        <c:axId val="83532416"/>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83558784"/>
        <c:crosses val="autoZero"/>
        <c:lblAlgn val="ctr"/>
        <c:lblOffset val="100"/>
        <c:tickLblSkip val="1"/>
        <c:tickMarkSkip val="1"/>
      </c:catAx>
      <c:valAx>
        <c:axId val="83558784"/>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6.5913568713515336E-2"/>
              <c:y val="0.1666675876041810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83532416"/>
        <c:crosses val="autoZero"/>
        <c:crossBetween val="midCat"/>
        <c:majorUnit val="5"/>
      </c:valAx>
      <c:catAx>
        <c:axId val="83560704"/>
        <c:scaling>
          <c:orientation val="minMax"/>
        </c:scaling>
        <c:delete val="1"/>
        <c:axPos val="b"/>
        <c:numFmt formatCode="0" sourceLinked="1"/>
        <c:tickLblPos val="none"/>
        <c:crossAx val="83562496"/>
        <c:crosses val="autoZero"/>
        <c:lblAlgn val="ctr"/>
        <c:lblOffset val="100"/>
      </c:catAx>
      <c:valAx>
        <c:axId val="83562496"/>
        <c:scaling>
          <c:orientation val="minMax"/>
        </c:scaling>
        <c:delete val="1"/>
        <c:axPos val="l"/>
        <c:numFmt formatCode="0.00" sourceLinked="1"/>
        <c:tickLblPos val="none"/>
        <c:crossAx val="8356070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paperSize="9" orientation="landscape"/>
  </c:printSettings>
</c:chartSpace>
</file>

<file path=xl/charts/chart70.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367842971449524"/>
          <c:y val="8.3333690265600446E-2"/>
          <c:w val="0.83141917994787917"/>
          <c:h val="0.76316116348497265"/>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Trine'!$J$301:$J$316</c:f>
              <c:numCache>
                <c:formatCode>0.000</c:formatCode>
                <c:ptCount val="16"/>
                <c:pt idx="0">
                  <c:v>0</c:v>
                </c:pt>
                <c:pt idx="1">
                  <c:v>0</c:v>
                </c:pt>
                <c:pt idx="2">
                  <c:v>2</c:v>
                </c:pt>
                <c:pt idx="3">
                  <c:v>3</c:v>
                </c:pt>
                <c:pt idx="4">
                  <c:v>4</c:v>
                </c:pt>
                <c:pt idx="5">
                  <c:v>6.0944271909999221</c:v>
                </c:pt>
                <c:pt idx="6">
                  <c:v>6</c:v>
                </c:pt>
                <c:pt idx="7">
                  <c:v>7</c:v>
                </c:pt>
                <c:pt idx="8">
                  <c:v>8</c:v>
                </c:pt>
                <c:pt idx="9">
                  <c:v>9</c:v>
                </c:pt>
                <c:pt idx="10">
                  <c:v>11.25</c:v>
                </c:pt>
                <c:pt idx="11">
                  <c:v>12.488033871712602</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Trine'!$J$322:$J$337</c:f>
              <c:numCache>
                <c:formatCode>0.000</c:formatCode>
                <c:ptCount val="16"/>
                <c:pt idx="0">
                  <c:v>0</c:v>
                </c:pt>
                <c:pt idx="1">
                  <c:v>0</c:v>
                </c:pt>
                <c:pt idx="2">
                  <c:v>2</c:v>
                </c:pt>
                <c:pt idx="3">
                  <c:v>3</c:v>
                </c:pt>
                <c:pt idx="4">
                  <c:v>4</c:v>
                </c:pt>
                <c:pt idx="5">
                  <c:v>4.3055728090000782</c:v>
                </c:pt>
                <c:pt idx="6">
                  <c:v>6</c:v>
                </c:pt>
                <c:pt idx="7">
                  <c:v>7</c:v>
                </c:pt>
                <c:pt idx="8">
                  <c:v>8</c:v>
                </c:pt>
                <c:pt idx="9">
                  <c:v>9</c:v>
                </c:pt>
                <c:pt idx="10">
                  <c:v>9.25</c:v>
                </c:pt>
                <c:pt idx="11">
                  <c:v>10.178632794954066</c:v>
                </c:pt>
                <c:pt idx="12">
                  <c:v>0</c:v>
                </c:pt>
                <c:pt idx="13">
                  <c:v>0</c:v>
                </c:pt>
                <c:pt idx="14">
                  <c:v>0</c:v>
                </c:pt>
                <c:pt idx="15">
                  <c:v>0</c:v>
                </c:pt>
              </c:numCache>
            </c:numRef>
          </c:val>
        </c:ser>
        <c:hiLowLines>
          <c:spPr>
            <a:ln w="38100">
              <a:solidFill>
                <a:srgbClr val="000000"/>
              </a:solidFill>
              <a:prstDash val="solid"/>
            </a:ln>
          </c:spPr>
        </c:hiLowLines>
        <c:marker val="1"/>
        <c:axId val="83613952"/>
        <c:axId val="8362803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Trine'!$J$279:$J$294</c:f>
              <c:numCache>
                <c:formatCode>0.00</c:formatCode>
                <c:ptCount val="16"/>
                <c:pt idx="0">
                  <c:v>0</c:v>
                </c:pt>
                <c:pt idx="1">
                  <c:v>0</c:v>
                </c:pt>
                <c:pt idx="2">
                  <c:v>2</c:v>
                </c:pt>
                <c:pt idx="3">
                  <c:v>3</c:v>
                </c:pt>
                <c:pt idx="4">
                  <c:v>4</c:v>
                </c:pt>
                <c:pt idx="5">
                  <c:v>5.2</c:v>
                </c:pt>
                <c:pt idx="6">
                  <c:v>6</c:v>
                </c:pt>
                <c:pt idx="7">
                  <c:v>7</c:v>
                </c:pt>
                <c:pt idx="8">
                  <c:v>8</c:v>
                </c:pt>
                <c:pt idx="9">
                  <c:v>9</c:v>
                </c:pt>
                <c:pt idx="10">
                  <c:v>10.25</c:v>
                </c:pt>
                <c:pt idx="11">
                  <c:v>11.333333333333334</c:v>
                </c:pt>
                <c:pt idx="12">
                  <c:v>12</c:v>
                </c:pt>
                <c:pt idx="13">
                  <c:v>0</c:v>
                </c:pt>
                <c:pt idx="14">
                  <c:v>0</c:v>
                </c:pt>
                <c:pt idx="15">
                  <c:v>16</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83629952"/>
        <c:axId val="83631488"/>
      </c:lineChart>
      <c:catAx>
        <c:axId val="83613952"/>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83628032"/>
        <c:crosses val="autoZero"/>
        <c:lblAlgn val="ctr"/>
        <c:lblOffset val="100"/>
        <c:tickLblSkip val="1"/>
        <c:tickMarkSkip val="1"/>
      </c:catAx>
      <c:valAx>
        <c:axId val="8362803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18859741216558473"/>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83613952"/>
        <c:crosses val="autoZero"/>
        <c:crossBetween val="midCat"/>
        <c:majorUnit val="5"/>
      </c:valAx>
      <c:catAx>
        <c:axId val="83629952"/>
        <c:scaling>
          <c:orientation val="minMax"/>
        </c:scaling>
        <c:delete val="1"/>
        <c:axPos val="b"/>
        <c:numFmt formatCode="0" sourceLinked="1"/>
        <c:tickLblPos val="none"/>
        <c:crossAx val="83631488"/>
        <c:crosses val="autoZero"/>
        <c:lblAlgn val="ctr"/>
        <c:lblOffset val="100"/>
      </c:catAx>
      <c:valAx>
        <c:axId val="83631488"/>
        <c:scaling>
          <c:orientation val="minMax"/>
        </c:scaling>
        <c:delete val="1"/>
        <c:axPos val="l"/>
        <c:numFmt formatCode="0.00" sourceLinked="1"/>
        <c:tickLblPos val="none"/>
        <c:crossAx val="8362995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5630913869236043"/>
          <c:y val="7.9832096556789536E-2"/>
          <c:w val="0.8192105461587551"/>
          <c:h val="0.77311082981311952"/>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Trine'!$K$301:$K$316</c:f>
              <c:numCache>
                <c:formatCode>0.000</c:formatCode>
                <c:ptCount val="16"/>
                <c:pt idx="0">
                  <c:v>0</c:v>
                </c:pt>
                <c:pt idx="1">
                  <c:v>0</c:v>
                </c:pt>
                <c:pt idx="2">
                  <c:v>2</c:v>
                </c:pt>
                <c:pt idx="3">
                  <c:v>3</c:v>
                </c:pt>
                <c:pt idx="4">
                  <c:v>4</c:v>
                </c:pt>
                <c:pt idx="5">
                  <c:v>5</c:v>
                </c:pt>
                <c:pt idx="6">
                  <c:v>6</c:v>
                </c:pt>
                <c:pt idx="7">
                  <c:v>7</c:v>
                </c:pt>
                <c:pt idx="8">
                  <c:v>9.6329931618554525</c:v>
                </c:pt>
                <c:pt idx="9">
                  <c:v>9</c:v>
                </c:pt>
                <c:pt idx="10">
                  <c:v>11.25</c:v>
                </c:pt>
                <c:pt idx="11">
                  <c:v>13</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Trine'!$K$322:$K$337</c:f>
              <c:numCache>
                <c:formatCode>0.000</c:formatCode>
                <c:ptCount val="16"/>
                <c:pt idx="0">
                  <c:v>0</c:v>
                </c:pt>
                <c:pt idx="1">
                  <c:v>0</c:v>
                </c:pt>
                <c:pt idx="2">
                  <c:v>2</c:v>
                </c:pt>
                <c:pt idx="3">
                  <c:v>3</c:v>
                </c:pt>
                <c:pt idx="4">
                  <c:v>4</c:v>
                </c:pt>
                <c:pt idx="5">
                  <c:v>5</c:v>
                </c:pt>
                <c:pt idx="6">
                  <c:v>6</c:v>
                </c:pt>
                <c:pt idx="7">
                  <c:v>7</c:v>
                </c:pt>
                <c:pt idx="8">
                  <c:v>6.3670068381445475</c:v>
                </c:pt>
                <c:pt idx="9">
                  <c:v>9</c:v>
                </c:pt>
                <c:pt idx="10">
                  <c:v>9.25</c:v>
                </c:pt>
                <c:pt idx="11">
                  <c:v>9</c:v>
                </c:pt>
                <c:pt idx="12">
                  <c:v>0</c:v>
                </c:pt>
                <c:pt idx="13">
                  <c:v>0</c:v>
                </c:pt>
                <c:pt idx="14">
                  <c:v>0</c:v>
                </c:pt>
                <c:pt idx="15">
                  <c:v>0</c:v>
                </c:pt>
              </c:numCache>
            </c:numRef>
          </c:val>
        </c:ser>
        <c:hiLowLines>
          <c:spPr>
            <a:ln w="38100">
              <a:solidFill>
                <a:srgbClr val="000000"/>
              </a:solidFill>
              <a:prstDash val="solid"/>
            </a:ln>
          </c:spPr>
        </c:hiLowLines>
        <c:marker val="1"/>
        <c:axId val="83687680"/>
        <c:axId val="83165184"/>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Trine'!$K$279:$K$294</c:f>
              <c:numCache>
                <c:formatCode>0.00</c:formatCode>
                <c:ptCount val="16"/>
                <c:pt idx="0">
                  <c:v>0</c:v>
                </c:pt>
                <c:pt idx="1">
                  <c:v>0</c:v>
                </c:pt>
                <c:pt idx="2">
                  <c:v>2</c:v>
                </c:pt>
                <c:pt idx="3">
                  <c:v>3</c:v>
                </c:pt>
                <c:pt idx="4">
                  <c:v>4</c:v>
                </c:pt>
                <c:pt idx="5">
                  <c:v>5</c:v>
                </c:pt>
                <c:pt idx="6">
                  <c:v>6</c:v>
                </c:pt>
                <c:pt idx="7">
                  <c:v>7</c:v>
                </c:pt>
                <c:pt idx="8">
                  <c:v>8</c:v>
                </c:pt>
                <c:pt idx="9">
                  <c:v>9</c:v>
                </c:pt>
                <c:pt idx="10">
                  <c:v>10.25</c:v>
                </c:pt>
                <c:pt idx="11">
                  <c:v>11</c:v>
                </c:pt>
                <c:pt idx="12">
                  <c:v>12</c:v>
                </c:pt>
                <c:pt idx="13">
                  <c:v>0</c:v>
                </c:pt>
                <c:pt idx="14">
                  <c:v>0</c:v>
                </c:pt>
                <c:pt idx="15">
                  <c:v>16</c:v>
                </c:pt>
              </c:numCache>
            </c:numRef>
          </c:val>
        </c:ser>
        <c:ser>
          <c:idx val="1"/>
          <c:order val="3"/>
          <c:spPr>
            <a:ln w="3175">
              <a:solidFill>
                <a:srgbClr val="000000"/>
              </a:solidFill>
              <a:prstDash val="solid"/>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83167104"/>
        <c:axId val="83168640"/>
      </c:lineChart>
      <c:catAx>
        <c:axId val="83687680"/>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83165184"/>
        <c:crosses val="autoZero"/>
        <c:lblAlgn val="ctr"/>
        <c:lblOffset val="100"/>
        <c:tickLblSkip val="1"/>
        <c:tickMarkSkip val="1"/>
      </c:catAx>
      <c:valAx>
        <c:axId val="83165184"/>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5781579934087183E-2"/>
              <c:y val="0.18907607137343124"/>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83687680"/>
        <c:crosses val="autoZero"/>
        <c:crossBetween val="midCat"/>
        <c:majorUnit val="5"/>
      </c:valAx>
      <c:catAx>
        <c:axId val="83167104"/>
        <c:scaling>
          <c:orientation val="minMax"/>
        </c:scaling>
        <c:delete val="1"/>
        <c:axPos val="b"/>
        <c:numFmt formatCode="0" sourceLinked="1"/>
        <c:tickLblPos val="none"/>
        <c:crossAx val="83168640"/>
        <c:crosses val="autoZero"/>
        <c:lblAlgn val="ctr"/>
        <c:lblOffset val="100"/>
      </c:catAx>
      <c:valAx>
        <c:axId val="83168640"/>
        <c:scaling>
          <c:orientation val="minMax"/>
        </c:scaling>
        <c:delete val="1"/>
        <c:axPos val="l"/>
        <c:numFmt formatCode="0.00" sourceLinked="1"/>
        <c:tickLblPos val="none"/>
        <c:crossAx val="8316710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paperSize="9" orientation="landscape"/>
  </c:printSettings>
</c:chartSpace>
</file>

<file path=xl/charts/chart72.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367842971449524"/>
          <c:y val="7.9832096556789536E-2"/>
          <c:w val="0.83141917994787917"/>
          <c:h val="0.77311082981311952"/>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Trine'!$L$301:$L$316</c:f>
              <c:numCache>
                <c:formatCode>0.000</c:formatCode>
                <c:ptCount val="16"/>
                <c:pt idx="0">
                  <c:v>0</c:v>
                </c:pt>
                <c:pt idx="1">
                  <c:v>0</c:v>
                </c:pt>
                <c:pt idx="2">
                  <c:v>2</c:v>
                </c:pt>
                <c:pt idx="3">
                  <c:v>4.25</c:v>
                </c:pt>
                <c:pt idx="4">
                  <c:v>5.3661288923219761</c:v>
                </c:pt>
                <c:pt idx="5">
                  <c:v>5</c:v>
                </c:pt>
                <c:pt idx="6">
                  <c:v>6.7777777777777866</c:v>
                </c:pt>
                <c:pt idx="7">
                  <c:v>7.6130718031613007</c:v>
                </c:pt>
                <c:pt idx="8">
                  <c:v>8.75</c:v>
                </c:pt>
                <c:pt idx="9">
                  <c:v>10.914213562373096</c:v>
                </c:pt>
                <c:pt idx="10">
                  <c:v>10</c:v>
                </c:pt>
                <c:pt idx="11">
                  <c:v>12.488033871712602</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Trine'!$L$322:$L$337</c:f>
              <c:numCache>
                <c:formatCode>0.000</c:formatCode>
                <c:ptCount val="16"/>
                <c:pt idx="0">
                  <c:v>0</c:v>
                </c:pt>
                <c:pt idx="1">
                  <c:v>0</c:v>
                </c:pt>
                <c:pt idx="2">
                  <c:v>2</c:v>
                </c:pt>
                <c:pt idx="3">
                  <c:v>2.25</c:v>
                </c:pt>
                <c:pt idx="4">
                  <c:v>3.3005377743446904</c:v>
                </c:pt>
                <c:pt idx="5">
                  <c:v>5</c:v>
                </c:pt>
                <c:pt idx="6">
                  <c:v>5.4444444444444349</c:v>
                </c:pt>
                <c:pt idx="7">
                  <c:v>6.1012139111244128</c:v>
                </c:pt>
                <c:pt idx="8">
                  <c:v>6.75</c:v>
                </c:pt>
                <c:pt idx="9">
                  <c:v>8.0857864376269042</c:v>
                </c:pt>
                <c:pt idx="10">
                  <c:v>10</c:v>
                </c:pt>
                <c:pt idx="11">
                  <c:v>10.178632794954066</c:v>
                </c:pt>
                <c:pt idx="12">
                  <c:v>0</c:v>
                </c:pt>
                <c:pt idx="13">
                  <c:v>0</c:v>
                </c:pt>
                <c:pt idx="14">
                  <c:v>0</c:v>
                </c:pt>
                <c:pt idx="15">
                  <c:v>0</c:v>
                </c:pt>
              </c:numCache>
            </c:numRef>
          </c:val>
        </c:ser>
        <c:hiLowLines>
          <c:spPr>
            <a:ln w="38100">
              <a:solidFill>
                <a:srgbClr val="000000"/>
              </a:solidFill>
              <a:prstDash val="solid"/>
            </a:ln>
          </c:spPr>
        </c:hiLowLines>
        <c:marker val="1"/>
        <c:axId val="83208448"/>
        <c:axId val="8321843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Trine'!$L$279:$L$294</c:f>
              <c:numCache>
                <c:formatCode>0.00</c:formatCode>
                <c:ptCount val="16"/>
                <c:pt idx="0">
                  <c:v>0</c:v>
                </c:pt>
                <c:pt idx="1">
                  <c:v>0</c:v>
                </c:pt>
                <c:pt idx="2">
                  <c:v>2</c:v>
                </c:pt>
                <c:pt idx="3">
                  <c:v>3.25</c:v>
                </c:pt>
                <c:pt idx="4">
                  <c:v>4.333333333333333</c:v>
                </c:pt>
                <c:pt idx="5">
                  <c:v>5</c:v>
                </c:pt>
                <c:pt idx="6">
                  <c:v>6.1111111111111107</c:v>
                </c:pt>
                <c:pt idx="7">
                  <c:v>6.8571428571428568</c:v>
                </c:pt>
                <c:pt idx="8">
                  <c:v>7.75</c:v>
                </c:pt>
                <c:pt idx="9">
                  <c:v>9.5</c:v>
                </c:pt>
                <c:pt idx="10">
                  <c:v>10</c:v>
                </c:pt>
                <c:pt idx="11">
                  <c:v>11.333333333333334</c:v>
                </c:pt>
                <c:pt idx="12">
                  <c:v>12</c:v>
                </c:pt>
                <c:pt idx="13">
                  <c:v>0</c:v>
                </c:pt>
                <c:pt idx="14">
                  <c:v>0</c:v>
                </c:pt>
                <c:pt idx="15">
                  <c:v>19</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83220352"/>
        <c:axId val="83221888"/>
      </c:lineChart>
      <c:catAx>
        <c:axId val="83208448"/>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83218432"/>
        <c:crosses val="autoZero"/>
        <c:lblAlgn val="ctr"/>
        <c:lblOffset val="100"/>
        <c:tickLblSkip val="1"/>
        <c:tickMarkSkip val="1"/>
      </c:catAx>
      <c:valAx>
        <c:axId val="8321843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3.8314176245210725E-2"/>
              <c:y val="0.22268951675158236"/>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83208448"/>
        <c:crosses val="autoZero"/>
        <c:crossBetween val="midCat"/>
        <c:majorUnit val="5"/>
      </c:valAx>
      <c:catAx>
        <c:axId val="83220352"/>
        <c:scaling>
          <c:orientation val="minMax"/>
        </c:scaling>
        <c:delete val="1"/>
        <c:axPos val="b"/>
        <c:numFmt formatCode="0" sourceLinked="1"/>
        <c:tickLblPos val="none"/>
        <c:crossAx val="83221888"/>
        <c:crosses val="autoZero"/>
        <c:lblAlgn val="ctr"/>
        <c:lblOffset val="100"/>
      </c:catAx>
      <c:valAx>
        <c:axId val="83221888"/>
        <c:scaling>
          <c:orientation val="minMax"/>
        </c:scaling>
        <c:delete val="1"/>
        <c:axPos val="l"/>
        <c:numFmt formatCode="0.00" sourceLinked="1"/>
        <c:tickLblPos val="none"/>
        <c:crossAx val="8322035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6195886659690342"/>
          <c:y val="8.225142997256317E-2"/>
          <c:w val="0.813560818254212"/>
          <c:h val="0.76623700553387808"/>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Trine'!$M$301:$M$316</c:f>
              <c:numCache>
                <c:formatCode>0.000</c:formatCode>
                <c:ptCount val="16"/>
                <c:pt idx="0">
                  <c:v>0</c:v>
                </c:pt>
                <c:pt idx="1">
                  <c:v>0</c:v>
                </c:pt>
                <c:pt idx="2">
                  <c:v>2</c:v>
                </c:pt>
                <c:pt idx="3">
                  <c:v>3</c:v>
                </c:pt>
                <c:pt idx="4">
                  <c:v>4</c:v>
                </c:pt>
                <c:pt idx="5">
                  <c:v>5</c:v>
                </c:pt>
                <c:pt idx="6">
                  <c:v>6.5555555555555651</c:v>
                </c:pt>
                <c:pt idx="7">
                  <c:v>7.6130718031613007</c:v>
                </c:pt>
                <c:pt idx="8">
                  <c:v>8</c:v>
                </c:pt>
                <c:pt idx="9">
                  <c:v>11.82842712474619</c:v>
                </c:pt>
                <c:pt idx="10">
                  <c:v>11.654700538379252</c:v>
                </c:pt>
                <c:pt idx="11">
                  <c:v>11.821367205045934</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Trine'!$M$322:$M$337</c:f>
              <c:numCache>
                <c:formatCode>0.000</c:formatCode>
                <c:ptCount val="16"/>
                <c:pt idx="0">
                  <c:v>0</c:v>
                </c:pt>
                <c:pt idx="1">
                  <c:v>0</c:v>
                </c:pt>
                <c:pt idx="2">
                  <c:v>2</c:v>
                </c:pt>
                <c:pt idx="3">
                  <c:v>3</c:v>
                </c:pt>
                <c:pt idx="4">
                  <c:v>4</c:v>
                </c:pt>
                <c:pt idx="5">
                  <c:v>5</c:v>
                </c:pt>
                <c:pt idx="6">
                  <c:v>5.2222222222222134</c:v>
                </c:pt>
                <c:pt idx="7">
                  <c:v>6.1012139111244128</c:v>
                </c:pt>
                <c:pt idx="8">
                  <c:v>8</c:v>
                </c:pt>
                <c:pt idx="9">
                  <c:v>6.1715728752538102</c:v>
                </c:pt>
                <c:pt idx="10">
                  <c:v>9.3452994616207476</c:v>
                </c:pt>
                <c:pt idx="11">
                  <c:v>9.5119661282873977</c:v>
                </c:pt>
                <c:pt idx="12">
                  <c:v>0</c:v>
                </c:pt>
                <c:pt idx="13">
                  <c:v>0</c:v>
                </c:pt>
                <c:pt idx="14">
                  <c:v>0</c:v>
                </c:pt>
                <c:pt idx="15">
                  <c:v>0</c:v>
                </c:pt>
              </c:numCache>
            </c:numRef>
          </c:val>
        </c:ser>
        <c:hiLowLines>
          <c:spPr>
            <a:ln w="38100">
              <a:solidFill>
                <a:srgbClr val="000000"/>
              </a:solidFill>
              <a:prstDash val="solid"/>
            </a:ln>
          </c:spPr>
        </c:hiLowLines>
        <c:marker val="1"/>
        <c:axId val="97839360"/>
        <c:axId val="105979904"/>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Trine'!$M$279:$M$294</c:f>
              <c:numCache>
                <c:formatCode>0.00</c:formatCode>
                <c:ptCount val="16"/>
                <c:pt idx="0">
                  <c:v>0</c:v>
                </c:pt>
                <c:pt idx="1">
                  <c:v>0</c:v>
                </c:pt>
                <c:pt idx="2">
                  <c:v>2</c:v>
                </c:pt>
                <c:pt idx="3">
                  <c:v>3</c:v>
                </c:pt>
                <c:pt idx="4">
                  <c:v>4</c:v>
                </c:pt>
                <c:pt idx="5">
                  <c:v>5</c:v>
                </c:pt>
                <c:pt idx="6">
                  <c:v>5.8888888888888893</c:v>
                </c:pt>
                <c:pt idx="7">
                  <c:v>6.8571428571428568</c:v>
                </c:pt>
                <c:pt idx="8">
                  <c:v>8</c:v>
                </c:pt>
                <c:pt idx="9">
                  <c:v>9</c:v>
                </c:pt>
                <c:pt idx="10">
                  <c:v>10.5</c:v>
                </c:pt>
                <c:pt idx="11">
                  <c:v>10.666666666666666</c:v>
                </c:pt>
                <c:pt idx="12">
                  <c:v>11</c:v>
                </c:pt>
                <c:pt idx="13">
                  <c:v>0</c:v>
                </c:pt>
                <c:pt idx="14">
                  <c:v>0</c:v>
                </c:pt>
                <c:pt idx="15">
                  <c:v>15</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05981824"/>
        <c:axId val="105983360"/>
      </c:lineChart>
      <c:catAx>
        <c:axId val="97839360"/>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05979904"/>
        <c:crosses val="autoZero"/>
        <c:lblAlgn val="ctr"/>
        <c:lblOffset val="100"/>
        <c:tickLblSkip val="1"/>
        <c:tickMarkSkip val="1"/>
      </c:catAx>
      <c:valAx>
        <c:axId val="105979904"/>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9.4162571783790224E-3"/>
              <c:y val="0.160173456578797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97839360"/>
        <c:crosses val="autoZero"/>
        <c:crossBetween val="midCat"/>
        <c:majorUnit val="5"/>
      </c:valAx>
      <c:catAx>
        <c:axId val="105981824"/>
        <c:scaling>
          <c:orientation val="minMax"/>
        </c:scaling>
        <c:delete val="1"/>
        <c:axPos val="b"/>
        <c:numFmt formatCode="0" sourceLinked="1"/>
        <c:tickLblPos val="none"/>
        <c:crossAx val="105983360"/>
        <c:crosses val="autoZero"/>
        <c:lblAlgn val="ctr"/>
        <c:lblOffset val="100"/>
      </c:catAx>
      <c:valAx>
        <c:axId val="105983360"/>
        <c:scaling>
          <c:orientation val="minMax"/>
        </c:scaling>
        <c:delete val="1"/>
        <c:axPos val="l"/>
        <c:numFmt formatCode="0.00" sourceLinked="1"/>
        <c:tickLblPos val="none"/>
        <c:crossAx val="105981824"/>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559414211068861"/>
          <c:y val="8.225142997256317E-2"/>
          <c:w val="0.82950346755168591"/>
          <c:h val="0.76623700553387808"/>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Trine'!$O$301:$O$316</c:f>
              <c:numCache>
                <c:formatCode>0.000</c:formatCode>
                <c:ptCount val="16"/>
                <c:pt idx="0">
                  <c:v>0</c:v>
                </c:pt>
                <c:pt idx="1">
                  <c:v>0</c:v>
                </c:pt>
                <c:pt idx="2">
                  <c:v>2</c:v>
                </c:pt>
                <c:pt idx="3">
                  <c:v>4.25</c:v>
                </c:pt>
                <c:pt idx="4">
                  <c:v>4</c:v>
                </c:pt>
                <c:pt idx="5">
                  <c:v>5</c:v>
                </c:pt>
                <c:pt idx="6">
                  <c:v>6</c:v>
                </c:pt>
                <c:pt idx="7">
                  <c:v>7</c:v>
                </c:pt>
                <c:pt idx="8">
                  <c:v>8</c:v>
                </c:pt>
                <c:pt idx="9">
                  <c:v>10.914213562373096</c:v>
                </c:pt>
                <c:pt idx="10">
                  <c:v>10</c:v>
                </c:pt>
                <c:pt idx="11">
                  <c:v>12.488033871712602</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Trine'!$O$322:$O$337</c:f>
              <c:numCache>
                <c:formatCode>0.000</c:formatCode>
                <c:ptCount val="16"/>
                <c:pt idx="0">
                  <c:v>0</c:v>
                </c:pt>
                <c:pt idx="1">
                  <c:v>0</c:v>
                </c:pt>
                <c:pt idx="2">
                  <c:v>2</c:v>
                </c:pt>
                <c:pt idx="3">
                  <c:v>2.25</c:v>
                </c:pt>
                <c:pt idx="4">
                  <c:v>4</c:v>
                </c:pt>
                <c:pt idx="5">
                  <c:v>5</c:v>
                </c:pt>
                <c:pt idx="6">
                  <c:v>6</c:v>
                </c:pt>
                <c:pt idx="7">
                  <c:v>7</c:v>
                </c:pt>
                <c:pt idx="8">
                  <c:v>8</c:v>
                </c:pt>
                <c:pt idx="9">
                  <c:v>8.0857864376269042</c:v>
                </c:pt>
                <c:pt idx="10">
                  <c:v>10</c:v>
                </c:pt>
                <c:pt idx="11">
                  <c:v>10.178632794954066</c:v>
                </c:pt>
                <c:pt idx="12">
                  <c:v>0</c:v>
                </c:pt>
                <c:pt idx="13">
                  <c:v>0</c:v>
                </c:pt>
                <c:pt idx="14">
                  <c:v>0</c:v>
                </c:pt>
                <c:pt idx="15">
                  <c:v>0</c:v>
                </c:pt>
              </c:numCache>
            </c:numRef>
          </c:val>
        </c:ser>
        <c:hiLowLines>
          <c:spPr>
            <a:ln w="38100">
              <a:solidFill>
                <a:srgbClr val="000000"/>
              </a:solidFill>
              <a:prstDash val="solid"/>
            </a:ln>
          </c:spPr>
        </c:hiLowLines>
        <c:marker val="1"/>
        <c:axId val="106027264"/>
        <c:axId val="106037248"/>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Trine'!$O$279:$O$294</c:f>
              <c:numCache>
                <c:formatCode>0.00</c:formatCode>
                <c:ptCount val="16"/>
                <c:pt idx="0">
                  <c:v>0</c:v>
                </c:pt>
                <c:pt idx="1">
                  <c:v>0</c:v>
                </c:pt>
                <c:pt idx="2">
                  <c:v>2</c:v>
                </c:pt>
                <c:pt idx="3">
                  <c:v>3.25</c:v>
                </c:pt>
                <c:pt idx="4">
                  <c:v>4</c:v>
                </c:pt>
                <c:pt idx="5">
                  <c:v>5</c:v>
                </c:pt>
                <c:pt idx="6">
                  <c:v>6</c:v>
                </c:pt>
                <c:pt idx="7">
                  <c:v>7</c:v>
                </c:pt>
                <c:pt idx="8">
                  <c:v>8</c:v>
                </c:pt>
                <c:pt idx="9">
                  <c:v>9.5</c:v>
                </c:pt>
                <c:pt idx="10">
                  <c:v>10</c:v>
                </c:pt>
                <c:pt idx="11">
                  <c:v>11.333333333333334</c:v>
                </c:pt>
                <c:pt idx="12">
                  <c:v>12</c:v>
                </c:pt>
                <c:pt idx="13">
                  <c:v>0</c:v>
                </c:pt>
                <c:pt idx="14">
                  <c:v>0</c:v>
                </c:pt>
                <c:pt idx="15">
                  <c:v>18</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06039168"/>
        <c:axId val="106040704"/>
      </c:lineChart>
      <c:catAx>
        <c:axId val="106027264"/>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06037248"/>
        <c:crosses val="autoZero"/>
        <c:lblAlgn val="ctr"/>
        <c:lblOffset val="100"/>
        <c:tickLblSkip val="1"/>
        <c:tickMarkSkip val="1"/>
      </c:catAx>
      <c:valAx>
        <c:axId val="106037248"/>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785440613026882E-3"/>
              <c:y val="0.19913510811148616"/>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06027264"/>
        <c:crosses val="autoZero"/>
        <c:crossBetween val="midCat"/>
        <c:majorUnit val="5"/>
      </c:valAx>
      <c:catAx>
        <c:axId val="106039168"/>
        <c:scaling>
          <c:orientation val="minMax"/>
        </c:scaling>
        <c:delete val="1"/>
        <c:axPos val="b"/>
        <c:numFmt formatCode="0" sourceLinked="1"/>
        <c:tickLblPos val="none"/>
        <c:crossAx val="106040704"/>
        <c:crosses val="autoZero"/>
        <c:lblAlgn val="ctr"/>
        <c:lblOffset val="100"/>
      </c:catAx>
      <c:valAx>
        <c:axId val="106040704"/>
        <c:scaling>
          <c:orientation val="minMax"/>
        </c:scaling>
        <c:delete val="1"/>
        <c:axPos val="l"/>
        <c:numFmt formatCode="0.00" sourceLinked="1"/>
        <c:tickLblPos val="none"/>
        <c:crossAx val="10603916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paperSize="9" orientation="landscape"/>
  </c:printSettings>
</c:chartSpace>
</file>

<file path=xl/charts/chart75.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751415650408373"/>
          <c:y val="7.6612903225806495E-2"/>
          <c:w val="0.80037811981027807"/>
          <c:h val="0.782258064516129"/>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Trine'!$P$301:$P$316</c:f>
              <c:numCache>
                <c:formatCode>0.000</c:formatCode>
                <c:ptCount val="16"/>
                <c:pt idx="0">
                  <c:v>0</c:v>
                </c:pt>
                <c:pt idx="1">
                  <c:v>0</c:v>
                </c:pt>
                <c:pt idx="2">
                  <c:v>2</c:v>
                </c:pt>
                <c:pt idx="3">
                  <c:v>3</c:v>
                </c:pt>
                <c:pt idx="4">
                  <c:v>4</c:v>
                </c:pt>
                <c:pt idx="5">
                  <c:v>5</c:v>
                </c:pt>
                <c:pt idx="6">
                  <c:v>6</c:v>
                </c:pt>
                <c:pt idx="7">
                  <c:v>7</c:v>
                </c:pt>
                <c:pt idx="8">
                  <c:v>8.75</c:v>
                </c:pt>
                <c:pt idx="9">
                  <c:v>9.9142135623730958</c:v>
                </c:pt>
                <c:pt idx="10">
                  <c:v>10.75</c:v>
                </c:pt>
                <c:pt idx="11">
                  <c:v>11.488033871712602</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Trine'!$P$322:$P$337</c:f>
              <c:numCache>
                <c:formatCode>0.000</c:formatCode>
                <c:ptCount val="16"/>
                <c:pt idx="0">
                  <c:v>0</c:v>
                </c:pt>
                <c:pt idx="1">
                  <c:v>0</c:v>
                </c:pt>
                <c:pt idx="2">
                  <c:v>2</c:v>
                </c:pt>
                <c:pt idx="3">
                  <c:v>3</c:v>
                </c:pt>
                <c:pt idx="4">
                  <c:v>4</c:v>
                </c:pt>
                <c:pt idx="5">
                  <c:v>5</c:v>
                </c:pt>
                <c:pt idx="6">
                  <c:v>6</c:v>
                </c:pt>
                <c:pt idx="7">
                  <c:v>7</c:v>
                </c:pt>
                <c:pt idx="8">
                  <c:v>6.75</c:v>
                </c:pt>
                <c:pt idx="9">
                  <c:v>7.0857864376269051</c:v>
                </c:pt>
                <c:pt idx="10">
                  <c:v>8.75</c:v>
                </c:pt>
                <c:pt idx="11">
                  <c:v>9.1786327949540656</c:v>
                </c:pt>
                <c:pt idx="12">
                  <c:v>0</c:v>
                </c:pt>
                <c:pt idx="13">
                  <c:v>0</c:v>
                </c:pt>
                <c:pt idx="14">
                  <c:v>0</c:v>
                </c:pt>
                <c:pt idx="15">
                  <c:v>0</c:v>
                </c:pt>
              </c:numCache>
            </c:numRef>
          </c:val>
        </c:ser>
        <c:hiLowLines>
          <c:spPr>
            <a:ln w="38100">
              <a:solidFill>
                <a:srgbClr val="000000"/>
              </a:solidFill>
              <a:prstDash val="solid"/>
            </a:ln>
          </c:spPr>
        </c:hiLowLines>
        <c:marker val="1"/>
        <c:axId val="106088704"/>
        <c:axId val="106094592"/>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Trine'!$P$279:$P$294</c:f>
              <c:numCache>
                <c:formatCode>0.00</c:formatCode>
                <c:ptCount val="16"/>
                <c:pt idx="0">
                  <c:v>0</c:v>
                </c:pt>
                <c:pt idx="1">
                  <c:v>0</c:v>
                </c:pt>
                <c:pt idx="2">
                  <c:v>2</c:v>
                </c:pt>
                <c:pt idx="3">
                  <c:v>3</c:v>
                </c:pt>
                <c:pt idx="4">
                  <c:v>4</c:v>
                </c:pt>
                <c:pt idx="5">
                  <c:v>5</c:v>
                </c:pt>
                <c:pt idx="6">
                  <c:v>6</c:v>
                </c:pt>
                <c:pt idx="7">
                  <c:v>7</c:v>
                </c:pt>
                <c:pt idx="8">
                  <c:v>7.75</c:v>
                </c:pt>
                <c:pt idx="9">
                  <c:v>8.5</c:v>
                </c:pt>
                <c:pt idx="10">
                  <c:v>9.75</c:v>
                </c:pt>
                <c:pt idx="11">
                  <c:v>10.333333333333334</c:v>
                </c:pt>
                <c:pt idx="12">
                  <c:v>11</c:v>
                </c:pt>
                <c:pt idx="13">
                  <c:v>0</c:v>
                </c:pt>
                <c:pt idx="14">
                  <c:v>0</c:v>
                </c:pt>
                <c:pt idx="15">
                  <c:v>14</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06096512"/>
        <c:axId val="106098048"/>
      </c:lineChart>
      <c:catAx>
        <c:axId val="106088704"/>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06094592"/>
        <c:crosses val="autoZero"/>
        <c:lblAlgn val="ctr"/>
        <c:lblOffset val="100"/>
        <c:tickLblSkip val="1"/>
        <c:tickMarkSkip val="1"/>
      </c:catAx>
      <c:valAx>
        <c:axId val="106094592"/>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9096165610877595E-2"/>
              <c:y val="0.2137100262467192"/>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06088704"/>
        <c:crosses val="autoZero"/>
        <c:crossBetween val="midCat"/>
        <c:majorUnit val="5"/>
      </c:valAx>
      <c:catAx>
        <c:axId val="106096512"/>
        <c:scaling>
          <c:orientation val="minMax"/>
        </c:scaling>
        <c:delete val="1"/>
        <c:axPos val="b"/>
        <c:numFmt formatCode="0" sourceLinked="1"/>
        <c:tickLblPos val="none"/>
        <c:crossAx val="106098048"/>
        <c:crosses val="autoZero"/>
        <c:lblAlgn val="ctr"/>
        <c:lblOffset val="100"/>
      </c:catAx>
      <c:valAx>
        <c:axId val="106098048"/>
        <c:scaling>
          <c:orientation val="minMax"/>
        </c:scaling>
        <c:delete val="1"/>
        <c:axPos val="l"/>
        <c:numFmt formatCode="0.00" sourceLinked="1"/>
        <c:tickLblPos val="none"/>
        <c:crossAx val="10609651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orientation="landscape" horizontalDpi="300" verticalDpi="300"/>
  </c:printSettings>
</c:chartSpace>
</file>

<file path=xl/charts/chart76.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149152789227562"/>
          <c:y val="7.7236078966903932E-2"/>
          <c:w val="0.83365278595989367"/>
          <c:h val="0.78049090324450321"/>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Trine'!#REF!</c:f>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Trine'!#REF!</c:f>
            </c:numRef>
          </c:val>
        </c:ser>
        <c:hiLowLines>
          <c:spPr>
            <a:ln w="38100">
              <a:solidFill>
                <a:srgbClr val="000000"/>
              </a:solidFill>
              <a:prstDash val="solid"/>
            </a:ln>
          </c:spPr>
        </c:hiLowLines>
        <c:marker val="1"/>
        <c:axId val="106166528"/>
        <c:axId val="106180608"/>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Trine'!#REF!</c:f>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06182528"/>
        <c:axId val="106184064"/>
      </c:lineChart>
      <c:catAx>
        <c:axId val="106166528"/>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06180608"/>
        <c:crosses val="autoZero"/>
        <c:lblAlgn val="ctr"/>
        <c:lblOffset val="100"/>
        <c:tickLblSkip val="1"/>
        <c:tickMarkSkip val="1"/>
      </c:catAx>
      <c:valAx>
        <c:axId val="106180608"/>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4.7801147227533473E-2"/>
              <c:y val="0.22764312997460676"/>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06166528"/>
        <c:crosses val="autoZero"/>
        <c:crossBetween val="midCat"/>
        <c:majorUnit val="5"/>
      </c:valAx>
      <c:catAx>
        <c:axId val="106182528"/>
        <c:scaling>
          <c:orientation val="minMax"/>
        </c:scaling>
        <c:delete val="1"/>
        <c:axPos val="b"/>
        <c:numFmt formatCode="0" sourceLinked="1"/>
        <c:tickLblPos val="none"/>
        <c:crossAx val="106184064"/>
        <c:crosses val="autoZero"/>
        <c:lblAlgn val="ctr"/>
        <c:lblOffset val="100"/>
      </c:catAx>
      <c:valAx>
        <c:axId val="106184064"/>
        <c:scaling>
          <c:orientation val="minMax"/>
        </c:scaling>
        <c:delete val="1"/>
        <c:axPos val="l"/>
        <c:numFmt formatCode="0.00" sourceLinked="1"/>
        <c:tickLblPos val="none"/>
        <c:crossAx val="106182528"/>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paperSize="9" orientation="landscape"/>
  </c:printSettings>
</c:chartSpace>
</file>

<file path=xl/charts/chart77.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6.7510618067867054E-2"/>
          <c:y val="2.7777815453851291E-2"/>
          <c:w val="0.92299673139661953"/>
          <c:h val="0.92083458229516912"/>
        </c:manualLayout>
      </c:layout>
      <c:lineChart>
        <c:grouping val="standard"/>
        <c:ser>
          <c:idx val="15"/>
          <c:order val="0"/>
          <c:tx>
            <c:strRef>
              <c:f>'Alder uten Trine'!$AB$719</c:f>
              <c:strCache>
                <c:ptCount val="1"/>
                <c:pt idx="0">
                  <c:v>0</c:v>
                </c:pt>
              </c:strCache>
            </c:strRef>
          </c:tx>
          <c:spPr>
            <a:ln w="12700">
              <a:solidFill>
                <a:srgbClr val="FF00FF"/>
              </a:solidFill>
              <a:prstDash val="solid"/>
            </a:ln>
          </c:spPr>
          <c:marker>
            <c:symbol val="plus"/>
            <c:size val="5"/>
            <c:spPr>
              <a:noFill/>
              <a:ln>
                <a:solidFill>
                  <a:srgbClr val="FF00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Trine'!$AC$719:$AR$719</c:f>
              <c:numCache>
                <c:formatCode>General</c:formatCode>
                <c:ptCount val="16"/>
                <c:pt idx="7" formatCode="0\ %">
                  <c:v>0</c:v>
                </c:pt>
                <c:pt idx="8" formatCode="0\ %">
                  <c:v>0</c:v>
                </c:pt>
                <c:pt idx="9" formatCode="0\ %">
                  <c:v>0</c:v>
                </c:pt>
                <c:pt idx="10" formatCode="0\ %">
                  <c:v>0</c:v>
                </c:pt>
                <c:pt idx="11" formatCode="0\ %">
                  <c:v>0</c:v>
                </c:pt>
                <c:pt idx="12" formatCode="0\ %">
                  <c:v>0</c:v>
                </c:pt>
                <c:pt idx="13" formatCode="0\ %">
                  <c:v>0</c:v>
                </c:pt>
                <c:pt idx="14" formatCode="0\ %">
                  <c:v>0</c:v>
                </c:pt>
                <c:pt idx="15" formatCode="0\ %">
                  <c:v>0</c:v>
                </c:pt>
              </c:numCache>
            </c:numRef>
          </c:val>
        </c:ser>
        <c:ser>
          <c:idx val="0"/>
          <c:order val="1"/>
          <c:tx>
            <c:strRef>
              <c:f>'Alder uten Trine'!$AB$720</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Trine'!$AC$720:$AR$720</c:f>
              <c:numCache>
                <c:formatCode>General</c:formatCode>
                <c:ptCount val="16"/>
                <c:pt idx="6" formatCode="0\ %">
                  <c:v>0</c:v>
                </c:pt>
                <c:pt idx="7" formatCode="0\ %">
                  <c:v>0</c:v>
                </c:pt>
                <c:pt idx="8" formatCode="0\ %">
                  <c:v>0</c:v>
                </c:pt>
                <c:pt idx="9" formatCode="0\ %">
                  <c:v>0</c:v>
                </c:pt>
                <c:pt idx="10" formatCode="0\ %">
                  <c:v>0</c:v>
                </c:pt>
                <c:pt idx="11" formatCode="0\ %">
                  <c:v>0</c:v>
                </c:pt>
                <c:pt idx="12" formatCode="0\ %">
                  <c:v>0</c:v>
                </c:pt>
                <c:pt idx="13" formatCode="0\ %">
                  <c:v>0</c:v>
                </c:pt>
                <c:pt idx="14" formatCode="0\ %">
                  <c:v>0</c:v>
                </c:pt>
                <c:pt idx="15" formatCode="0\ %">
                  <c:v>0</c:v>
                </c:pt>
              </c:numCache>
            </c:numRef>
          </c:val>
        </c:ser>
        <c:ser>
          <c:idx val="1"/>
          <c:order val="2"/>
          <c:tx>
            <c:strRef>
              <c:f>'Alder uten Trine'!$AB$721</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Trine'!$AC$721:$AR$721</c:f>
              <c:numCache>
                <c:formatCode>General</c:formatCode>
                <c:ptCount val="16"/>
                <c:pt idx="5" formatCode="0\ %">
                  <c:v>0</c:v>
                </c:pt>
                <c:pt idx="6" formatCode="0\ %">
                  <c:v>0</c:v>
                </c:pt>
                <c:pt idx="7" formatCode="0\ %">
                  <c:v>1</c:v>
                </c:pt>
                <c:pt idx="8" formatCode="0\ %">
                  <c:v>0</c:v>
                </c:pt>
                <c:pt idx="9" formatCode="0\ %">
                  <c:v>0</c:v>
                </c:pt>
                <c:pt idx="10" formatCode="0\ %">
                  <c:v>0</c:v>
                </c:pt>
                <c:pt idx="11" formatCode="0\ %">
                  <c:v>0</c:v>
                </c:pt>
                <c:pt idx="12" formatCode="0\ %">
                  <c:v>0</c:v>
                </c:pt>
                <c:pt idx="13" formatCode="0\ %">
                  <c:v>0</c:v>
                </c:pt>
                <c:pt idx="14" formatCode="0\ %">
                  <c:v>0</c:v>
                </c:pt>
                <c:pt idx="15" formatCode="0\ %">
                  <c:v>0</c:v>
                </c:pt>
              </c:numCache>
            </c:numRef>
          </c:val>
        </c:ser>
        <c:ser>
          <c:idx val="2"/>
          <c:order val="3"/>
          <c:tx>
            <c:strRef>
              <c:f>'Alder uten Trine'!$AB$722</c:f>
              <c:strCache>
                <c:ptCount val="1"/>
                <c:pt idx="0">
                  <c:v>3</c:v>
                </c:pt>
              </c:strCache>
            </c:strRef>
          </c:tx>
          <c:spPr>
            <a:ln w="12700">
              <a:solidFill>
                <a:srgbClr val="800000"/>
              </a:solidFill>
              <a:prstDash val="solid"/>
            </a:ln>
          </c:spPr>
          <c:marker>
            <c:symbol val="triangle"/>
            <c:size val="5"/>
            <c:spPr>
              <a:solidFill>
                <a:srgbClr val="800000"/>
              </a:solidFill>
              <a:ln>
                <a:solidFill>
                  <a:srgbClr val="80000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Trine'!$AC$722:$AR$722</c:f>
              <c:numCache>
                <c:formatCode>General</c:formatCode>
                <c:ptCount val="16"/>
                <c:pt idx="4" formatCode="0\ %">
                  <c:v>0</c:v>
                </c:pt>
                <c:pt idx="5" formatCode="0\ %">
                  <c:v>0</c:v>
                </c:pt>
                <c:pt idx="6" formatCode="0\ %">
                  <c:v>0</c:v>
                </c:pt>
                <c:pt idx="7" formatCode="0\ %">
                  <c:v>0.91666666666666663</c:v>
                </c:pt>
                <c:pt idx="8" formatCode="0\ %">
                  <c:v>8.3333333333333329E-2</c:v>
                </c:pt>
                <c:pt idx="9" formatCode="0\ %">
                  <c:v>0</c:v>
                </c:pt>
                <c:pt idx="10" formatCode="0\ %">
                  <c:v>0</c:v>
                </c:pt>
                <c:pt idx="11" formatCode="0\ %">
                  <c:v>0</c:v>
                </c:pt>
                <c:pt idx="12" formatCode="0\ %">
                  <c:v>0</c:v>
                </c:pt>
                <c:pt idx="13" formatCode="0\ %">
                  <c:v>0</c:v>
                </c:pt>
                <c:pt idx="14" formatCode="0\ %">
                  <c:v>0</c:v>
                </c:pt>
                <c:pt idx="15" formatCode="0\ %">
                  <c:v>0</c:v>
                </c:pt>
              </c:numCache>
            </c:numRef>
          </c:val>
        </c:ser>
        <c:ser>
          <c:idx val="3"/>
          <c:order val="4"/>
          <c:tx>
            <c:strRef>
              <c:f>'Alder uten Trine'!$AB$723</c:f>
              <c:strCache>
                <c:ptCount val="1"/>
                <c:pt idx="0">
                  <c:v>4</c:v>
                </c:pt>
              </c:strCache>
            </c:strRef>
          </c:tx>
          <c:spPr>
            <a:ln w="12700">
              <a:solidFill>
                <a:srgbClr val="00FFFF"/>
              </a:solidFill>
              <a:prstDash val="solid"/>
            </a:ln>
          </c:spPr>
          <c:marker>
            <c:symbol val="x"/>
            <c:size val="5"/>
            <c:spPr>
              <a:noFill/>
              <a:ln>
                <a:solidFill>
                  <a:srgbClr val="00FF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Trine'!$AC$723:$AR$723</c:f>
              <c:numCache>
                <c:formatCode>General</c:formatCode>
                <c:ptCount val="16"/>
                <c:pt idx="3" formatCode="0\ %">
                  <c:v>0</c:v>
                </c:pt>
                <c:pt idx="4" formatCode="0\ %">
                  <c:v>0</c:v>
                </c:pt>
                <c:pt idx="5" formatCode="0\ %">
                  <c:v>0</c:v>
                </c:pt>
                <c:pt idx="6" formatCode="0\ %">
                  <c:v>1.8867924528301886E-2</c:v>
                </c:pt>
                <c:pt idx="7" formatCode="0\ %">
                  <c:v>0.94339622641509435</c:v>
                </c:pt>
                <c:pt idx="8" formatCode="0\ %">
                  <c:v>3.7735849056603772E-2</c:v>
                </c:pt>
                <c:pt idx="9" formatCode="0\ %">
                  <c:v>0</c:v>
                </c:pt>
                <c:pt idx="10" formatCode="0\ %">
                  <c:v>0</c:v>
                </c:pt>
                <c:pt idx="11" formatCode="0\ %">
                  <c:v>0</c:v>
                </c:pt>
                <c:pt idx="12" formatCode="0\ %">
                  <c:v>0</c:v>
                </c:pt>
                <c:pt idx="13" formatCode="0\ %">
                  <c:v>0</c:v>
                </c:pt>
                <c:pt idx="14" formatCode="0\ %">
                  <c:v>0</c:v>
                </c:pt>
                <c:pt idx="15" formatCode="0\ %">
                  <c:v>0</c:v>
                </c:pt>
              </c:numCache>
            </c:numRef>
          </c:val>
        </c:ser>
        <c:ser>
          <c:idx val="4"/>
          <c:order val="5"/>
          <c:tx>
            <c:strRef>
              <c:f>'Alder uten Trine'!$AB$724</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Trine'!$AC$724:$AR$724</c:f>
              <c:numCache>
                <c:formatCode>General</c:formatCode>
                <c:ptCount val="16"/>
                <c:pt idx="2" formatCode="0\ %">
                  <c:v>0</c:v>
                </c:pt>
                <c:pt idx="3" formatCode="0\ %">
                  <c:v>0</c:v>
                </c:pt>
                <c:pt idx="4" formatCode="0\ %">
                  <c:v>0</c:v>
                </c:pt>
                <c:pt idx="5" formatCode="0\ %">
                  <c:v>0</c:v>
                </c:pt>
                <c:pt idx="6" formatCode="0\ %">
                  <c:v>0</c:v>
                </c:pt>
                <c:pt idx="7" formatCode="0\ %">
                  <c:v>0.97777777777777775</c:v>
                </c:pt>
                <c:pt idx="8" formatCode="0\ %">
                  <c:v>2.2222222222222223E-2</c:v>
                </c:pt>
                <c:pt idx="9" formatCode="0\ %">
                  <c:v>0</c:v>
                </c:pt>
                <c:pt idx="10" formatCode="0\ %">
                  <c:v>0</c:v>
                </c:pt>
                <c:pt idx="11" formatCode="0\ %">
                  <c:v>0</c:v>
                </c:pt>
                <c:pt idx="12" formatCode="0\ %">
                  <c:v>0</c:v>
                </c:pt>
                <c:pt idx="13" formatCode="0\ %">
                  <c:v>0</c:v>
                </c:pt>
                <c:pt idx="14" formatCode="0\ %">
                  <c:v>0</c:v>
                </c:pt>
                <c:pt idx="15" formatCode="0\ %">
                  <c:v>0</c:v>
                </c:pt>
              </c:numCache>
            </c:numRef>
          </c:val>
        </c:ser>
        <c:ser>
          <c:idx val="5"/>
          <c:order val="6"/>
          <c:tx>
            <c:strRef>
              <c:f>'Alder uten Trine'!$AB$725</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Trine'!$AC$725:$AR$725</c:f>
              <c:numCache>
                <c:formatCode>0\ %</c:formatCode>
                <c:ptCount val="16"/>
                <c:pt idx="1">
                  <c:v>0</c:v>
                </c:pt>
                <c:pt idx="2">
                  <c:v>0</c:v>
                </c:pt>
                <c:pt idx="3">
                  <c:v>0</c:v>
                </c:pt>
                <c:pt idx="4">
                  <c:v>0</c:v>
                </c:pt>
                <c:pt idx="5">
                  <c:v>0</c:v>
                </c:pt>
                <c:pt idx="6">
                  <c:v>3.7037037037037035E-2</c:v>
                </c:pt>
                <c:pt idx="7">
                  <c:v>0.95061728395061729</c:v>
                </c:pt>
                <c:pt idx="8">
                  <c:v>1.2345679012345678E-2</c:v>
                </c:pt>
                <c:pt idx="9">
                  <c:v>0</c:v>
                </c:pt>
                <c:pt idx="10">
                  <c:v>0</c:v>
                </c:pt>
                <c:pt idx="11">
                  <c:v>0</c:v>
                </c:pt>
                <c:pt idx="12">
                  <c:v>0</c:v>
                </c:pt>
                <c:pt idx="13">
                  <c:v>0</c:v>
                </c:pt>
                <c:pt idx="14">
                  <c:v>0</c:v>
                </c:pt>
                <c:pt idx="15">
                  <c:v>0</c:v>
                </c:pt>
              </c:numCache>
            </c:numRef>
          </c:val>
        </c:ser>
        <c:ser>
          <c:idx val="6"/>
          <c:order val="7"/>
          <c:tx>
            <c:strRef>
              <c:f>'Alder uten Trine'!$AB$726</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Trine'!$AC$726:$AR$726</c:f>
              <c:numCache>
                <c:formatCode>0\ %</c:formatCode>
                <c:ptCount val="16"/>
                <c:pt idx="0">
                  <c:v>0</c:v>
                </c:pt>
                <c:pt idx="1">
                  <c:v>0</c:v>
                </c:pt>
                <c:pt idx="2">
                  <c:v>0</c:v>
                </c:pt>
                <c:pt idx="3">
                  <c:v>0</c:v>
                </c:pt>
                <c:pt idx="4">
                  <c:v>0</c:v>
                </c:pt>
                <c:pt idx="5">
                  <c:v>0</c:v>
                </c:pt>
                <c:pt idx="6">
                  <c:v>3.1746031746031744E-2</c:v>
                </c:pt>
                <c:pt idx="7">
                  <c:v>0.96825396825396826</c:v>
                </c:pt>
                <c:pt idx="8">
                  <c:v>0</c:v>
                </c:pt>
                <c:pt idx="9">
                  <c:v>0</c:v>
                </c:pt>
                <c:pt idx="10">
                  <c:v>0</c:v>
                </c:pt>
                <c:pt idx="11">
                  <c:v>0</c:v>
                </c:pt>
                <c:pt idx="12">
                  <c:v>0</c:v>
                </c:pt>
                <c:pt idx="13">
                  <c:v>0</c:v>
                </c:pt>
                <c:pt idx="14">
                  <c:v>0</c:v>
                </c:pt>
                <c:pt idx="15">
                  <c:v>0</c:v>
                </c:pt>
              </c:numCache>
            </c:numRef>
          </c:val>
        </c:ser>
        <c:ser>
          <c:idx val="7"/>
          <c:order val="8"/>
          <c:tx>
            <c:strRef>
              <c:f>'Alder uten Trine'!$AB$727</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Trine'!$AC$727:$AR$727</c:f>
              <c:numCache>
                <c:formatCode>0\ %</c:formatCode>
                <c:ptCount val="16"/>
                <c:pt idx="0">
                  <c:v>0</c:v>
                </c:pt>
                <c:pt idx="1">
                  <c:v>0</c:v>
                </c:pt>
                <c:pt idx="2">
                  <c:v>0</c:v>
                </c:pt>
                <c:pt idx="3">
                  <c:v>0</c:v>
                </c:pt>
                <c:pt idx="4">
                  <c:v>0</c:v>
                </c:pt>
                <c:pt idx="5">
                  <c:v>0</c:v>
                </c:pt>
                <c:pt idx="6">
                  <c:v>8.3333333333333329E-2</c:v>
                </c:pt>
                <c:pt idx="7">
                  <c:v>0.88888888888888884</c:v>
                </c:pt>
                <c:pt idx="8">
                  <c:v>2.7777777777777776E-2</c:v>
                </c:pt>
                <c:pt idx="9">
                  <c:v>0</c:v>
                </c:pt>
                <c:pt idx="10">
                  <c:v>0</c:v>
                </c:pt>
                <c:pt idx="11">
                  <c:v>0</c:v>
                </c:pt>
                <c:pt idx="12">
                  <c:v>0</c:v>
                </c:pt>
                <c:pt idx="13">
                  <c:v>0</c:v>
                </c:pt>
                <c:pt idx="14">
                  <c:v>0</c:v>
                </c:pt>
                <c:pt idx="15">
                  <c:v>0</c:v>
                </c:pt>
              </c:numCache>
            </c:numRef>
          </c:val>
        </c:ser>
        <c:ser>
          <c:idx val="8"/>
          <c:order val="9"/>
          <c:tx>
            <c:strRef>
              <c:f>'Alder uten Trine'!$AB$728</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Trine'!$AC$728:$AR$728</c:f>
              <c:numCache>
                <c:formatCode>0\ %</c:formatCode>
                <c:ptCount val="16"/>
                <c:pt idx="0">
                  <c:v>0</c:v>
                </c:pt>
                <c:pt idx="1">
                  <c:v>0</c:v>
                </c:pt>
                <c:pt idx="2">
                  <c:v>0</c:v>
                </c:pt>
                <c:pt idx="3">
                  <c:v>0</c:v>
                </c:pt>
                <c:pt idx="4">
                  <c:v>0</c:v>
                </c:pt>
                <c:pt idx="5">
                  <c:v>0</c:v>
                </c:pt>
                <c:pt idx="6">
                  <c:v>0.1111111111111111</c:v>
                </c:pt>
                <c:pt idx="7">
                  <c:v>0.72222222222222221</c:v>
                </c:pt>
                <c:pt idx="8">
                  <c:v>0.16666666666666666</c:v>
                </c:pt>
                <c:pt idx="9">
                  <c:v>0</c:v>
                </c:pt>
                <c:pt idx="10">
                  <c:v>0</c:v>
                </c:pt>
                <c:pt idx="11">
                  <c:v>0</c:v>
                </c:pt>
                <c:pt idx="12">
                  <c:v>0</c:v>
                </c:pt>
                <c:pt idx="13">
                  <c:v>0</c:v>
                </c:pt>
                <c:pt idx="14">
                  <c:v>0</c:v>
                </c:pt>
                <c:pt idx="15">
                  <c:v>0</c:v>
                </c:pt>
              </c:numCache>
            </c:numRef>
          </c:val>
        </c:ser>
        <c:ser>
          <c:idx val="9"/>
          <c:order val="10"/>
          <c:tx>
            <c:strRef>
              <c:f>'Alder uten Trine'!$AB$729</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Trine'!$AC$729:$AR$729</c:f>
              <c:numCache>
                <c:formatCode>0\ %</c:formatCode>
                <c:ptCount val="16"/>
                <c:pt idx="0">
                  <c:v>0</c:v>
                </c:pt>
                <c:pt idx="1">
                  <c:v>0</c:v>
                </c:pt>
                <c:pt idx="2">
                  <c:v>0</c:v>
                </c:pt>
                <c:pt idx="3">
                  <c:v>0</c:v>
                </c:pt>
                <c:pt idx="4">
                  <c:v>0</c:v>
                </c:pt>
                <c:pt idx="5">
                  <c:v>0</c:v>
                </c:pt>
                <c:pt idx="6">
                  <c:v>5.7142857142857141E-2</c:v>
                </c:pt>
                <c:pt idx="7">
                  <c:v>0.82857142857142863</c:v>
                </c:pt>
                <c:pt idx="8">
                  <c:v>0.11428571428571428</c:v>
                </c:pt>
                <c:pt idx="9">
                  <c:v>0</c:v>
                </c:pt>
                <c:pt idx="10">
                  <c:v>0</c:v>
                </c:pt>
                <c:pt idx="11">
                  <c:v>0</c:v>
                </c:pt>
                <c:pt idx="12">
                  <c:v>0</c:v>
                </c:pt>
                <c:pt idx="13">
                  <c:v>0</c:v>
                </c:pt>
                <c:pt idx="14">
                  <c:v>0</c:v>
                </c:pt>
                <c:pt idx="15">
                  <c:v>0</c:v>
                </c:pt>
              </c:numCache>
            </c:numRef>
          </c:val>
        </c:ser>
        <c:ser>
          <c:idx val="10"/>
          <c:order val="11"/>
          <c:tx>
            <c:strRef>
              <c:f>'Alder uten Trine'!$AB$730</c:f>
              <c:strCache>
                <c:ptCount val="1"/>
                <c:pt idx="0">
                  <c:v>11</c:v>
                </c:pt>
              </c:strCache>
            </c:strRef>
          </c:tx>
          <c:spPr>
            <a:ln w="12700">
              <a:solidFill>
                <a:srgbClr val="008000"/>
              </a:solidFill>
              <a:prstDash val="solid"/>
            </a:ln>
          </c:spPr>
          <c:marker>
            <c:symbol val="square"/>
            <c:size val="5"/>
            <c:spPr>
              <a:solidFill>
                <a:srgbClr val="008000"/>
              </a:solidFill>
              <a:ln>
                <a:solidFill>
                  <a:srgbClr val="00800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Trine'!$AC$730:$AR$730</c:f>
              <c:numCache>
                <c:formatCode>0\ %</c:formatCode>
                <c:ptCount val="16"/>
                <c:pt idx="0">
                  <c:v>0</c:v>
                </c:pt>
                <c:pt idx="1">
                  <c:v>0</c:v>
                </c:pt>
                <c:pt idx="2">
                  <c:v>0</c:v>
                </c:pt>
                <c:pt idx="3">
                  <c:v>0</c:v>
                </c:pt>
                <c:pt idx="4">
                  <c:v>0</c:v>
                </c:pt>
                <c:pt idx="5">
                  <c:v>0</c:v>
                </c:pt>
                <c:pt idx="6">
                  <c:v>0.19230769230769232</c:v>
                </c:pt>
                <c:pt idx="7">
                  <c:v>0.61538461538461542</c:v>
                </c:pt>
                <c:pt idx="8">
                  <c:v>0.15384615384615385</c:v>
                </c:pt>
                <c:pt idx="9">
                  <c:v>0</c:v>
                </c:pt>
                <c:pt idx="10">
                  <c:v>0</c:v>
                </c:pt>
                <c:pt idx="11">
                  <c:v>3.8461538461538464E-2</c:v>
                </c:pt>
                <c:pt idx="12">
                  <c:v>0</c:v>
                </c:pt>
                <c:pt idx="13">
                  <c:v>0</c:v>
                </c:pt>
                <c:pt idx="14">
                  <c:v>0</c:v>
                </c:pt>
                <c:pt idx="15">
                  <c:v>0</c:v>
                </c:pt>
              </c:numCache>
            </c:numRef>
          </c:val>
        </c:ser>
        <c:ser>
          <c:idx val="11"/>
          <c:order val="12"/>
          <c:tx>
            <c:strRef>
              <c:f>'Alder uten Trine'!$AB$731</c:f>
              <c:strCache>
                <c:ptCount val="1"/>
                <c:pt idx="0">
                  <c:v>12</c:v>
                </c:pt>
              </c:strCache>
            </c:strRef>
          </c:tx>
          <c:spPr>
            <a:ln w="12700">
              <a:solidFill>
                <a:srgbClr val="0000FF"/>
              </a:solidFill>
              <a:prstDash val="solid"/>
            </a:ln>
          </c:spPr>
          <c:marker>
            <c:symbol val="triangle"/>
            <c:size val="5"/>
            <c:spPr>
              <a:solidFill>
                <a:srgbClr val="0000FF"/>
              </a:solidFill>
              <a:ln>
                <a:solidFill>
                  <a:srgbClr val="0000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Trine'!$AC$731:$AR$731</c:f>
              <c:numCache>
                <c:formatCode>0\ %</c:formatCode>
                <c:ptCount val="16"/>
                <c:pt idx="0">
                  <c:v>0</c:v>
                </c:pt>
                <c:pt idx="1">
                  <c:v>0</c:v>
                </c:pt>
                <c:pt idx="2">
                  <c:v>0</c:v>
                </c:pt>
                <c:pt idx="3">
                  <c:v>0</c:v>
                </c:pt>
                <c:pt idx="4">
                  <c:v>0</c:v>
                </c:pt>
                <c:pt idx="5">
                  <c:v>0</c:v>
                </c:pt>
                <c:pt idx="6">
                  <c:v>0.44444444444444442</c:v>
                </c:pt>
                <c:pt idx="7">
                  <c:v>0.55555555555555558</c:v>
                </c:pt>
                <c:pt idx="8">
                  <c:v>0</c:v>
                </c:pt>
                <c:pt idx="9">
                  <c:v>0</c:v>
                </c:pt>
                <c:pt idx="10">
                  <c:v>0</c:v>
                </c:pt>
                <c:pt idx="11">
                  <c:v>0</c:v>
                </c:pt>
                <c:pt idx="12">
                  <c:v>0</c:v>
                </c:pt>
                <c:pt idx="13">
                  <c:v>0</c:v>
                </c:pt>
                <c:pt idx="14">
                  <c:v>0</c:v>
                </c:pt>
                <c:pt idx="15">
                  <c:v>0</c:v>
                </c:pt>
              </c:numCache>
            </c:numRef>
          </c:val>
        </c:ser>
        <c:ser>
          <c:idx val="12"/>
          <c:order val="13"/>
          <c:tx>
            <c:strRef>
              <c:f>'Alder uten Trine'!$AB$732</c:f>
              <c:strCache>
                <c:ptCount val="1"/>
                <c:pt idx="0">
                  <c:v>13</c:v>
                </c:pt>
              </c:strCache>
            </c:strRef>
          </c:tx>
          <c:spPr>
            <a:ln w="12700">
              <a:solidFill>
                <a:srgbClr val="FF0000"/>
              </a:solidFill>
              <a:prstDash val="solid"/>
            </a:ln>
          </c:spPr>
          <c:marker>
            <c:symbol val="x"/>
            <c:size val="5"/>
            <c:spPr>
              <a:noFill/>
              <a:ln>
                <a:solidFill>
                  <a:srgbClr val="FF0000"/>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Trine'!$AC$732:$AR$732</c:f>
              <c:numCache>
                <c:formatCode>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ser>
          <c:idx val="14"/>
          <c:order val="14"/>
          <c:tx>
            <c:strRef>
              <c:f>'Alder uten Trine'!$AB$733</c:f>
              <c:strCache>
                <c:ptCount val="1"/>
                <c:pt idx="0">
                  <c:v>14</c:v>
                </c:pt>
              </c:strCache>
            </c:strRef>
          </c:tx>
          <c:spPr>
            <a:ln w="12700">
              <a:solidFill>
                <a:srgbClr val="CC99FF"/>
              </a:solidFill>
              <a:prstDash val="solid"/>
            </a:ln>
          </c:spPr>
          <c:marker>
            <c:symbol val="circle"/>
            <c:size val="5"/>
            <c:spPr>
              <a:solidFill>
                <a:srgbClr val="CC99FF"/>
              </a:solidFill>
              <a:ln>
                <a:solidFill>
                  <a:srgbClr val="CC99FF"/>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Trine'!$AC$733:$AR$733</c:f>
              <c:numCache>
                <c:formatCode>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ser>
          <c:idx val="13"/>
          <c:order val="15"/>
          <c:tx>
            <c:strRef>
              <c:f>'Alder uten Trine'!$AB$734</c:f>
              <c:strCache>
                <c:ptCount val="1"/>
                <c:pt idx="0">
                  <c:v>15</c:v>
                </c:pt>
              </c:strCache>
            </c:strRef>
          </c:tx>
          <c:spPr>
            <a:ln w="12700">
              <a:solidFill>
                <a:srgbClr val="FF99CC"/>
              </a:solidFill>
              <a:prstDash val="solid"/>
            </a:ln>
          </c:spPr>
          <c:marker>
            <c:symbol val="star"/>
            <c:size val="5"/>
            <c:spPr>
              <a:noFill/>
              <a:ln>
                <a:solidFill>
                  <a:srgbClr val="CC9CCC"/>
                </a:solidFill>
                <a:prstDash val="solid"/>
              </a:ln>
            </c:spPr>
          </c:marker>
          <c:cat>
            <c:numRef>
              <c:f>'Alder uten Trine'!$AC$718:$AR$718</c:f>
              <c:numCache>
                <c:formatCode>General</c:formatCode>
                <c:ptCount val="16"/>
                <c:pt idx="0">
                  <c:v>-7</c:v>
                </c:pt>
                <c:pt idx="1">
                  <c:v>-6</c:v>
                </c:pt>
                <c:pt idx="2">
                  <c:v>-5</c:v>
                </c:pt>
                <c:pt idx="3">
                  <c:v>-4</c:v>
                </c:pt>
                <c:pt idx="4">
                  <c:v>-3</c:v>
                </c:pt>
                <c:pt idx="5">
                  <c:v>-2</c:v>
                </c:pt>
                <c:pt idx="6">
                  <c:v>-1</c:v>
                </c:pt>
                <c:pt idx="7">
                  <c:v>0</c:v>
                </c:pt>
                <c:pt idx="8">
                  <c:v>1</c:v>
                </c:pt>
                <c:pt idx="9">
                  <c:v>2</c:v>
                </c:pt>
                <c:pt idx="10">
                  <c:v>3</c:v>
                </c:pt>
                <c:pt idx="11">
                  <c:v>4</c:v>
                </c:pt>
                <c:pt idx="12">
                  <c:v>5</c:v>
                </c:pt>
                <c:pt idx="13">
                  <c:v>6</c:v>
                </c:pt>
                <c:pt idx="14">
                  <c:v>7</c:v>
                </c:pt>
                <c:pt idx="15">
                  <c:v>8</c:v>
                </c:pt>
              </c:numCache>
            </c:numRef>
          </c:cat>
          <c:val>
            <c:numRef>
              <c:f>'Alder uten Trine'!$AC$734:$AR$734</c:f>
              <c:numCache>
                <c:formatCode>0\ %</c:formatCode>
                <c:ptCount val="16"/>
                <c:pt idx="0">
                  <c:v>0</c:v>
                </c:pt>
                <c:pt idx="1">
                  <c:v>0</c:v>
                </c:pt>
                <c:pt idx="2">
                  <c:v>0</c:v>
                </c:pt>
                <c:pt idx="3">
                  <c:v>0</c:v>
                </c:pt>
                <c:pt idx="4">
                  <c:v>0</c:v>
                </c:pt>
                <c:pt idx="5">
                  <c:v>0</c:v>
                </c:pt>
                <c:pt idx="6">
                  <c:v>0.1111111111111111</c:v>
                </c:pt>
                <c:pt idx="7">
                  <c:v>0.33333333333333331</c:v>
                </c:pt>
                <c:pt idx="8">
                  <c:v>0.33333333333333331</c:v>
                </c:pt>
                <c:pt idx="9">
                  <c:v>0</c:v>
                </c:pt>
                <c:pt idx="10">
                  <c:v>0.1111111111111111</c:v>
                </c:pt>
                <c:pt idx="11">
                  <c:v>0.1111111111111111</c:v>
                </c:pt>
                <c:pt idx="12">
                  <c:v>0</c:v>
                </c:pt>
                <c:pt idx="13">
                  <c:v>0</c:v>
                </c:pt>
                <c:pt idx="14">
                  <c:v>0</c:v>
                </c:pt>
                <c:pt idx="15">
                  <c:v>0</c:v>
                </c:pt>
              </c:numCache>
            </c:numRef>
          </c:val>
        </c:ser>
        <c:marker val="1"/>
        <c:axId val="83724928"/>
        <c:axId val="83743104"/>
      </c:lineChart>
      <c:catAx>
        <c:axId val="83724928"/>
        <c:scaling>
          <c:orientation val="minMax"/>
        </c:scaling>
        <c:axPos val="b"/>
        <c:numFmt formatCode="General" sourceLinked="1"/>
        <c:tickLblPos val="nextTo"/>
        <c:spPr>
          <a:ln w="3175">
            <a:solidFill>
              <a:srgbClr val="000000"/>
            </a:solidFill>
            <a:prstDash val="solid"/>
          </a:ln>
        </c:spPr>
        <c:txPr>
          <a:bodyPr rot="-4500000" vert="horz"/>
          <a:lstStyle/>
          <a:p>
            <a:pPr>
              <a:defRPr sz="1125" b="0" i="0" u="none" strike="noStrike" baseline="0">
                <a:solidFill>
                  <a:srgbClr val="000000"/>
                </a:solidFill>
                <a:latin typeface="Arial"/>
                <a:ea typeface="Arial"/>
                <a:cs typeface="Arial"/>
              </a:defRPr>
            </a:pPr>
            <a:endParaRPr lang="nb-NO"/>
          </a:p>
        </c:txPr>
        <c:crossAx val="83743104"/>
        <c:crosses val="autoZero"/>
        <c:auto val="1"/>
        <c:lblAlgn val="ctr"/>
        <c:lblOffset val="100"/>
        <c:tickLblSkip val="1"/>
        <c:tickMarkSkip val="1"/>
      </c:catAx>
      <c:valAx>
        <c:axId val="83743104"/>
        <c:scaling>
          <c:orientation val="minMax"/>
          <c:max val="1"/>
        </c:scaling>
        <c:axPos val="l"/>
        <c:majorGridlines>
          <c:spPr>
            <a:ln w="3175">
              <a:solidFill>
                <a:srgbClr val="000000"/>
              </a:solidFill>
              <a:prstDash val="sysDash"/>
            </a:ln>
          </c:spPr>
        </c:majorGridlines>
        <c:numFmt formatCode="0\ %" sourceLinked="0"/>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83724928"/>
        <c:crosses val="autoZero"/>
        <c:crossBetween val="between"/>
        <c:majorUnit val="0.1"/>
      </c:valAx>
      <c:spPr>
        <a:noFill/>
        <a:ln w="25400">
          <a:noFill/>
        </a:ln>
      </c:spPr>
    </c:plotArea>
    <c:legend>
      <c:legendPos val="r"/>
      <c:layout>
        <c:manualLayout>
          <c:xMode val="edge"/>
          <c:yMode val="edge"/>
          <c:x val="0.91983222033954615"/>
          <c:y val="0.2944448818897642"/>
          <c:w val="7.5949477834258122E-2"/>
          <c:h val="0.7013899095946341"/>
        </c:manualLayout>
      </c:layou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nb-NO"/>
        </a:p>
      </c:txPr>
    </c:legend>
    <c:plotVisOnly val="1"/>
    <c:dispBlanksAs val="gap"/>
  </c:chart>
  <c:spPr>
    <a:solidFill>
      <a:srgbClr val="FFFFFF"/>
    </a:solidFill>
    <a:ln w="9525">
      <a:noFill/>
    </a:ln>
  </c:spPr>
  <c:txPr>
    <a:bodyPr/>
    <a:lstStyle/>
    <a:p>
      <a:pPr>
        <a:defRPr sz="1900" b="0" i="0" u="none" strike="noStrike" baseline="0">
          <a:solidFill>
            <a:srgbClr val="000000"/>
          </a:solidFill>
          <a:latin typeface="Arial"/>
          <a:ea typeface="Arial"/>
          <a:cs typeface="Arial"/>
        </a:defRPr>
      </a:pPr>
      <a:endParaRPr lang="nb-NO"/>
    </a:p>
  </c:txPr>
  <c:printSettings>
    <c:headerFooter alignWithMargins="0"/>
    <c:pageMargins b="1" l="0.75000000000000033" r="0.75000000000000033" t="1" header="0.5" footer="0.5"/>
    <c:pageSetup orientation="landscape" horizontalDpi="300" verticalDpi="300"/>
  </c:printSettings>
</c:chartSpace>
</file>

<file path=xl/charts/chart78.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7.4152542372881353E-2"/>
          <c:y val="3.8112522686025406E-2"/>
          <c:w val="0.8951271186440678"/>
          <c:h val="0.81669691470054462"/>
        </c:manualLayout>
      </c:layout>
      <c:lineChart>
        <c:grouping val="standard"/>
        <c:ser>
          <c:idx val="9"/>
          <c:order val="0"/>
          <c:tx>
            <c:strRef>
              <c:f>'Alder uten Trine'!$G$217</c:f>
              <c:strCache>
                <c:ptCount val="1"/>
                <c:pt idx="0">
                  <c:v>10</c:v>
                </c:pt>
              </c:strCache>
            </c:strRef>
          </c:tx>
          <c:spPr>
            <a:ln w="12700">
              <a:solidFill>
                <a:srgbClr val="99CCFF"/>
              </a:solidFill>
              <a:prstDash val="solid"/>
            </a:ln>
          </c:spPr>
          <c:marker>
            <c:symbol val="diamond"/>
            <c:size val="5"/>
            <c:spPr>
              <a:solidFill>
                <a:srgbClr val="A0E0E0"/>
              </a:solidFill>
              <a:ln>
                <a:solidFill>
                  <a:srgbClr val="A0E0E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Trine'!$H$217:$Q$217</c:f>
              <c:numCache>
                <c:formatCode>0.0</c:formatCode>
                <c:ptCount val="10"/>
                <c:pt idx="0">
                  <c:v>796.66666666666663</c:v>
                </c:pt>
                <c:pt idx="1">
                  <c:v>830</c:v>
                </c:pt>
                <c:pt idx="2">
                  <c:v>840</c:v>
                </c:pt>
                <c:pt idx="3">
                  <c:v>832.5</c:v>
                </c:pt>
                <c:pt idx="4">
                  <c:v>834</c:v>
                </c:pt>
                <c:pt idx="5">
                  <c:v>802.5</c:v>
                </c:pt>
                <c:pt idx="6">
                  <c:v>873.33333333333337</c:v>
                </c:pt>
                <c:pt idx="7">
                  <c:v>834</c:v>
                </c:pt>
                <c:pt idx="8">
                  <c:v>820</c:v>
                </c:pt>
                <c:pt idx="9">
                  <c:v>828.64864864864865</c:v>
                </c:pt>
              </c:numCache>
            </c:numRef>
          </c:val>
        </c:ser>
        <c:ser>
          <c:idx val="8"/>
          <c:order val="1"/>
          <c:tx>
            <c:strRef>
              <c:f>'Alder uten Trine'!$G$216</c:f>
              <c:strCache>
                <c:ptCount val="1"/>
                <c:pt idx="0">
                  <c:v>9</c:v>
                </c:pt>
              </c:strCache>
            </c:strRef>
          </c:tx>
          <c:spPr>
            <a:ln w="12700">
              <a:solidFill>
                <a:srgbClr val="00CCFF"/>
              </a:solidFill>
              <a:prstDash val="solid"/>
            </a:ln>
          </c:spPr>
          <c:marker>
            <c:symbol val="dash"/>
            <c:size val="5"/>
            <c:spPr>
              <a:noFill/>
              <a:ln>
                <a:solidFill>
                  <a:srgbClr val="00CCFF"/>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Trine'!$H$216:$Q$216</c:f>
              <c:numCache>
                <c:formatCode>0.0</c:formatCode>
                <c:ptCount val="10"/>
                <c:pt idx="0">
                  <c:v>836.66666666666663</c:v>
                </c:pt>
                <c:pt idx="1">
                  <c:v>780</c:v>
                </c:pt>
                <c:pt idx="2">
                  <c:v>780</c:v>
                </c:pt>
                <c:pt idx="3">
                  <c:v>800</c:v>
                </c:pt>
                <c:pt idx="4">
                  <c:v>730</c:v>
                </c:pt>
                <c:pt idx="5">
                  <c:v>0</c:v>
                </c:pt>
                <c:pt idx="6">
                  <c:v>780</c:v>
                </c:pt>
                <c:pt idx="7">
                  <c:v>730</c:v>
                </c:pt>
                <c:pt idx="8">
                  <c:v>890</c:v>
                </c:pt>
                <c:pt idx="9">
                  <c:v>801.875</c:v>
                </c:pt>
              </c:numCache>
            </c:numRef>
          </c:val>
        </c:ser>
        <c:ser>
          <c:idx val="7"/>
          <c:order val="2"/>
          <c:tx>
            <c:strRef>
              <c:f>'Alder uten Trine'!$G$215</c:f>
              <c:strCache>
                <c:ptCount val="1"/>
                <c:pt idx="0">
                  <c:v>8</c:v>
                </c:pt>
              </c:strCache>
            </c:strRef>
          </c:tx>
          <c:spPr>
            <a:ln w="12700">
              <a:solidFill>
                <a:srgbClr val="0000FF"/>
              </a:solidFill>
              <a:prstDash val="solid"/>
            </a:ln>
          </c:spPr>
          <c:marker>
            <c:symbol val="dot"/>
            <c:size val="5"/>
            <c:spPr>
              <a:noFill/>
              <a:ln>
                <a:solidFill>
                  <a:srgbClr val="0000FF"/>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Trine'!$H$215:$Q$215</c:f>
              <c:numCache>
                <c:formatCode>0.0</c:formatCode>
                <c:ptCount val="10"/>
                <c:pt idx="0">
                  <c:v>777.5</c:v>
                </c:pt>
                <c:pt idx="1">
                  <c:v>777.5</c:v>
                </c:pt>
                <c:pt idx="2">
                  <c:v>777.5</c:v>
                </c:pt>
                <c:pt idx="3">
                  <c:v>730</c:v>
                </c:pt>
                <c:pt idx="4">
                  <c:v>806.66666666666663</c:v>
                </c:pt>
                <c:pt idx="5">
                  <c:v>768</c:v>
                </c:pt>
                <c:pt idx="6">
                  <c:v>777.5</c:v>
                </c:pt>
                <c:pt idx="7">
                  <c:v>777.5</c:v>
                </c:pt>
                <c:pt idx="8">
                  <c:v>757.5</c:v>
                </c:pt>
                <c:pt idx="9">
                  <c:v>773.52941176470586</c:v>
                </c:pt>
              </c:numCache>
            </c:numRef>
          </c:val>
        </c:ser>
        <c:ser>
          <c:idx val="6"/>
          <c:order val="3"/>
          <c:tx>
            <c:strRef>
              <c:f>'Alder uten Trine'!$G$214</c:f>
              <c:strCache>
                <c:ptCount val="1"/>
                <c:pt idx="0">
                  <c:v>7</c:v>
                </c:pt>
              </c:strCache>
            </c:strRef>
          </c:tx>
          <c:spPr>
            <a:ln w="12700">
              <a:solidFill>
                <a:srgbClr val="008080"/>
              </a:solidFill>
              <a:prstDash val="solid"/>
            </a:ln>
          </c:spPr>
          <c:marker>
            <c:symbol val="plus"/>
            <c:size val="5"/>
            <c:spPr>
              <a:noFill/>
              <a:ln>
                <a:solidFill>
                  <a:srgbClr val="00808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Trine'!$H$214:$Q$214</c:f>
              <c:numCache>
                <c:formatCode>0.0</c:formatCode>
                <c:ptCount val="10"/>
                <c:pt idx="0">
                  <c:v>678.57142857142856</c:v>
                </c:pt>
                <c:pt idx="1">
                  <c:v>678.57142857142856</c:v>
                </c:pt>
                <c:pt idx="2">
                  <c:v>678.57142857142856</c:v>
                </c:pt>
                <c:pt idx="3">
                  <c:v>695</c:v>
                </c:pt>
                <c:pt idx="4">
                  <c:v>656.25</c:v>
                </c:pt>
                <c:pt idx="5">
                  <c:v>668.33333333333337</c:v>
                </c:pt>
                <c:pt idx="6">
                  <c:v>678.57142857142856</c:v>
                </c:pt>
                <c:pt idx="7">
                  <c:v>678.57142857142856</c:v>
                </c:pt>
                <c:pt idx="8">
                  <c:v>695</c:v>
                </c:pt>
                <c:pt idx="9">
                  <c:v>678.92307692307691</c:v>
                </c:pt>
              </c:numCache>
            </c:numRef>
          </c:val>
        </c:ser>
        <c:ser>
          <c:idx val="5"/>
          <c:order val="4"/>
          <c:tx>
            <c:strRef>
              <c:f>'Alder uten Trine'!$G$213</c:f>
              <c:strCache>
                <c:ptCount val="1"/>
                <c:pt idx="0">
                  <c:v>6</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Trine'!$H$213:$Q$213</c:f>
              <c:numCache>
                <c:formatCode>0.0</c:formatCode>
                <c:ptCount val="10"/>
                <c:pt idx="0">
                  <c:v>618.88888888888891</c:v>
                </c:pt>
                <c:pt idx="1">
                  <c:v>627.5</c:v>
                </c:pt>
                <c:pt idx="2">
                  <c:v>623</c:v>
                </c:pt>
                <c:pt idx="3">
                  <c:v>618.88888888888891</c:v>
                </c:pt>
                <c:pt idx="4">
                  <c:v>640</c:v>
                </c:pt>
                <c:pt idx="5">
                  <c:v>640</c:v>
                </c:pt>
                <c:pt idx="6">
                  <c:v>615</c:v>
                </c:pt>
                <c:pt idx="7">
                  <c:v>618.88888888888891</c:v>
                </c:pt>
                <c:pt idx="8">
                  <c:v>618.88888888888891</c:v>
                </c:pt>
                <c:pt idx="9">
                  <c:v>624.625</c:v>
                </c:pt>
              </c:numCache>
            </c:numRef>
          </c:val>
        </c:ser>
        <c:ser>
          <c:idx val="4"/>
          <c:order val="5"/>
          <c:tx>
            <c:strRef>
              <c:f>'Alder uten Trine'!$G$212</c:f>
              <c:strCache>
                <c:ptCount val="1"/>
                <c:pt idx="0">
                  <c:v>5</c:v>
                </c:pt>
              </c:strCache>
            </c:strRef>
          </c:tx>
          <c:spPr>
            <a:ln w="12700">
              <a:solidFill>
                <a:srgbClr val="800080"/>
              </a:solidFill>
              <a:prstDash val="solid"/>
            </a:ln>
          </c:spPr>
          <c:marker>
            <c:symbol val="star"/>
            <c:size val="5"/>
            <c:spPr>
              <a:noFill/>
              <a:ln>
                <a:solidFill>
                  <a:srgbClr val="80008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Trine'!$H$212:$Q$212</c:f>
              <c:numCache>
                <c:formatCode>0.0</c:formatCode>
                <c:ptCount val="10"/>
                <c:pt idx="0">
                  <c:v>586</c:v>
                </c:pt>
                <c:pt idx="1">
                  <c:v>580</c:v>
                </c:pt>
                <c:pt idx="2">
                  <c:v>567.5</c:v>
                </c:pt>
                <c:pt idx="3">
                  <c:v>586</c:v>
                </c:pt>
                <c:pt idx="4">
                  <c:v>564.28571428571433</c:v>
                </c:pt>
                <c:pt idx="5">
                  <c:v>580</c:v>
                </c:pt>
                <c:pt idx="6">
                  <c:v>596.66666666666663</c:v>
                </c:pt>
                <c:pt idx="7">
                  <c:v>586</c:v>
                </c:pt>
                <c:pt idx="8">
                  <c:v>586</c:v>
                </c:pt>
                <c:pt idx="9">
                  <c:v>581.22448979591832</c:v>
                </c:pt>
              </c:numCache>
            </c:numRef>
          </c:val>
        </c:ser>
        <c:ser>
          <c:idx val="3"/>
          <c:order val="6"/>
          <c:tx>
            <c:strRef>
              <c:f>'Alder uten Trine'!$G$211</c:f>
              <c:strCache>
                <c:ptCount val="1"/>
                <c:pt idx="0">
                  <c:v>4</c:v>
                </c:pt>
              </c:strCache>
            </c:strRef>
          </c:tx>
          <c:spPr>
            <a:ln w="12700">
              <a:solidFill>
                <a:srgbClr val="000000"/>
              </a:solidFill>
              <a:prstDash val="solid"/>
            </a:ln>
          </c:spPr>
          <c:marker>
            <c:symbol val="x"/>
            <c:size val="5"/>
            <c:spPr>
              <a:noFill/>
              <a:ln>
                <a:solidFill>
                  <a:srgbClr val="00000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Trine'!$H$211:$Q$211</c:f>
              <c:numCache>
                <c:formatCode>0.0</c:formatCode>
                <c:ptCount val="10"/>
                <c:pt idx="0">
                  <c:v>478.33333333333331</c:v>
                </c:pt>
                <c:pt idx="1">
                  <c:v>480</c:v>
                </c:pt>
                <c:pt idx="2">
                  <c:v>478.33333333333331</c:v>
                </c:pt>
                <c:pt idx="3">
                  <c:v>478.33333333333331</c:v>
                </c:pt>
                <c:pt idx="4">
                  <c:v>452</c:v>
                </c:pt>
                <c:pt idx="5">
                  <c:v>478.33333333333331</c:v>
                </c:pt>
                <c:pt idx="6">
                  <c:v>468.57142857142856</c:v>
                </c:pt>
                <c:pt idx="7">
                  <c:v>468.57142857142856</c:v>
                </c:pt>
                <c:pt idx="8">
                  <c:v>474</c:v>
                </c:pt>
                <c:pt idx="9">
                  <c:v>473.01886792452831</c:v>
                </c:pt>
              </c:numCache>
            </c:numRef>
          </c:val>
        </c:ser>
        <c:ser>
          <c:idx val="2"/>
          <c:order val="7"/>
          <c:tx>
            <c:strRef>
              <c:f>'Alder uten Trine'!$G$210</c:f>
              <c:strCache>
                <c:ptCount val="1"/>
                <c:pt idx="0">
                  <c:v>3</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Trine'!$H$210:$Q$210</c:f>
              <c:numCache>
                <c:formatCode>0.0</c:formatCode>
                <c:ptCount val="10"/>
                <c:pt idx="0">
                  <c:v>425</c:v>
                </c:pt>
                <c:pt idx="1">
                  <c:v>434</c:v>
                </c:pt>
                <c:pt idx="2">
                  <c:v>425</c:v>
                </c:pt>
                <c:pt idx="3">
                  <c:v>425</c:v>
                </c:pt>
                <c:pt idx="4">
                  <c:v>430</c:v>
                </c:pt>
                <c:pt idx="5">
                  <c:v>425</c:v>
                </c:pt>
                <c:pt idx="6">
                  <c:v>430</c:v>
                </c:pt>
                <c:pt idx="7">
                  <c:v>430</c:v>
                </c:pt>
                <c:pt idx="8">
                  <c:v>425</c:v>
                </c:pt>
                <c:pt idx="9">
                  <c:v>427.64705882352939</c:v>
                </c:pt>
              </c:numCache>
            </c:numRef>
          </c:val>
        </c:ser>
        <c:ser>
          <c:idx val="1"/>
          <c:order val="8"/>
          <c:tx>
            <c:strRef>
              <c:f>'Alder uten Trine'!$G$209</c:f>
              <c:strCache>
                <c:ptCount val="1"/>
                <c:pt idx="0">
                  <c:v>2</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Trine'!$H$209:$Q$209</c:f>
              <c:numCache>
                <c:formatCode>0.0</c:formatCode>
                <c:ptCount val="10"/>
                <c:pt idx="0">
                  <c:v>352.5</c:v>
                </c:pt>
                <c:pt idx="1">
                  <c:v>352.5</c:v>
                </c:pt>
                <c:pt idx="2">
                  <c:v>352.5</c:v>
                </c:pt>
                <c:pt idx="3">
                  <c:v>352.5</c:v>
                </c:pt>
                <c:pt idx="4">
                  <c:v>352.5</c:v>
                </c:pt>
                <c:pt idx="5">
                  <c:v>352.5</c:v>
                </c:pt>
                <c:pt idx="6">
                  <c:v>352.5</c:v>
                </c:pt>
                <c:pt idx="7">
                  <c:v>352.5</c:v>
                </c:pt>
                <c:pt idx="8">
                  <c:v>352.5</c:v>
                </c:pt>
                <c:pt idx="9">
                  <c:v>352.5</c:v>
                </c:pt>
              </c:numCache>
            </c:numRef>
          </c:val>
        </c:ser>
        <c:ser>
          <c:idx val="0"/>
          <c:order val="9"/>
          <c:tx>
            <c:strRef>
              <c:f>'Alder uten Trine'!$G$208</c:f>
              <c:strCache>
                <c:ptCount val="1"/>
                <c:pt idx="0">
                  <c:v>1</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Trine'!$H$208:$Q$208</c:f>
              <c:numCache>
                <c:formatCode>0.0</c:formatCode>
                <c:ptCount val="10"/>
                <c:pt idx="0">
                  <c:v>0</c:v>
                </c:pt>
                <c:pt idx="1">
                  <c:v>0</c:v>
                </c:pt>
                <c:pt idx="2">
                  <c:v>0</c:v>
                </c:pt>
                <c:pt idx="3">
                  <c:v>0</c:v>
                </c:pt>
                <c:pt idx="4">
                  <c:v>0</c:v>
                </c:pt>
                <c:pt idx="5">
                  <c:v>0</c:v>
                </c:pt>
                <c:pt idx="6">
                  <c:v>0</c:v>
                </c:pt>
                <c:pt idx="7">
                  <c:v>0</c:v>
                </c:pt>
                <c:pt idx="8">
                  <c:v>0</c:v>
                </c:pt>
                <c:pt idx="9">
                  <c:v>0</c:v>
                </c:pt>
              </c:numCache>
            </c:numRef>
          </c:val>
        </c:ser>
        <c:ser>
          <c:idx val="13"/>
          <c:order val="10"/>
          <c:tx>
            <c:strRef>
              <c:f>'Alder uten Trine'!$G$207</c:f>
              <c:strCache>
                <c:ptCount val="1"/>
                <c:pt idx="0">
                  <c:v>0</c:v>
                </c:pt>
              </c:strCache>
            </c:strRef>
          </c:tx>
          <c:spPr>
            <a:ln w="12700">
              <a:solidFill>
                <a:srgbClr val="FF99CC"/>
              </a:solidFill>
              <a:prstDash val="solid"/>
            </a:ln>
          </c:spPr>
          <c:marker>
            <c:symbol val="star"/>
            <c:size val="5"/>
            <c:spPr>
              <a:noFill/>
              <a:ln>
                <a:solidFill>
                  <a:srgbClr val="CC9CCC"/>
                </a:solidFill>
                <a:prstDash val="solid"/>
              </a:ln>
            </c:spPr>
          </c:marker>
          <c:cat>
            <c:strRef>
              <c:f>'Alder uten Trine'!$H$206:$Q$206</c:f>
              <c:strCache>
                <c:ptCount val="10"/>
                <c:pt idx="0">
                  <c:v>3</c:v>
                </c:pt>
                <c:pt idx="1">
                  <c:v>1</c:v>
                </c:pt>
                <c:pt idx="2">
                  <c:v>2</c:v>
                </c:pt>
                <c:pt idx="3">
                  <c:v>10</c:v>
                </c:pt>
                <c:pt idx="4">
                  <c:v>4</c:v>
                </c:pt>
                <c:pt idx="5">
                  <c:v>9</c:v>
                </c:pt>
                <c:pt idx="6">
                  <c:v>5</c:v>
                </c:pt>
                <c:pt idx="7">
                  <c:v>8</c:v>
                </c:pt>
                <c:pt idx="8">
                  <c:v>6</c:v>
                </c:pt>
                <c:pt idx="9">
                  <c:v>ALL</c:v>
                </c:pt>
              </c:strCache>
            </c:strRef>
          </c:cat>
          <c:val>
            <c:numRef>
              <c:f>'Alder uten Trine'!$H$207:$Q$207</c:f>
              <c:numCache>
                <c:formatCode>0.0</c:formatCode>
                <c:ptCount val="10"/>
                <c:pt idx="0">
                  <c:v>0</c:v>
                </c:pt>
                <c:pt idx="1">
                  <c:v>0</c:v>
                </c:pt>
                <c:pt idx="2">
                  <c:v>0</c:v>
                </c:pt>
                <c:pt idx="3">
                  <c:v>0</c:v>
                </c:pt>
                <c:pt idx="4">
                  <c:v>0</c:v>
                </c:pt>
                <c:pt idx="5">
                  <c:v>0</c:v>
                </c:pt>
                <c:pt idx="6">
                  <c:v>0</c:v>
                </c:pt>
                <c:pt idx="7">
                  <c:v>0</c:v>
                </c:pt>
                <c:pt idx="8">
                  <c:v>0</c:v>
                </c:pt>
                <c:pt idx="9">
                  <c:v>0</c:v>
                </c:pt>
              </c:numCache>
            </c:numRef>
          </c:val>
        </c:ser>
        <c:marker val="1"/>
        <c:axId val="106441728"/>
        <c:axId val="106456192"/>
      </c:lineChart>
      <c:catAx>
        <c:axId val="106441728"/>
        <c:scaling>
          <c:orientation val="minMax"/>
        </c:scaling>
        <c:axPos val="b"/>
        <c:numFmt formatCode="General" sourceLinked="1"/>
        <c:tickLblPos val="nextTo"/>
        <c:spPr>
          <a:ln w="3175">
            <a:solidFill>
              <a:srgbClr val="000000"/>
            </a:solidFill>
            <a:prstDash val="solid"/>
          </a:ln>
        </c:spPr>
        <c:txPr>
          <a:bodyPr rot="-4500000" vert="horz"/>
          <a:lstStyle/>
          <a:p>
            <a:pPr>
              <a:defRPr sz="1200" b="1" i="0" u="none" strike="noStrike" baseline="0">
                <a:solidFill>
                  <a:srgbClr val="000000"/>
                </a:solidFill>
                <a:latin typeface="Arial"/>
                <a:ea typeface="Arial"/>
                <a:cs typeface="Arial"/>
              </a:defRPr>
            </a:pPr>
            <a:endParaRPr lang="nb-NO"/>
          </a:p>
        </c:txPr>
        <c:crossAx val="106456192"/>
        <c:crosses val="autoZero"/>
        <c:auto val="1"/>
        <c:lblAlgn val="ctr"/>
        <c:lblOffset val="100"/>
        <c:tickLblSkip val="1"/>
        <c:tickMarkSkip val="1"/>
      </c:catAx>
      <c:valAx>
        <c:axId val="106456192"/>
        <c:scaling>
          <c:orientation val="minMax"/>
        </c:scaling>
        <c:axPos val="l"/>
        <c:majorGridlines>
          <c:spPr>
            <a:ln w="3175">
              <a:solidFill>
                <a:srgbClr val="000000"/>
              </a:solidFill>
              <a:prstDash val="sysDash"/>
            </a:ln>
          </c:spPr>
        </c:majorGridlines>
        <c:title>
          <c:tx>
            <c:rich>
              <a:bodyPr/>
              <a:lstStyle/>
              <a:p>
                <a:pPr>
                  <a:defRPr sz="1425" b="1" i="0" u="none" strike="noStrike" baseline="0">
                    <a:solidFill>
                      <a:srgbClr val="000000"/>
                    </a:solidFill>
                    <a:latin typeface="Arial"/>
                    <a:ea typeface="Arial"/>
                    <a:cs typeface="Arial"/>
                  </a:defRPr>
                </a:pPr>
                <a:r>
                  <a:rPr lang="nb-NO"/>
                  <a:t>Mean length (cm)</a:t>
                </a:r>
              </a:p>
            </c:rich>
          </c:tx>
          <c:layout>
            <c:manualLayout>
              <c:xMode val="edge"/>
              <c:yMode val="edge"/>
              <c:x val="5.2966101694915304E-3"/>
              <c:y val="0.30127041742286786"/>
            </c:manualLayout>
          </c:layout>
          <c:spPr>
            <a:noFill/>
            <a:ln w="25400">
              <a:noFill/>
            </a:ln>
          </c:spPr>
        </c:title>
        <c:numFmt formatCode="0" sourceLinked="0"/>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nb-NO"/>
          </a:p>
        </c:txPr>
        <c:crossAx val="106441728"/>
        <c:crosses val="autoZero"/>
        <c:crossBetween val="between"/>
      </c:valAx>
      <c:spPr>
        <a:noFill/>
        <a:ln w="25400">
          <a:noFill/>
        </a:ln>
      </c:spPr>
    </c:plotArea>
    <c:legend>
      <c:legendPos val="r"/>
      <c:layout>
        <c:manualLayout>
          <c:xMode val="edge"/>
          <c:yMode val="edge"/>
          <c:x val="0.92796610169491489"/>
          <c:y val="0.18693284936479143"/>
          <c:w val="6.779661016949165E-2"/>
          <c:h val="0.80762250453720508"/>
        </c:manualLayout>
      </c:layout>
      <c:spPr>
        <a:solidFill>
          <a:srgbClr val="FFFFFF"/>
        </a:solidFill>
        <a:ln w="3175">
          <a:solidFill>
            <a:srgbClr val="000000"/>
          </a:solidFill>
          <a:prstDash val="solid"/>
        </a:ln>
      </c:spPr>
      <c:txPr>
        <a:bodyPr/>
        <a:lstStyle/>
        <a:p>
          <a:pPr>
            <a:defRPr sz="1085" b="0" i="0" u="none" strike="noStrike" baseline="0">
              <a:solidFill>
                <a:srgbClr val="000000"/>
              </a:solidFill>
              <a:latin typeface="Arial"/>
              <a:ea typeface="Arial"/>
              <a:cs typeface="Arial"/>
            </a:defRPr>
          </a:pPr>
          <a:endParaRPr lang="nb-NO"/>
        </a:p>
      </c:txPr>
    </c:legend>
    <c:plotVisOnly val="1"/>
    <c:dispBlanksAs val="gap"/>
  </c:chart>
  <c:spPr>
    <a:solidFill>
      <a:srgbClr val="FFFFFF"/>
    </a:solidFill>
    <a:ln w="9525">
      <a:noFill/>
    </a:ln>
  </c:spPr>
  <c:txPr>
    <a:bodyPr/>
    <a:lstStyle/>
    <a:p>
      <a:pPr>
        <a:defRPr sz="2525" b="0" i="0" u="none" strike="noStrike" baseline="0">
          <a:solidFill>
            <a:srgbClr val="000000"/>
          </a:solidFill>
          <a:latin typeface="Arial"/>
          <a:ea typeface="Arial"/>
          <a:cs typeface="Arial"/>
        </a:defRPr>
      </a:pPr>
      <a:endParaRPr lang="nb-NO"/>
    </a:p>
  </c:txPr>
  <c:printSettings>
    <c:headerFooter alignWithMargins="0"/>
    <c:pageMargins b="1" l="0.75000000000000033" r="0.75000000000000033" t="1" header="0.5" footer="0.5"/>
    <c:pageSetup orientation="landscape" horizontalDpi="300" verticalDpi="300"/>
  </c:printSettings>
</c:chartSpace>
</file>

<file path=xl/charts/chart79.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4.3721997027613688E-2"/>
          <c:y val="0.11528165225166027"/>
          <c:w val="0.90134578487695738"/>
          <c:h val="0.77748091053445301"/>
        </c:manualLayout>
      </c:layout>
      <c:lineChart>
        <c:grouping val="standard"/>
        <c:ser>
          <c:idx val="1"/>
          <c:order val="0"/>
          <c:tx>
            <c:v>STDEV</c:v>
          </c:tx>
          <c:spPr>
            <a:ln w="25400">
              <a:pattFill prst="pct75">
                <a:fgClr>
                  <a:srgbClr val="000000"/>
                </a:fgClr>
                <a:bgClr>
                  <a:srgbClr val="FFFFFF"/>
                </a:bgClr>
              </a:pattFill>
              <a:prstDash val="solid"/>
            </a:ln>
          </c:spPr>
          <c:marker>
            <c:symbol val="square"/>
            <c:size val="6"/>
            <c:spPr>
              <a:noFill/>
              <a:ln>
                <a:solidFill>
                  <a:srgbClr val="000000"/>
                </a:solidFill>
                <a:prstDash val="solid"/>
              </a:ln>
            </c:spPr>
          </c:marker>
          <c:cat>
            <c:numRef>
              <c:f>'Alder uten Trine'!$G$258:$G$273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Trine'!$R$258:$R$273</c:f>
              <c:numCache>
                <c:formatCode>0.000</c:formatCode>
                <c:ptCount val="16"/>
                <c:pt idx="0">
                  <c:v>0</c:v>
                </c:pt>
                <c:pt idx="1">
                  <c:v>0</c:v>
                </c:pt>
                <c:pt idx="2">
                  <c:v>0</c:v>
                </c:pt>
                <c:pt idx="3">
                  <c:v>0.28030595529069402</c:v>
                </c:pt>
                <c:pt idx="4">
                  <c:v>0.23943571786565224</c:v>
                </c:pt>
                <c:pt idx="5">
                  <c:v>0.14907119849999331</c:v>
                </c:pt>
                <c:pt idx="6">
                  <c:v>0.22222222222222113</c:v>
                </c:pt>
                <c:pt idx="7">
                  <c:v>0.1767314317713029</c:v>
                </c:pt>
                <c:pt idx="8">
                  <c:v>0.33333333333332466</c:v>
                </c:pt>
                <c:pt idx="9">
                  <c:v>0.53930480546960502</c:v>
                </c:pt>
                <c:pt idx="10">
                  <c:v>0.41606398990717092</c:v>
                </c:pt>
                <c:pt idx="11">
                  <c:v>0.99305279122202139</c:v>
                </c:pt>
                <c:pt idx="12">
                  <c:v>0.52704627669472393</c:v>
                </c:pt>
                <c:pt idx="13">
                  <c:v>0</c:v>
                </c:pt>
                <c:pt idx="14">
                  <c:v>0</c:v>
                </c:pt>
                <c:pt idx="15">
                  <c:v>1.5811388300841898</c:v>
                </c:pt>
              </c:numCache>
            </c:numRef>
          </c:val>
        </c:ser>
        <c:marker val="1"/>
        <c:axId val="111418368"/>
        <c:axId val="111424640"/>
      </c:lineChart>
      <c:lineChart>
        <c:grouping val="standard"/>
        <c:ser>
          <c:idx val="2"/>
          <c:order val="1"/>
          <c:tx>
            <c:v>Agreement (%)</c:v>
          </c:tx>
          <c:spPr>
            <a:ln w="12700">
              <a:solidFill>
                <a:srgbClr val="000000"/>
              </a:solidFill>
              <a:prstDash val="sysDash"/>
            </a:ln>
          </c:spPr>
          <c:marker>
            <c:symbol val="triangle"/>
            <c:size val="6"/>
            <c:spPr>
              <a:solidFill>
                <a:srgbClr val="000000"/>
              </a:solidFill>
              <a:ln>
                <a:solidFill>
                  <a:srgbClr val="000000"/>
                </a:solidFill>
                <a:prstDash val="solid"/>
              </a:ln>
            </c:spPr>
          </c:marker>
          <c:cat>
            <c:numRef>
              <c:f>'Alder uten Trine'!$G$258:$G$273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Trine'!$Q$116:$Q$131</c:f>
              <c:numCache>
                <c:formatCode>0\ %</c:formatCode>
                <c:ptCount val="16"/>
                <c:pt idx="0">
                  <c:v>0</c:v>
                </c:pt>
                <c:pt idx="1">
                  <c:v>0</c:v>
                </c:pt>
                <c:pt idx="2">
                  <c:v>1</c:v>
                </c:pt>
                <c:pt idx="3">
                  <c:v>0.91666666666666663</c:v>
                </c:pt>
                <c:pt idx="4">
                  <c:v>0.94339622641509435</c:v>
                </c:pt>
                <c:pt idx="5">
                  <c:v>0.97777777777777775</c:v>
                </c:pt>
                <c:pt idx="6">
                  <c:v>0.95061728395061729</c:v>
                </c:pt>
                <c:pt idx="7">
                  <c:v>0.96825396825396826</c:v>
                </c:pt>
                <c:pt idx="8">
                  <c:v>0.88888888888888884</c:v>
                </c:pt>
                <c:pt idx="9">
                  <c:v>0.72222222222222221</c:v>
                </c:pt>
                <c:pt idx="10">
                  <c:v>0.82857142857142863</c:v>
                </c:pt>
                <c:pt idx="11">
                  <c:v>0.61538461538461542</c:v>
                </c:pt>
                <c:pt idx="12">
                  <c:v>0.55555555555555558</c:v>
                </c:pt>
                <c:pt idx="13">
                  <c:v>0</c:v>
                </c:pt>
                <c:pt idx="14">
                  <c:v>0</c:v>
                </c:pt>
                <c:pt idx="15">
                  <c:v>0.33333333333333331</c:v>
                </c:pt>
              </c:numCache>
            </c:numRef>
          </c:val>
        </c:ser>
        <c:ser>
          <c:idx val="0"/>
          <c:order val="2"/>
          <c:tx>
            <c:v>CV (%)</c:v>
          </c:tx>
          <c:spPr>
            <a:ln w="38100">
              <a:solidFill>
                <a:srgbClr val="FF0000"/>
              </a:solidFill>
              <a:prstDash val="solid"/>
            </a:ln>
          </c:spPr>
          <c:marker>
            <c:symbol val="circle"/>
            <c:size val="6"/>
            <c:spPr>
              <a:solidFill>
                <a:srgbClr val="FF0000"/>
              </a:solidFill>
              <a:ln>
                <a:solidFill>
                  <a:srgbClr val="FF0000"/>
                </a:solidFill>
                <a:prstDash val="solid"/>
              </a:ln>
            </c:spPr>
          </c:marker>
          <c:cat>
            <c:numRef>
              <c:f>'Alder uten Trine'!$G$258:$G$273</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Trine'!$Q$94:$Q$109</c:f>
              <c:numCache>
                <c:formatCode>0.0%</c:formatCode>
                <c:ptCount val="16"/>
                <c:pt idx="0">
                  <c:v>0</c:v>
                </c:pt>
                <c:pt idx="1">
                  <c:v>0</c:v>
                </c:pt>
                <c:pt idx="2">
                  <c:v>0</c:v>
                </c:pt>
                <c:pt idx="3">
                  <c:v>3.7499999999999992E-2</c:v>
                </c:pt>
                <c:pt idx="4">
                  <c:v>4.2084213277743858E-2</c:v>
                </c:pt>
                <c:pt idx="5">
                  <c:v>1.3043478260869542E-2</c:v>
                </c:pt>
                <c:pt idx="6">
                  <c:v>2.0829886387554879E-2</c:v>
                </c:pt>
                <c:pt idx="7">
                  <c:v>1.3824884792626923E-2</c:v>
                </c:pt>
                <c:pt idx="8">
                  <c:v>3.5011020622276123E-2</c:v>
                </c:pt>
                <c:pt idx="9">
                  <c:v>5.1903606479365351E-2</c:v>
                </c:pt>
                <c:pt idx="10">
                  <c:v>2.7288703724997844E-2</c:v>
                </c:pt>
                <c:pt idx="11">
                  <c:v>6.7375069522559963E-2</c:v>
                </c:pt>
                <c:pt idx="12">
                  <c:v>0</c:v>
                </c:pt>
                <c:pt idx="13">
                  <c:v>0</c:v>
                </c:pt>
                <c:pt idx="14">
                  <c:v>0</c:v>
                </c:pt>
                <c:pt idx="15">
                  <c:v>0</c:v>
                </c:pt>
              </c:numCache>
            </c:numRef>
          </c:val>
        </c:ser>
        <c:marker val="1"/>
        <c:axId val="111426176"/>
        <c:axId val="111427968"/>
      </c:lineChart>
      <c:catAx>
        <c:axId val="111418368"/>
        <c:scaling>
          <c:orientation val="minMax"/>
        </c:scaling>
        <c:axPos val="b"/>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nb-NO"/>
          </a:p>
        </c:txPr>
        <c:crossAx val="111424640"/>
        <c:crosses val="autoZero"/>
        <c:auto val="1"/>
        <c:lblAlgn val="ctr"/>
        <c:lblOffset val="100"/>
        <c:tickLblSkip val="1"/>
        <c:tickMarkSkip val="1"/>
      </c:catAx>
      <c:valAx>
        <c:axId val="111424640"/>
        <c:scaling>
          <c:orientation val="minMax"/>
        </c:scaling>
        <c:axPos val="l"/>
        <c:numFmt formatCode="0.0" sourceLinked="0"/>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nb-NO"/>
          </a:p>
        </c:txPr>
        <c:crossAx val="111418368"/>
        <c:crosses val="autoZero"/>
        <c:crossBetween val="between"/>
      </c:valAx>
      <c:catAx>
        <c:axId val="111426176"/>
        <c:scaling>
          <c:orientation val="minMax"/>
        </c:scaling>
        <c:delete val="1"/>
        <c:axPos val="b"/>
        <c:numFmt formatCode="0" sourceLinked="1"/>
        <c:tickLblPos val="none"/>
        <c:crossAx val="111427968"/>
        <c:crosses val="autoZero"/>
        <c:auto val="1"/>
        <c:lblAlgn val="ctr"/>
        <c:lblOffset val="100"/>
      </c:catAx>
      <c:valAx>
        <c:axId val="111427968"/>
        <c:scaling>
          <c:orientation val="minMax"/>
          <c:max val="1"/>
        </c:scaling>
        <c:axPos val="r"/>
        <c:numFmt formatCode="0\ %" sourceLinked="0"/>
        <c:majorTickMark val="cross"/>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nb-NO"/>
          </a:p>
        </c:txPr>
        <c:crossAx val="111426176"/>
        <c:crosses val="max"/>
        <c:crossBetween val="between"/>
      </c:valAx>
      <c:spPr>
        <a:noFill/>
        <a:ln w="25400">
          <a:noFill/>
        </a:ln>
      </c:spPr>
    </c:plotArea>
    <c:legend>
      <c:legendPos val="r"/>
      <c:layout>
        <c:manualLayout>
          <c:xMode val="edge"/>
          <c:yMode val="edge"/>
          <c:x val="0.27578487106152105"/>
          <c:y val="2.1447721179624683E-2"/>
          <c:w val="0.45291503360286256"/>
          <c:h val="8.5790884718498731E-2"/>
        </c:manualLayout>
      </c:layout>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nb-NO"/>
        </a:p>
      </c:txPr>
    </c:legend>
    <c:plotVisOnly val="1"/>
    <c:dispBlanksAs val="gap"/>
  </c:chart>
  <c:spPr>
    <a:solidFill>
      <a:srgbClr val="FFFFFF"/>
    </a:solidFill>
    <a:ln w="9525">
      <a:noFill/>
    </a:ln>
  </c:spPr>
  <c:txPr>
    <a:bodyPr/>
    <a:lstStyle/>
    <a:p>
      <a:pPr>
        <a:defRPr sz="1750" b="0" i="0" u="none" strike="noStrike" baseline="0">
          <a:solidFill>
            <a:srgbClr val="000000"/>
          </a:solidFill>
          <a:latin typeface="Arial"/>
          <a:ea typeface="Arial"/>
          <a:cs typeface="Arial"/>
        </a:defRPr>
      </a:pPr>
      <a:endParaRPr lang="nb-NO"/>
    </a:p>
  </c:txPr>
  <c:printSettings>
    <c:headerFooter alignWithMargins="0"/>
    <c:pageMargins b="1" l="0.75000000000000033" r="0.75000000000000033" t="1" header="0.5" footer="0.5"/>
    <c:pageSetup orientation="landscape" horizontalDpi="300" verticalDpi="300"/>
  </c:printSettings>
  <c:userShapes r:id="rId1"/>
</c:chartSpace>
</file>

<file path=xl/charts/chart80.xml><?xml version="1.0" encoding="utf-8"?>
<c:chartSpace xmlns:c="http://schemas.openxmlformats.org/drawingml/2006/chart" xmlns:a="http://schemas.openxmlformats.org/drawingml/2006/main" xmlns:r="http://schemas.openxmlformats.org/officeDocument/2006/relationships">
  <c:lang val="nb-NO"/>
  <c:chart>
    <c:title>
      <c:txPr>
        <a:bodyPr/>
        <a:lstStyle/>
        <a:p>
          <a:pPr>
            <a:defRPr sz="2190" b="0" i="0" u="none" strike="noStrike" baseline="0">
              <a:solidFill>
                <a:srgbClr val="000000"/>
              </a:solidFill>
              <a:latin typeface="Arial"/>
              <a:ea typeface="Arial"/>
              <a:cs typeface="Arial"/>
            </a:defRPr>
          </a:pPr>
          <a:endParaRPr lang="nb-NO"/>
        </a:p>
      </c:txPr>
    </c:title>
    <c:plotArea>
      <c:layout>
        <c:manualLayout>
          <c:layoutTarget val="inner"/>
          <c:xMode val="edge"/>
          <c:yMode val="edge"/>
          <c:x val="6.9989431786349185E-2"/>
          <c:y val="5.6565768161632266E-2"/>
          <c:w val="0.90668127541406862"/>
          <c:h val="0.90101187857457177"/>
        </c:manualLayout>
      </c:layout>
      <c:lineChart>
        <c:grouping val="standard"/>
        <c:ser>
          <c:idx val="1"/>
          <c:order val="0"/>
          <c:tx>
            <c:strRef>
              <c:f>'Alder uten Trine'!$AR$412</c:f>
              <c:strCache>
                <c:ptCount val="1"/>
              </c:strCache>
            </c:strRef>
          </c:tx>
          <c:spPr>
            <a:ln w="25400">
              <a:solidFill>
                <a:srgbClr val="FF0000"/>
              </a:solidFill>
              <a:prstDash val="solid"/>
            </a:ln>
          </c:spPr>
          <c:marker>
            <c:symbol val="circle"/>
            <c:size val="6"/>
            <c:spPr>
              <a:solidFill>
                <a:srgbClr val="FF0000"/>
              </a:solidFill>
              <a:ln>
                <a:solidFill>
                  <a:srgbClr val="FF0000"/>
                </a:solidFill>
                <a:prstDash val="solid"/>
              </a:ln>
            </c:spPr>
          </c:marker>
          <c:cat>
            <c:numRef>
              <c:f>'Alder uten Trine'!$AB$413:$AB$428</c:f>
              <c:numCache>
                <c:formatCode>0</c:formatCode>
                <c:ptCount val="16"/>
                <c:pt idx="0" formatCode="General">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Trine'!$AO$413:$AO$428</c:f>
              <c:numCache>
                <c:formatCode>0.00_ ;[Red]\-0.00\ </c:formatCode>
                <c:ptCount val="16"/>
                <c:pt idx="0">
                  <c:v>0</c:v>
                </c:pt>
                <c:pt idx="1">
                  <c:v>0</c:v>
                </c:pt>
                <c:pt idx="2">
                  <c:v>0</c:v>
                </c:pt>
                <c:pt idx="3">
                  <c:v>8.3333333333333481E-2</c:v>
                </c:pt>
                <c:pt idx="4">
                  <c:v>1.8867924528302105E-2</c:v>
                </c:pt>
                <c:pt idx="5">
                  <c:v>2.2222222222222143E-2</c:v>
                </c:pt>
                <c:pt idx="6">
                  <c:v>-2.4691358024691468E-2</c:v>
                </c:pt>
                <c:pt idx="7">
                  <c:v>-3.1746031746031633E-2</c:v>
                </c:pt>
                <c:pt idx="8">
                  <c:v>-5.5555555555555358E-2</c:v>
                </c:pt>
                <c:pt idx="9">
                  <c:v>5.5555555555555358E-2</c:v>
                </c:pt>
                <c:pt idx="10">
                  <c:v>5.714285714285694E-2</c:v>
                </c:pt>
                <c:pt idx="11">
                  <c:v>0.11538461538461497</c:v>
                </c:pt>
                <c:pt idx="12">
                  <c:v>-0.44444444444444464</c:v>
                </c:pt>
                <c:pt idx="13">
                  <c:v>0</c:v>
                </c:pt>
                <c:pt idx="14">
                  <c:v>0</c:v>
                </c:pt>
                <c:pt idx="15">
                  <c:v>1</c:v>
                </c:pt>
              </c:numCache>
            </c:numRef>
          </c:val>
        </c:ser>
        <c:marker val="1"/>
        <c:axId val="106310656"/>
        <c:axId val="106312832"/>
      </c:lineChart>
      <c:catAx>
        <c:axId val="106310656"/>
        <c:scaling>
          <c:orientation val="minMax"/>
        </c:scaling>
        <c:axPos val="b"/>
        <c:numFmt formatCode="General" sourceLinked="1"/>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06312832"/>
        <c:crosses val="autoZero"/>
        <c:auto val="1"/>
        <c:lblAlgn val="ctr"/>
        <c:lblOffset val="100"/>
        <c:tickLblSkip val="1"/>
        <c:tickMarkSkip val="1"/>
      </c:catAx>
      <c:valAx>
        <c:axId val="106312832"/>
        <c:scaling>
          <c:orientation val="minMax"/>
        </c:scaling>
        <c:axPos val="l"/>
        <c:majorGridlines>
          <c:spPr>
            <a:ln w="3175">
              <a:solidFill>
                <a:srgbClr val="000000"/>
              </a:solidFill>
              <a:prstDash val="sysDash"/>
            </a:ln>
          </c:spPr>
        </c:majorGridlines>
        <c:numFmt formatCode="0.00_ ;[Red]\-0.00\ " sourceLinked="1"/>
        <c:tickLblPos val="nextTo"/>
        <c:spPr>
          <a:ln w="3175">
            <a:solidFill>
              <a:srgbClr val="000000"/>
            </a:solidFill>
            <a:prstDash val="solid"/>
          </a:ln>
        </c:spPr>
        <c:txPr>
          <a:bodyPr rot="0" vert="horz"/>
          <a:lstStyle/>
          <a:p>
            <a:pPr>
              <a:defRPr sz="1225" b="1" i="0" u="none" strike="noStrike" baseline="0">
                <a:solidFill>
                  <a:srgbClr val="000000"/>
                </a:solidFill>
                <a:latin typeface="Arial"/>
                <a:ea typeface="Arial"/>
                <a:cs typeface="Arial"/>
              </a:defRPr>
            </a:pPr>
            <a:endParaRPr lang="nb-NO"/>
          </a:p>
        </c:txPr>
        <c:crossAx val="106310656"/>
        <c:crosses val="autoZero"/>
        <c:crossBetween val="between"/>
        <c:majorUnit val="0.2"/>
      </c:valAx>
      <c:spPr>
        <a:noFill/>
        <a:ln w="25400">
          <a:noFill/>
        </a:ln>
      </c:spPr>
    </c:plotArea>
    <c:plotVisOnly val="1"/>
    <c:dispBlanksAs val="gap"/>
  </c:chart>
  <c:spPr>
    <a:solidFill>
      <a:srgbClr val="FFFFFF"/>
    </a:solidFill>
    <a:ln w="9525">
      <a:noFill/>
    </a:ln>
  </c:spPr>
  <c:txPr>
    <a:bodyPr/>
    <a:lstStyle/>
    <a:p>
      <a:pPr>
        <a:defRPr sz="1825" b="0" i="0" u="none" strike="noStrike" baseline="0">
          <a:solidFill>
            <a:srgbClr val="000000"/>
          </a:solidFill>
          <a:latin typeface="Arial"/>
          <a:ea typeface="Arial"/>
          <a:cs typeface="Arial"/>
        </a:defRPr>
      </a:pPr>
      <a:endParaRPr lang="nb-NO"/>
    </a:p>
  </c:txPr>
  <c:printSettings>
    <c:headerFooter alignWithMargins="0"/>
    <c:pageMargins b="1" l="0.75000000000000033" r="0.75000000000000033" t="1" header="0.5" footer="0.5"/>
    <c:pageSetup orientation="landscape" horizontalDpi="300" verticalDpi="300"/>
  </c:printSettings>
</c:chartSpace>
</file>

<file path=xl/charts/chart81.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4476217403678215"/>
          <c:y val="8.0169106709465282E-2"/>
          <c:w val="0.83047773526364443"/>
          <c:h val="0.77215508041221825"/>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Trine'!$Q$301:$Q$316</c:f>
              <c:numCache>
                <c:formatCode>0.00</c:formatCode>
                <c:ptCount val="16"/>
                <c:pt idx="0">
                  <c:v>0</c:v>
                </c:pt>
                <c:pt idx="1">
                  <c:v>0</c:v>
                </c:pt>
                <c:pt idx="2">
                  <c:v>2</c:v>
                </c:pt>
                <c:pt idx="3">
                  <c:v>3.6439452439147217</c:v>
                </c:pt>
                <c:pt idx="4">
                  <c:v>4.4977393602596063</c:v>
                </c:pt>
                <c:pt idx="5">
                  <c:v>5.3203646192222092</c:v>
                </c:pt>
                <c:pt idx="6">
                  <c:v>6.4197530864197505</c:v>
                </c:pt>
                <c:pt idx="7">
                  <c:v>7.3217168317965742</c:v>
                </c:pt>
                <c:pt idx="8">
                  <c:v>8.6111111111110947</c:v>
                </c:pt>
                <c:pt idx="9">
                  <c:v>10.134165166494766</c:v>
                </c:pt>
                <c:pt idx="10">
                  <c:v>10.889270836957198</c:v>
                </c:pt>
                <c:pt idx="11">
                  <c:v>13.101490197828658</c:v>
                </c:pt>
                <c:pt idx="12">
                  <c:v>12.609648108945002</c:v>
                </c:pt>
                <c:pt idx="13">
                  <c:v>0</c:v>
                </c:pt>
                <c:pt idx="14">
                  <c:v>0</c:v>
                </c:pt>
                <c:pt idx="15">
                  <c:v>19.162277660168378</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Trine'!$Q$322:$Q$337</c:f>
              <c:numCache>
                <c:formatCode>0.000</c:formatCode>
                <c:ptCount val="16"/>
                <c:pt idx="0">
                  <c:v>0</c:v>
                </c:pt>
                <c:pt idx="1">
                  <c:v>0</c:v>
                </c:pt>
                <c:pt idx="2">
                  <c:v>2</c:v>
                </c:pt>
                <c:pt idx="3">
                  <c:v>2.5227214227519452</c:v>
                </c:pt>
                <c:pt idx="4">
                  <c:v>3.5399964887969975</c:v>
                </c:pt>
                <c:pt idx="5">
                  <c:v>4.7240798252222351</c:v>
                </c:pt>
                <c:pt idx="6">
                  <c:v>5.5308641975308666</c:v>
                </c:pt>
                <c:pt idx="7">
                  <c:v>6.6147911047113626</c:v>
                </c:pt>
                <c:pt idx="8">
                  <c:v>7.2777777777777954</c:v>
                </c:pt>
                <c:pt idx="9">
                  <c:v>7.9769459446163449</c:v>
                </c:pt>
                <c:pt idx="10">
                  <c:v>9.2250148773285154</c:v>
                </c:pt>
                <c:pt idx="11">
                  <c:v>9.1292790329405715</c:v>
                </c:pt>
                <c:pt idx="12">
                  <c:v>10.501463002166108</c:v>
                </c:pt>
                <c:pt idx="13">
                  <c:v>0</c:v>
                </c:pt>
                <c:pt idx="14">
                  <c:v>0</c:v>
                </c:pt>
                <c:pt idx="15">
                  <c:v>12.83772233983162</c:v>
                </c:pt>
              </c:numCache>
            </c:numRef>
          </c:val>
        </c:ser>
        <c:hiLowLines>
          <c:spPr>
            <a:ln w="38100">
              <a:solidFill>
                <a:srgbClr val="000000"/>
              </a:solidFill>
              <a:prstDash val="solid"/>
            </a:ln>
          </c:spPr>
        </c:hiLowLines>
        <c:marker val="1"/>
        <c:axId val="106357120"/>
        <c:axId val="106358656"/>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Trine'!$Q$279:$Q$294</c:f>
              <c:numCache>
                <c:formatCode>0.00</c:formatCode>
                <c:ptCount val="16"/>
                <c:pt idx="0">
                  <c:v>0</c:v>
                </c:pt>
                <c:pt idx="1">
                  <c:v>0</c:v>
                </c:pt>
                <c:pt idx="2">
                  <c:v>2</c:v>
                </c:pt>
                <c:pt idx="3">
                  <c:v>3.0833333333333335</c:v>
                </c:pt>
                <c:pt idx="4">
                  <c:v>4.0188679245283021</c:v>
                </c:pt>
                <c:pt idx="5">
                  <c:v>5.0222222222222221</c:v>
                </c:pt>
                <c:pt idx="6">
                  <c:v>5.9753086419753085</c:v>
                </c:pt>
                <c:pt idx="7">
                  <c:v>6.9682539682539684</c:v>
                </c:pt>
                <c:pt idx="8">
                  <c:v>7.9444444444444446</c:v>
                </c:pt>
                <c:pt idx="9">
                  <c:v>9.0555555555555554</c:v>
                </c:pt>
                <c:pt idx="10">
                  <c:v>10.057142857142857</c:v>
                </c:pt>
                <c:pt idx="11">
                  <c:v>11.115384615384615</c:v>
                </c:pt>
                <c:pt idx="12">
                  <c:v>11.555555555555555</c:v>
                </c:pt>
                <c:pt idx="13">
                  <c:v>0</c:v>
                </c:pt>
                <c:pt idx="14">
                  <c:v>0</c:v>
                </c:pt>
                <c:pt idx="15">
                  <c:v>16</c:v>
                </c:pt>
              </c:numCache>
            </c:numRef>
          </c:val>
        </c:ser>
        <c:ser>
          <c:idx val="1"/>
          <c:order val="3"/>
          <c:spPr>
            <a:ln w="3175">
              <a:solidFill>
                <a:srgbClr val="000000"/>
              </a:solidFill>
              <a:prstDash val="solid"/>
            </a:ln>
          </c:spPr>
          <c:marker>
            <c:symbol val="none"/>
          </c:marker>
          <c:cat>
            <c:numRef>
              <c:f>Alder!#REF!</c:f>
              <c:numCache>
                <c:formatCode>General</c:formatCode>
                <c:ptCount val="1"/>
                <c:pt idx="0">
                  <c:v>1</c:v>
                </c:pt>
              </c:numCache>
            </c:numRef>
          </c:cat>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11439872"/>
        <c:axId val="111441408"/>
      </c:lineChart>
      <c:catAx>
        <c:axId val="106357120"/>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06358656"/>
        <c:crosses val="autoZero"/>
        <c:lblAlgn val="ctr"/>
        <c:lblOffset val="100"/>
        <c:tickLblSkip val="1"/>
        <c:tickMarkSkip val="1"/>
      </c:catAx>
      <c:valAx>
        <c:axId val="106358656"/>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+/- 2stdev</a:t>
                </a:r>
              </a:p>
            </c:rich>
          </c:tx>
          <c:layout>
            <c:manualLayout>
              <c:xMode val="edge"/>
              <c:yMode val="edge"/>
              <c:x val="9.5238095238095247E-3"/>
              <c:y val="0.20253253153482406"/>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06357120"/>
        <c:crosses val="autoZero"/>
        <c:crossBetween val="midCat"/>
        <c:majorUnit val="5"/>
      </c:valAx>
      <c:catAx>
        <c:axId val="111439872"/>
        <c:scaling>
          <c:orientation val="minMax"/>
        </c:scaling>
        <c:delete val="1"/>
        <c:axPos val="b"/>
        <c:numFmt formatCode="0" sourceLinked="1"/>
        <c:tickLblPos val="none"/>
        <c:crossAx val="111441408"/>
        <c:crosses val="autoZero"/>
        <c:lblAlgn val="ctr"/>
        <c:lblOffset val="100"/>
      </c:catAx>
      <c:valAx>
        <c:axId val="111441408"/>
        <c:scaling>
          <c:orientation val="minMax"/>
        </c:scaling>
        <c:delete val="1"/>
        <c:axPos val="l"/>
        <c:numFmt formatCode="0.00" sourceLinked="1"/>
        <c:tickLblPos val="none"/>
        <c:crossAx val="11143987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33" r="0.75000000000000033" t="1" header="0.5" footer="0.5"/>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c:lang val="nb-NO"/>
  <c:chart>
    <c:plotArea>
      <c:layout>
        <c:manualLayout>
          <c:layoutTarget val="inner"/>
          <c:xMode val="edge"/>
          <c:yMode val="edge"/>
          <c:x val="0.17293248954829393"/>
          <c:y val="8.1196920059261726E-2"/>
          <c:w val="0.80263231562088466"/>
          <c:h val="0.76923397950879602"/>
        </c:manualLayout>
      </c:layout>
      <c:lineChart>
        <c:grouping val="standard"/>
        <c:ser>
          <c:idx val="2"/>
          <c:order val="0"/>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Trine'!$I$301:$I$316</c:f>
              <c:numCache>
                <c:formatCode>0.000</c:formatCode>
                <c:ptCount val="16"/>
                <c:pt idx="0">
                  <c:v>0</c:v>
                </c:pt>
                <c:pt idx="1">
                  <c:v>0</c:v>
                </c:pt>
                <c:pt idx="2">
                  <c:v>2</c:v>
                </c:pt>
                <c:pt idx="3">
                  <c:v>3</c:v>
                </c:pt>
                <c:pt idx="4">
                  <c:v>4.6498299142610575</c:v>
                </c:pt>
                <c:pt idx="5">
                  <c:v>5</c:v>
                </c:pt>
                <c:pt idx="6">
                  <c:v>6.5555555555555651</c:v>
                </c:pt>
                <c:pt idx="7">
                  <c:v>7</c:v>
                </c:pt>
                <c:pt idx="8">
                  <c:v>8</c:v>
                </c:pt>
                <c:pt idx="9">
                  <c:v>9</c:v>
                </c:pt>
                <c:pt idx="10">
                  <c:v>10</c:v>
                </c:pt>
                <c:pt idx="11">
                  <c:v>11.821367205045934</c:v>
                </c:pt>
                <c:pt idx="12">
                  <c:v>0</c:v>
                </c:pt>
                <c:pt idx="13">
                  <c:v>0</c:v>
                </c:pt>
                <c:pt idx="14">
                  <c:v>0</c:v>
                </c:pt>
                <c:pt idx="15">
                  <c:v>0</c:v>
                </c:pt>
              </c:numCache>
            </c:numRef>
          </c:val>
        </c:ser>
        <c:ser>
          <c:idx val="3"/>
          <c:order val="1"/>
          <c:spPr>
            <a:ln w="28575">
              <a:noFill/>
            </a:ln>
          </c:spPr>
          <c:marker>
            <c:symbol val="none"/>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Trine'!$I$322:$I$337</c:f>
              <c:numCache>
                <c:formatCode>0.000</c:formatCode>
                <c:ptCount val="16"/>
                <c:pt idx="0">
                  <c:v>0</c:v>
                </c:pt>
                <c:pt idx="1">
                  <c:v>0</c:v>
                </c:pt>
                <c:pt idx="2">
                  <c:v>2</c:v>
                </c:pt>
                <c:pt idx="3">
                  <c:v>3</c:v>
                </c:pt>
                <c:pt idx="4">
                  <c:v>3.0168367524056099</c:v>
                </c:pt>
                <c:pt idx="5">
                  <c:v>5</c:v>
                </c:pt>
                <c:pt idx="6">
                  <c:v>5.2222222222222134</c:v>
                </c:pt>
                <c:pt idx="7">
                  <c:v>7</c:v>
                </c:pt>
                <c:pt idx="8">
                  <c:v>8</c:v>
                </c:pt>
                <c:pt idx="9">
                  <c:v>9</c:v>
                </c:pt>
                <c:pt idx="10">
                  <c:v>10</c:v>
                </c:pt>
                <c:pt idx="11">
                  <c:v>9.5119661282873977</c:v>
                </c:pt>
                <c:pt idx="12">
                  <c:v>0</c:v>
                </c:pt>
                <c:pt idx="13">
                  <c:v>0</c:v>
                </c:pt>
                <c:pt idx="14">
                  <c:v>0</c:v>
                </c:pt>
                <c:pt idx="15">
                  <c:v>0</c:v>
                </c:pt>
              </c:numCache>
            </c:numRef>
          </c:val>
        </c:ser>
        <c:hiLowLines>
          <c:spPr>
            <a:ln w="38100">
              <a:solidFill>
                <a:srgbClr val="000000"/>
              </a:solidFill>
              <a:prstDash val="solid"/>
            </a:ln>
          </c:spPr>
        </c:hiLowLines>
        <c:marker val="1"/>
        <c:axId val="111608192"/>
        <c:axId val="111609728"/>
      </c:lineChart>
      <c:lineChart>
        <c:grouping val="standard"/>
        <c:ser>
          <c:idx val="0"/>
          <c:order val="2"/>
          <c:spPr>
            <a:ln w="28575">
              <a:noFill/>
            </a:ln>
          </c:spPr>
          <c:marker>
            <c:symbol val="dot"/>
            <c:size val="7"/>
            <c:spPr>
              <a:solidFill>
                <a:srgbClr val="000000"/>
              </a:solidFill>
              <a:ln>
                <a:solidFill>
                  <a:srgbClr val="000000"/>
                </a:solidFill>
                <a:prstDash val="solid"/>
              </a:ln>
            </c:spPr>
          </c:marker>
          <c:cat>
            <c:numRef>
              <c:f>'Alder uten Trine'!$G$301:$G$316</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cat>
          <c:val>
            <c:numRef>
              <c:f>'Alder uten Trine'!$I$279:$I$294</c:f>
              <c:numCache>
                <c:formatCode>0.00</c:formatCode>
                <c:ptCount val="16"/>
                <c:pt idx="0">
                  <c:v>0</c:v>
                </c:pt>
                <c:pt idx="1">
                  <c:v>0</c:v>
                </c:pt>
                <c:pt idx="2">
                  <c:v>2</c:v>
                </c:pt>
                <c:pt idx="3">
                  <c:v>3</c:v>
                </c:pt>
                <c:pt idx="4">
                  <c:v>3.8333333333333335</c:v>
                </c:pt>
                <c:pt idx="5">
                  <c:v>5</c:v>
                </c:pt>
                <c:pt idx="6">
                  <c:v>5.8888888888888893</c:v>
                </c:pt>
                <c:pt idx="7">
                  <c:v>7</c:v>
                </c:pt>
                <c:pt idx="8">
                  <c:v>8</c:v>
                </c:pt>
                <c:pt idx="9">
                  <c:v>9</c:v>
                </c:pt>
                <c:pt idx="10">
                  <c:v>10</c:v>
                </c:pt>
                <c:pt idx="11">
                  <c:v>10.666666666666666</c:v>
                </c:pt>
                <c:pt idx="12">
                  <c:v>12</c:v>
                </c:pt>
                <c:pt idx="13">
                  <c:v>0</c:v>
                </c:pt>
                <c:pt idx="14">
                  <c:v>0</c:v>
                </c:pt>
                <c:pt idx="15">
                  <c:v>16</c:v>
                </c:pt>
              </c:numCache>
            </c:numRef>
          </c:val>
        </c:ser>
        <c:ser>
          <c:idx val="1"/>
          <c:order val="3"/>
          <c:spPr>
            <a:ln w="3175">
              <a:solidFill>
                <a:srgbClr val="000000"/>
              </a:solidFill>
              <a:prstDash val="solid"/>
            </a:ln>
          </c:spPr>
          <c:marker>
            <c:symbol val="none"/>
          </c:marker>
          <c:val>
            <c:numRef>
              <c:f>'Alder uten Trine'!$G$322:$G$337</c:f>
              <c:numCache>
                <c:formatCode>0</c:formatCod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numCache>
            </c:numRef>
          </c:val>
        </c:ser>
        <c:marker val="1"/>
        <c:axId val="111624192"/>
        <c:axId val="111625728"/>
      </c:lineChart>
      <c:catAx>
        <c:axId val="111608192"/>
        <c:scaling>
          <c:orientation val="minMax"/>
        </c:scaling>
        <c:axPos val="b"/>
        <c:numFmt formatCode="0" sourceLinked="1"/>
        <c:majorTickMark val="cross"/>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nb-NO"/>
          </a:p>
        </c:txPr>
        <c:crossAx val="111609728"/>
        <c:crosses val="autoZero"/>
        <c:lblAlgn val="ctr"/>
        <c:lblOffset val="100"/>
        <c:tickLblSkip val="1"/>
        <c:tickMarkSkip val="1"/>
      </c:catAx>
      <c:valAx>
        <c:axId val="111609728"/>
        <c:scaling>
          <c:orientation val="minMax"/>
          <c:max val="20"/>
          <c:min val="0"/>
        </c:scaling>
        <c:axPos val="l"/>
        <c:title>
          <c:tx>
            <c:rich>
              <a:bodyPr/>
              <a:lstStyle/>
              <a:p>
                <a:pPr>
                  <a:defRPr sz="1100" b="1" i="0" u="none" strike="noStrike" baseline="0">
                    <a:solidFill>
                      <a:srgbClr val="000000"/>
                    </a:solidFill>
                    <a:latin typeface="Arial"/>
                    <a:ea typeface="Arial"/>
                    <a:cs typeface="Arial"/>
                  </a:defRPr>
                </a:pPr>
                <a:r>
                  <a:rPr lang="nb-NO"/>
                  <a:t>Mean age +/- 2 stdev</a:t>
                </a:r>
              </a:p>
            </c:rich>
          </c:tx>
          <c:layout>
            <c:manualLayout>
              <c:xMode val="edge"/>
              <c:yMode val="edge"/>
              <c:x val="7.7067669172932368E-2"/>
              <c:y val="0.19230832987981766"/>
            </c:manualLayout>
          </c:layout>
          <c:spPr>
            <a:noFill/>
            <a:ln w="25400">
              <a:noFill/>
            </a:ln>
          </c:spPr>
        </c:title>
        <c:numFmt formatCode="0" sourceLinked="0"/>
        <c:majorTickMark val="cross"/>
        <c:minorTickMark val="in"/>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nb-NO"/>
          </a:p>
        </c:txPr>
        <c:crossAx val="111608192"/>
        <c:crosses val="autoZero"/>
        <c:crossBetween val="midCat"/>
        <c:majorUnit val="5"/>
      </c:valAx>
      <c:catAx>
        <c:axId val="111624192"/>
        <c:scaling>
          <c:orientation val="minMax"/>
        </c:scaling>
        <c:delete val="1"/>
        <c:axPos val="b"/>
        <c:numFmt formatCode="0" sourceLinked="1"/>
        <c:tickLblPos val="none"/>
        <c:crossAx val="111625728"/>
        <c:crosses val="autoZero"/>
        <c:lblAlgn val="ctr"/>
        <c:lblOffset val="100"/>
      </c:catAx>
      <c:valAx>
        <c:axId val="111625728"/>
        <c:scaling>
          <c:orientation val="minMax"/>
        </c:scaling>
        <c:delete val="1"/>
        <c:axPos val="l"/>
        <c:numFmt formatCode="0.00" sourceLinked="1"/>
        <c:tickLblPos val="none"/>
        <c:crossAx val="111624192"/>
        <c:crosses val="autoZero"/>
        <c:crossBetween val="midCat"/>
      </c:valAx>
      <c:spPr>
        <a:noFill/>
        <a:ln w="25400">
          <a:noFill/>
        </a:ln>
      </c:spPr>
    </c:plotArea>
    <c:dispBlanksAs val="gap"/>
  </c:chart>
  <c:spPr>
    <a:solidFill>
      <a:srgbClr val="FFFFFF"/>
    </a:solidFill>
    <a:ln w="3175">
      <a:solidFill>
        <a:srgbClr val="000000"/>
      </a:solidFill>
      <a:prstDash val="solid"/>
    </a:ln>
  </c:spPr>
  <c:txPr>
    <a:bodyPr/>
    <a:lstStyle/>
    <a:p>
      <a:pPr>
        <a:defRPr sz="1000" b="0" i="0" u="none" strike="noStrike" baseline="0">
          <a:solidFill>
            <a:srgbClr val="000000"/>
          </a:solidFill>
          <a:latin typeface="Geneva"/>
          <a:ea typeface="Geneva"/>
          <a:cs typeface="Geneva"/>
        </a:defRPr>
      </a:pPr>
      <a:endParaRPr lang="nb-NO"/>
    </a:p>
  </c:txPr>
  <c:printSettings>
    <c:headerFooter alignWithMargins="0"/>
    <c:pageMargins b="1" l="0.75000000000000056" r="0.75000000000000056" t="1" header="0.5" footer="0.5"/>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3" Type="http://schemas.openxmlformats.org/officeDocument/2006/relationships/chart" Target="../charts/chart3.xml"/><Relationship Id="rId21" Type="http://schemas.openxmlformats.org/officeDocument/2006/relationships/chart" Target="../charts/chart21.xml"/><Relationship Id="rId34" Type="http://schemas.openxmlformats.org/officeDocument/2006/relationships/chart" Target="../charts/chart34.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41" Type="http://schemas.openxmlformats.org/officeDocument/2006/relationships/chart" Target="../charts/chart41.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s>
</file>

<file path=xl/drawings/_rels/drawing29.xml.rels><?xml version="1.0" encoding="UTF-8" standalone="yes"?>
<Relationships xmlns="http://schemas.openxmlformats.org/package/2006/relationships"><Relationship Id="rId8" Type="http://schemas.openxmlformats.org/officeDocument/2006/relationships/chart" Target="../charts/chart49.xml"/><Relationship Id="rId13" Type="http://schemas.openxmlformats.org/officeDocument/2006/relationships/chart" Target="../charts/chart54.xml"/><Relationship Id="rId18" Type="http://schemas.openxmlformats.org/officeDocument/2006/relationships/chart" Target="../charts/chart59.xml"/><Relationship Id="rId26" Type="http://schemas.openxmlformats.org/officeDocument/2006/relationships/chart" Target="../charts/chart67.xml"/><Relationship Id="rId39" Type="http://schemas.openxmlformats.org/officeDocument/2006/relationships/chart" Target="../charts/chart80.xml"/><Relationship Id="rId3" Type="http://schemas.openxmlformats.org/officeDocument/2006/relationships/chart" Target="../charts/chart44.xml"/><Relationship Id="rId21" Type="http://schemas.openxmlformats.org/officeDocument/2006/relationships/chart" Target="../charts/chart62.xml"/><Relationship Id="rId34" Type="http://schemas.openxmlformats.org/officeDocument/2006/relationships/chart" Target="../charts/chart75.xml"/><Relationship Id="rId7" Type="http://schemas.openxmlformats.org/officeDocument/2006/relationships/chart" Target="../charts/chart48.xml"/><Relationship Id="rId12" Type="http://schemas.openxmlformats.org/officeDocument/2006/relationships/chart" Target="../charts/chart53.xml"/><Relationship Id="rId17" Type="http://schemas.openxmlformats.org/officeDocument/2006/relationships/chart" Target="../charts/chart58.xml"/><Relationship Id="rId25" Type="http://schemas.openxmlformats.org/officeDocument/2006/relationships/chart" Target="../charts/chart66.xml"/><Relationship Id="rId33" Type="http://schemas.openxmlformats.org/officeDocument/2006/relationships/chart" Target="../charts/chart74.xml"/><Relationship Id="rId38" Type="http://schemas.openxmlformats.org/officeDocument/2006/relationships/chart" Target="../charts/chart79.xml"/><Relationship Id="rId2" Type="http://schemas.openxmlformats.org/officeDocument/2006/relationships/chart" Target="../charts/chart43.xml"/><Relationship Id="rId16" Type="http://schemas.openxmlformats.org/officeDocument/2006/relationships/chart" Target="../charts/chart57.xml"/><Relationship Id="rId20" Type="http://schemas.openxmlformats.org/officeDocument/2006/relationships/chart" Target="../charts/chart61.xml"/><Relationship Id="rId29" Type="http://schemas.openxmlformats.org/officeDocument/2006/relationships/chart" Target="../charts/chart70.xml"/><Relationship Id="rId41" Type="http://schemas.openxmlformats.org/officeDocument/2006/relationships/chart" Target="../charts/chart82.xml"/><Relationship Id="rId1" Type="http://schemas.openxmlformats.org/officeDocument/2006/relationships/chart" Target="../charts/chart42.xml"/><Relationship Id="rId6" Type="http://schemas.openxmlformats.org/officeDocument/2006/relationships/chart" Target="../charts/chart47.xml"/><Relationship Id="rId11" Type="http://schemas.openxmlformats.org/officeDocument/2006/relationships/chart" Target="../charts/chart52.xml"/><Relationship Id="rId24" Type="http://schemas.openxmlformats.org/officeDocument/2006/relationships/chart" Target="../charts/chart65.xml"/><Relationship Id="rId32" Type="http://schemas.openxmlformats.org/officeDocument/2006/relationships/chart" Target="../charts/chart73.xml"/><Relationship Id="rId37" Type="http://schemas.openxmlformats.org/officeDocument/2006/relationships/chart" Target="../charts/chart78.xml"/><Relationship Id="rId40" Type="http://schemas.openxmlformats.org/officeDocument/2006/relationships/chart" Target="../charts/chart81.xml"/><Relationship Id="rId5" Type="http://schemas.openxmlformats.org/officeDocument/2006/relationships/chart" Target="../charts/chart46.xml"/><Relationship Id="rId15" Type="http://schemas.openxmlformats.org/officeDocument/2006/relationships/chart" Target="../charts/chart56.xml"/><Relationship Id="rId23" Type="http://schemas.openxmlformats.org/officeDocument/2006/relationships/chart" Target="../charts/chart64.xml"/><Relationship Id="rId28" Type="http://schemas.openxmlformats.org/officeDocument/2006/relationships/chart" Target="../charts/chart69.xml"/><Relationship Id="rId36" Type="http://schemas.openxmlformats.org/officeDocument/2006/relationships/chart" Target="../charts/chart77.xml"/><Relationship Id="rId10" Type="http://schemas.openxmlformats.org/officeDocument/2006/relationships/chart" Target="../charts/chart51.xml"/><Relationship Id="rId19" Type="http://schemas.openxmlformats.org/officeDocument/2006/relationships/chart" Target="../charts/chart60.xml"/><Relationship Id="rId31" Type="http://schemas.openxmlformats.org/officeDocument/2006/relationships/chart" Target="../charts/chart72.xml"/><Relationship Id="rId4" Type="http://schemas.openxmlformats.org/officeDocument/2006/relationships/chart" Target="../charts/chart45.xml"/><Relationship Id="rId9" Type="http://schemas.openxmlformats.org/officeDocument/2006/relationships/chart" Target="../charts/chart50.xml"/><Relationship Id="rId14" Type="http://schemas.openxmlformats.org/officeDocument/2006/relationships/chart" Target="../charts/chart55.xml"/><Relationship Id="rId22" Type="http://schemas.openxmlformats.org/officeDocument/2006/relationships/chart" Target="../charts/chart63.xml"/><Relationship Id="rId27" Type="http://schemas.openxmlformats.org/officeDocument/2006/relationships/chart" Target="../charts/chart68.xml"/><Relationship Id="rId30" Type="http://schemas.openxmlformats.org/officeDocument/2006/relationships/chart" Target="../charts/chart71.xml"/><Relationship Id="rId35" Type="http://schemas.openxmlformats.org/officeDocument/2006/relationships/chart" Target="../charts/chart76.xml"/></Relationships>
</file>

<file path=xl/drawings/drawing1.xml><?xml version="1.0" encoding="utf-8"?>
<xdr:wsDr xmlns:xdr="http://schemas.openxmlformats.org/drawingml/2006/spreadsheetDrawing" xmlns:a="http://schemas.openxmlformats.org/drawingml/2006/main">
  <xdr:twoCellAnchor>
    <xdr:from>
      <xdr:col>50</xdr:col>
      <xdr:colOff>0</xdr:colOff>
      <xdr:row>4</xdr:row>
      <xdr:rowOff>0</xdr:rowOff>
    </xdr:from>
    <xdr:to>
      <xdr:col>50</xdr:col>
      <xdr:colOff>0</xdr:colOff>
      <xdr:row>4</xdr:row>
      <xdr:rowOff>0</xdr:rowOff>
    </xdr:to>
    <xdr:graphicFrame macro="">
      <xdr:nvGraphicFramePr>
        <xdr:cNvPr id="654093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3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36"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37"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38"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39"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40"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41"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42"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43"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50</xdr:col>
      <xdr:colOff>0</xdr:colOff>
      <xdr:row>4</xdr:row>
      <xdr:rowOff>0</xdr:rowOff>
    </xdr:from>
    <xdr:to>
      <xdr:col>50</xdr:col>
      <xdr:colOff>0</xdr:colOff>
      <xdr:row>4</xdr:row>
      <xdr:rowOff>0</xdr:rowOff>
    </xdr:to>
    <xdr:graphicFrame macro="">
      <xdr:nvGraphicFramePr>
        <xdr:cNvPr id="6540944"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45"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46"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47"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48"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49"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0"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1"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2"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3"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4"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5"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6"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7"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8"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59"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20</xdr:col>
      <xdr:colOff>0</xdr:colOff>
      <xdr:row>57</xdr:row>
      <xdr:rowOff>0</xdr:rowOff>
    </xdr:from>
    <xdr:to>
      <xdr:col>20</xdr:col>
      <xdr:colOff>0</xdr:colOff>
      <xdr:row>57</xdr:row>
      <xdr:rowOff>0</xdr:rowOff>
    </xdr:to>
    <xdr:graphicFrame macro="">
      <xdr:nvGraphicFramePr>
        <xdr:cNvPr id="6540960"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28</xdr:col>
      <xdr:colOff>0</xdr:colOff>
      <xdr:row>532</xdr:row>
      <xdr:rowOff>0</xdr:rowOff>
    </xdr:from>
    <xdr:to>
      <xdr:col>37</xdr:col>
      <xdr:colOff>0</xdr:colOff>
      <xdr:row>545</xdr:row>
      <xdr:rowOff>0</xdr:rowOff>
    </xdr:to>
    <xdr:graphicFrame macro="">
      <xdr:nvGraphicFramePr>
        <xdr:cNvPr id="6540961"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37</xdr:col>
      <xdr:colOff>0</xdr:colOff>
      <xdr:row>532</xdr:row>
      <xdr:rowOff>0</xdr:rowOff>
    </xdr:from>
    <xdr:to>
      <xdr:col>46</xdr:col>
      <xdr:colOff>0</xdr:colOff>
      <xdr:row>545</xdr:row>
      <xdr:rowOff>0</xdr:rowOff>
    </xdr:to>
    <xdr:graphicFrame macro="">
      <xdr:nvGraphicFramePr>
        <xdr:cNvPr id="6540962"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27</xdr:col>
      <xdr:colOff>723900</xdr:colOff>
      <xdr:row>558</xdr:row>
      <xdr:rowOff>47625</xdr:rowOff>
    </xdr:from>
    <xdr:to>
      <xdr:col>36</xdr:col>
      <xdr:colOff>552450</xdr:colOff>
      <xdr:row>571</xdr:row>
      <xdr:rowOff>114300</xdr:rowOff>
    </xdr:to>
    <xdr:graphicFrame macro="">
      <xdr:nvGraphicFramePr>
        <xdr:cNvPr id="6540963"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37</xdr:col>
      <xdr:colOff>0</xdr:colOff>
      <xdr:row>545</xdr:row>
      <xdr:rowOff>0</xdr:rowOff>
    </xdr:from>
    <xdr:to>
      <xdr:col>46</xdr:col>
      <xdr:colOff>0</xdr:colOff>
      <xdr:row>558</xdr:row>
      <xdr:rowOff>0</xdr:rowOff>
    </xdr:to>
    <xdr:graphicFrame macro="">
      <xdr:nvGraphicFramePr>
        <xdr:cNvPr id="6540964"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27</xdr:col>
      <xdr:colOff>723900</xdr:colOff>
      <xdr:row>571</xdr:row>
      <xdr:rowOff>114300</xdr:rowOff>
    </xdr:from>
    <xdr:to>
      <xdr:col>36</xdr:col>
      <xdr:colOff>552450</xdr:colOff>
      <xdr:row>584</xdr:row>
      <xdr:rowOff>9525</xdr:rowOff>
    </xdr:to>
    <xdr:graphicFrame macro="">
      <xdr:nvGraphicFramePr>
        <xdr:cNvPr id="6540965"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37</xdr:col>
      <xdr:colOff>0</xdr:colOff>
      <xdr:row>558</xdr:row>
      <xdr:rowOff>0</xdr:rowOff>
    </xdr:from>
    <xdr:to>
      <xdr:col>46</xdr:col>
      <xdr:colOff>0</xdr:colOff>
      <xdr:row>571</xdr:row>
      <xdr:rowOff>0</xdr:rowOff>
    </xdr:to>
    <xdr:graphicFrame macro="">
      <xdr:nvGraphicFramePr>
        <xdr:cNvPr id="6540966"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27</xdr:col>
      <xdr:colOff>723900</xdr:colOff>
      <xdr:row>584</xdr:row>
      <xdr:rowOff>9525</xdr:rowOff>
    </xdr:from>
    <xdr:to>
      <xdr:col>36</xdr:col>
      <xdr:colOff>552450</xdr:colOff>
      <xdr:row>598</xdr:row>
      <xdr:rowOff>123825</xdr:rowOff>
    </xdr:to>
    <xdr:graphicFrame macro="">
      <xdr:nvGraphicFramePr>
        <xdr:cNvPr id="6540967"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37</xdr:col>
      <xdr:colOff>0</xdr:colOff>
      <xdr:row>570</xdr:row>
      <xdr:rowOff>152400</xdr:rowOff>
    </xdr:from>
    <xdr:to>
      <xdr:col>46</xdr:col>
      <xdr:colOff>9525</xdr:colOff>
      <xdr:row>584</xdr:row>
      <xdr:rowOff>38100</xdr:rowOff>
    </xdr:to>
    <xdr:graphicFrame macro="">
      <xdr:nvGraphicFramePr>
        <xdr:cNvPr id="6540968"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editAs="oneCell">
    <xdr:from>
      <xdr:col>4</xdr:col>
      <xdr:colOff>381001</xdr:colOff>
      <xdr:row>60</xdr:row>
      <xdr:rowOff>0</xdr:rowOff>
    </xdr:from>
    <xdr:to>
      <xdr:col>16</xdr:col>
      <xdr:colOff>616326</xdr:colOff>
      <xdr:row>67</xdr:row>
      <xdr:rowOff>28577</xdr:rowOff>
    </xdr:to>
    <xdr:sp macro="" textlink="">
      <xdr:nvSpPr>
        <xdr:cNvPr id="1068" name="Text Box 44"/>
        <xdr:cNvSpPr txBox="1">
          <a:spLocks noChangeArrowheads="1"/>
        </xdr:cNvSpPr>
      </xdr:nvSpPr>
      <xdr:spPr bwMode="auto">
        <a:xfrm>
          <a:off x="2342030" y="20887765"/>
          <a:ext cx="7687236" cy="1395694"/>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number of age readings,  the coefficient of variation (CV), the percent agreement and the RELATIVE bias are presented by MODAL age for each age reader and for all readers combined. A weighted mean CV and a weighted mean percent agreement are given by reader and all readers combined. The CV's by MODAL age for each individual age reader and all readers combined indicate the precision in age reading by MODAL age. The weighted mean CV's over all MODAL age groups comined indicate the precision in age reading by reader and for all age readers combined.</a:t>
          </a:r>
        </a:p>
      </xdr:txBody>
    </xdr:sp>
    <xdr:clientData/>
  </xdr:twoCellAnchor>
  <xdr:twoCellAnchor editAs="oneCell">
    <xdr:from>
      <xdr:col>5</xdr:col>
      <xdr:colOff>152400</xdr:colOff>
      <xdr:row>170</xdr:row>
      <xdr:rowOff>152400</xdr:rowOff>
    </xdr:from>
    <xdr:to>
      <xdr:col>21</xdr:col>
      <xdr:colOff>63314</xdr:colOff>
      <xdr:row>175</xdr:row>
      <xdr:rowOff>114300</xdr:rowOff>
    </xdr:to>
    <xdr:sp macro="" textlink="">
      <xdr:nvSpPr>
        <xdr:cNvPr id="1069" name="Text Box 45"/>
        <xdr:cNvSpPr txBox="1">
          <a:spLocks noChangeArrowheads="1"/>
        </xdr:cNvSpPr>
      </xdr:nvSpPr>
      <xdr:spPr bwMode="auto">
        <a:xfrm>
          <a:off x="2590800" y="38195250"/>
          <a:ext cx="9858375" cy="9144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sng" strike="noStrike" baseline="0">
              <a:solidFill>
                <a:srgbClr val="000000"/>
              </a:solidFill>
              <a:latin typeface="Times New Roman"/>
              <a:cs typeface="Times New Roman"/>
            </a:rPr>
            <a:t>Upper table</a:t>
          </a:r>
          <a:r>
            <a:rPr lang="nb-NO" sz="1300" b="0" i="0" u="none" strike="noStrike" baseline="0">
              <a:solidFill>
                <a:srgbClr val="000000"/>
              </a:solidFill>
              <a:latin typeface="Times New Roman"/>
              <a:cs typeface="Times New Roman"/>
            </a:rPr>
            <a:t>: The age compositions estimated by each age reader and all age readers combined.</a:t>
          </a:r>
        </a:p>
        <a:p>
          <a:pPr algn="l" rtl="0">
            <a:defRPr sz="1000"/>
          </a:pPr>
          <a:r>
            <a:rPr lang="nb-NO" sz="1300" b="0" i="0" u="sng" strike="noStrike" baseline="0">
              <a:solidFill>
                <a:srgbClr val="000000"/>
              </a:solidFill>
              <a:latin typeface="Times New Roman"/>
              <a:cs typeface="Times New Roman"/>
            </a:rPr>
            <a:t>Midle table</a:t>
          </a:r>
          <a:r>
            <a:rPr lang="nb-NO" sz="1300" b="0" i="0" u="none" strike="noStrike" baseline="0">
              <a:solidFill>
                <a:srgbClr val="000000"/>
              </a:solidFill>
              <a:latin typeface="Times New Roman"/>
              <a:cs typeface="Times New Roman"/>
            </a:rPr>
            <a:t>: The estimated mean length at age by age reader and by all age readers combined.</a:t>
          </a:r>
        </a:p>
        <a:p>
          <a:pPr algn="l" rtl="0">
            <a:defRPr sz="1000"/>
          </a:pPr>
          <a:r>
            <a:rPr lang="nb-NO" sz="1300" b="0" i="0" u="sng" strike="noStrike" baseline="0">
              <a:solidFill>
                <a:srgbClr val="000000"/>
              </a:solidFill>
              <a:latin typeface="Times New Roman"/>
              <a:cs typeface="Times New Roman"/>
            </a:rPr>
            <a:t>Lower table</a:t>
          </a:r>
          <a:r>
            <a:rPr lang="nb-NO" sz="1300" b="0" i="0" u="none" strike="noStrike" baseline="0">
              <a:solidFill>
                <a:srgbClr val="000000"/>
              </a:solidFill>
              <a:latin typeface="Times New Roman"/>
              <a:cs typeface="Times New Roman"/>
            </a:rPr>
            <a:t>: Bias tests: non-parametrically with a one-sample Wilcoxon rank sum test.The inter-reader bias test and the reader against MODAL</a:t>
          </a:r>
        </a:p>
        <a:p>
          <a:pPr algn="l" rtl="0">
            <a:defRPr sz="1000"/>
          </a:pPr>
          <a:r>
            <a:rPr lang="nb-NO" sz="1300" b="0" i="0" u="none" strike="noStrike" baseline="0">
              <a:solidFill>
                <a:srgbClr val="000000"/>
              </a:solidFill>
              <a:latin typeface="Times New Roman"/>
              <a:cs typeface="Times New Roman"/>
            </a:rPr>
            <a:t>                       age bias   test.</a:t>
          </a:r>
        </a:p>
      </xdr:txBody>
    </xdr:sp>
    <xdr:clientData/>
  </xdr:twoCellAnchor>
  <xdr:twoCellAnchor editAs="oneCell">
    <xdr:from>
      <xdr:col>27</xdr:col>
      <xdr:colOff>714375</xdr:colOff>
      <xdr:row>528</xdr:row>
      <xdr:rowOff>0</xdr:rowOff>
    </xdr:from>
    <xdr:to>
      <xdr:col>44</xdr:col>
      <xdr:colOff>409574</xdr:colOff>
      <xdr:row>531</xdr:row>
      <xdr:rowOff>180974</xdr:rowOff>
    </xdr:to>
    <xdr:sp macro="" textlink="">
      <xdr:nvSpPr>
        <xdr:cNvPr id="1070" name="Text Box 46"/>
        <xdr:cNvSpPr txBox="1">
          <a:spLocks noChangeArrowheads="1"/>
        </xdr:cNvSpPr>
      </xdr:nvSpPr>
      <xdr:spPr bwMode="auto">
        <a:xfrm>
          <a:off x="15363825" y="98469450"/>
          <a:ext cx="9458325" cy="895350"/>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In the age bias plots below the mean age recorded +/- 2stdev of each age reader and all readers combined are plotted against the MODAL age. The estimated mean age corresponds to MODAL age, if the estimated mean age is on the 1:1 equilibrium line (solid line). RELATIVE bias is the age difference between estimated mean age and MODAL age.</a:t>
          </a:r>
        </a:p>
      </xdr:txBody>
    </xdr:sp>
    <xdr:clientData/>
  </xdr:twoCellAnchor>
  <xdr:twoCellAnchor editAs="oneCell">
    <xdr:from>
      <xdr:col>20</xdr:col>
      <xdr:colOff>38100</xdr:colOff>
      <xdr:row>4</xdr:row>
      <xdr:rowOff>104775</xdr:rowOff>
    </xdr:from>
    <xdr:to>
      <xdr:col>22</xdr:col>
      <xdr:colOff>28575</xdr:colOff>
      <xdr:row>17</xdr:row>
      <xdr:rowOff>123826</xdr:rowOff>
    </xdr:to>
    <xdr:sp macro="" textlink="">
      <xdr:nvSpPr>
        <xdr:cNvPr id="1071" name="Text Box 47"/>
        <xdr:cNvSpPr txBox="1">
          <a:spLocks noChangeArrowheads="1"/>
        </xdr:cNvSpPr>
      </xdr:nvSpPr>
      <xdr:spPr bwMode="auto">
        <a:xfrm>
          <a:off x="11287125" y="1590675"/>
          <a:ext cx="1038225" cy="2124075"/>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If the modal age can not be estimated by excel, then the </a:t>
          </a:r>
          <a:r>
            <a:rPr lang="nb-NO" sz="1300" b="0" i="0" u="sng" strike="noStrike" baseline="0">
              <a:solidFill>
                <a:srgbClr val="000000"/>
              </a:solidFill>
              <a:latin typeface="Times New Roman"/>
              <a:cs typeface="Times New Roman"/>
            </a:rPr>
            <a:t>rounded mean age</a:t>
          </a:r>
          <a:r>
            <a:rPr lang="nb-NO" sz="1300" b="0" i="0" u="none" strike="noStrike" baseline="0">
              <a:solidFill>
                <a:srgbClr val="000000"/>
              </a:solidFill>
              <a:latin typeface="Times New Roman"/>
              <a:cs typeface="Times New Roman"/>
            </a:rPr>
            <a:t> can be inserted instead. </a:t>
          </a:r>
        </a:p>
      </xdr:txBody>
    </xdr:sp>
    <xdr:clientData/>
  </xdr:twoCellAnchor>
  <xdr:twoCellAnchor>
    <xdr:from>
      <xdr:col>28</xdr:col>
      <xdr:colOff>0</xdr:colOff>
      <xdr:row>738</xdr:row>
      <xdr:rowOff>0</xdr:rowOff>
    </xdr:from>
    <xdr:to>
      <xdr:col>44</xdr:col>
      <xdr:colOff>9525</xdr:colOff>
      <xdr:row>780</xdr:row>
      <xdr:rowOff>57150</xdr:rowOff>
    </xdr:to>
    <xdr:graphicFrame macro="">
      <xdr:nvGraphicFramePr>
        <xdr:cNvPr id="6540973"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editAs="oneCell">
    <xdr:from>
      <xdr:col>30</xdr:col>
      <xdr:colOff>9525</xdr:colOff>
      <xdr:row>780</xdr:row>
      <xdr:rowOff>133350</xdr:rowOff>
    </xdr:from>
    <xdr:to>
      <xdr:col>42</xdr:col>
      <xdr:colOff>190500</xdr:colOff>
      <xdr:row>787</xdr:row>
      <xdr:rowOff>33618</xdr:rowOff>
    </xdr:to>
    <xdr:sp macro="" textlink="">
      <xdr:nvSpPr>
        <xdr:cNvPr id="1073" name="Text Box 49"/>
        <xdr:cNvSpPr txBox="1">
          <a:spLocks noChangeArrowheads="1"/>
        </xdr:cNvSpPr>
      </xdr:nvSpPr>
      <xdr:spPr bwMode="auto">
        <a:xfrm>
          <a:off x="16571819" y="140240497"/>
          <a:ext cx="7050181" cy="998444"/>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distribution of the age reading errors in percentage by MODAL age as observed from the whole group of age readers in an age reading comparison to MODAL age. The achieved precision in age reading by MODAL age group  is shown by the spread of the age readings errors. There appears to be no RELATIVE bias, if the age reading errors are normally distributed. The distributions are skewed, if RELATIVE bias occurs. </a:t>
          </a:r>
        </a:p>
      </xdr:txBody>
    </xdr:sp>
    <xdr:clientData/>
  </xdr:twoCellAnchor>
  <xdr:twoCellAnchor editAs="oneCell">
    <xdr:from>
      <xdr:col>41</xdr:col>
      <xdr:colOff>0</xdr:colOff>
      <xdr:row>4</xdr:row>
      <xdr:rowOff>28575</xdr:rowOff>
    </xdr:from>
    <xdr:to>
      <xdr:col>43</xdr:col>
      <xdr:colOff>333376</xdr:colOff>
      <xdr:row>24</xdr:row>
      <xdr:rowOff>66675</xdr:rowOff>
    </xdr:to>
    <xdr:sp macro="" textlink="">
      <xdr:nvSpPr>
        <xdr:cNvPr id="1074" name="Text Box 50"/>
        <xdr:cNvSpPr txBox="1">
          <a:spLocks noChangeArrowheads="1"/>
        </xdr:cNvSpPr>
      </xdr:nvSpPr>
      <xdr:spPr bwMode="auto">
        <a:xfrm>
          <a:off x="22698075" y="1514475"/>
          <a:ext cx="1543050" cy="32766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Only two readers can be compared at the same time in the work table for the bias test.  Please insert the bias test results in Table 3 "Inter-reader bias test". If you have extended the set to over 200 calcified structures, make sure that you have dragged down the formulas of this work table!</a:t>
          </a:r>
        </a:p>
      </xdr:txBody>
    </xdr:sp>
    <xdr:clientData/>
  </xdr:twoCellAnchor>
  <xdr:twoCellAnchor editAs="oneCell">
    <xdr:from>
      <xdr:col>18</xdr:col>
      <xdr:colOff>9525</xdr:colOff>
      <xdr:row>229</xdr:row>
      <xdr:rowOff>133350</xdr:rowOff>
    </xdr:from>
    <xdr:to>
      <xdr:col>21</xdr:col>
      <xdr:colOff>600077</xdr:colOff>
      <xdr:row>240</xdr:row>
      <xdr:rowOff>156882</xdr:rowOff>
    </xdr:to>
    <xdr:sp macro="" textlink="">
      <xdr:nvSpPr>
        <xdr:cNvPr id="1075" name="Text Box 51"/>
        <xdr:cNvSpPr txBox="1">
          <a:spLocks noChangeArrowheads="1"/>
        </xdr:cNvSpPr>
      </xdr:nvSpPr>
      <xdr:spPr bwMode="auto">
        <a:xfrm>
          <a:off x="9963150" y="48310800"/>
          <a:ext cx="2247900" cy="196215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inter-reader bias test table has to be filled in by hand. There is a work table on the right hand side of Table 1, where age reading results of only 2 readers can be inserted at the same time. The results on bias should be inserted manually in this Table 3!</a:t>
          </a:r>
        </a:p>
      </xdr:txBody>
    </xdr:sp>
    <xdr:clientData/>
  </xdr:twoCellAnchor>
  <xdr:twoCellAnchor>
    <xdr:from>
      <xdr:col>28</xdr:col>
      <xdr:colOff>9525</xdr:colOff>
      <xdr:row>826</xdr:row>
      <xdr:rowOff>0</xdr:rowOff>
    </xdr:from>
    <xdr:to>
      <xdr:col>43</xdr:col>
      <xdr:colOff>485775</xdr:colOff>
      <xdr:row>858</xdr:row>
      <xdr:rowOff>0</xdr:rowOff>
    </xdr:to>
    <xdr:graphicFrame macro="">
      <xdr:nvGraphicFramePr>
        <xdr:cNvPr id="6540977"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editAs="oneCell">
    <xdr:from>
      <xdr:col>30</xdr:col>
      <xdr:colOff>0</xdr:colOff>
      <xdr:row>859</xdr:row>
      <xdr:rowOff>0</xdr:rowOff>
    </xdr:from>
    <xdr:to>
      <xdr:col>42</xdr:col>
      <xdr:colOff>180975</xdr:colOff>
      <xdr:row>860</xdr:row>
      <xdr:rowOff>28575</xdr:rowOff>
    </xdr:to>
    <xdr:sp macro="" textlink="">
      <xdr:nvSpPr>
        <xdr:cNvPr id="1077" name="Text Box 53"/>
        <xdr:cNvSpPr txBox="1">
          <a:spLocks noChangeArrowheads="1"/>
        </xdr:cNvSpPr>
      </xdr:nvSpPr>
      <xdr:spPr bwMode="auto">
        <a:xfrm>
          <a:off x="16516350" y="153676350"/>
          <a:ext cx="7067550" cy="257175"/>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1" i="0" u="none" strike="noStrike" baseline="0">
              <a:solidFill>
                <a:srgbClr val="000000"/>
              </a:solidFill>
              <a:latin typeface="Tms Rmn"/>
            </a:rPr>
            <a:t>The mean length at age as estimated by each age reader.</a:t>
          </a:r>
        </a:p>
      </xdr:txBody>
    </xdr:sp>
    <xdr:clientData/>
  </xdr:twoCellAnchor>
  <xdr:twoCellAnchor>
    <xdr:from>
      <xdr:col>28</xdr:col>
      <xdr:colOff>9525</xdr:colOff>
      <xdr:row>684</xdr:row>
      <xdr:rowOff>9525</xdr:rowOff>
    </xdr:from>
    <xdr:to>
      <xdr:col>42</xdr:col>
      <xdr:colOff>495300</xdr:colOff>
      <xdr:row>706</xdr:row>
      <xdr:rowOff>0</xdr:rowOff>
    </xdr:to>
    <xdr:graphicFrame macro="">
      <xdr:nvGraphicFramePr>
        <xdr:cNvPr id="6540979"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editAs="oneCell">
    <xdr:from>
      <xdr:col>30</xdr:col>
      <xdr:colOff>0</xdr:colOff>
      <xdr:row>706</xdr:row>
      <xdr:rowOff>0</xdr:rowOff>
    </xdr:from>
    <xdr:to>
      <xdr:col>41</xdr:col>
      <xdr:colOff>600074</xdr:colOff>
      <xdr:row>711</xdr:row>
      <xdr:rowOff>1</xdr:rowOff>
    </xdr:to>
    <xdr:sp macro="" textlink="">
      <xdr:nvSpPr>
        <xdr:cNvPr id="1079" name="Text Box 55"/>
        <xdr:cNvSpPr txBox="1">
          <a:spLocks noChangeArrowheads="1"/>
        </xdr:cNvSpPr>
      </xdr:nvSpPr>
      <xdr:spPr bwMode="auto">
        <a:xfrm>
          <a:off x="16516350" y="128330325"/>
          <a:ext cx="6781800" cy="962025"/>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coefficient of variation (CV%), percent agreement and the standard deviation (STDEV) are plotted against MODAL age. </a:t>
          </a:r>
        </a:p>
        <a:p>
          <a:pPr algn="l" rtl="0">
            <a:defRPr sz="1000"/>
          </a:pPr>
          <a:r>
            <a:rPr lang="nb-NO" sz="1200" b="0" i="0" u="none" strike="noStrike" baseline="0">
              <a:solidFill>
                <a:srgbClr val="000000"/>
              </a:solidFill>
              <a:latin typeface="Tms Rmn"/>
            </a:rPr>
            <a:t>CV is much less age dependent than the standard deviation (STDEV) and the percent agreement. CV is therefore a better index for the precision in age reading. Problems in age reading are indicated by relatively high CV's at age.</a:t>
          </a:r>
        </a:p>
      </xdr:txBody>
    </xdr:sp>
    <xdr:clientData/>
  </xdr:twoCellAnchor>
  <xdr:twoCellAnchor editAs="oneCell">
    <xdr:from>
      <xdr:col>18</xdr:col>
      <xdr:colOff>38100</xdr:colOff>
      <xdr:row>243</xdr:row>
      <xdr:rowOff>0</xdr:rowOff>
    </xdr:from>
    <xdr:to>
      <xdr:col>21</xdr:col>
      <xdr:colOff>638177</xdr:colOff>
      <xdr:row>256</xdr:row>
      <xdr:rowOff>238125</xdr:rowOff>
    </xdr:to>
    <xdr:sp macro="" textlink="">
      <xdr:nvSpPr>
        <xdr:cNvPr id="1080" name="Text Box 56"/>
        <xdr:cNvSpPr txBox="1">
          <a:spLocks noChangeArrowheads="1"/>
        </xdr:cNvSpPr>
      </xdr:nvSpPr>
      <xdr:spPr bwMode="auto">
        <a:xfrm>
          <a:off x="9991725" y="50434875"/>
          <a:ext cx="2257425" cy="27051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reader against MODAL age bias test table has to be filled in by hand. There is a work table on the right hand side of Table 1, where age reading results of one reader and the modal age can be inserted at the same time. The results on bias should be inserted manually in Table 3!</a:t>
          </a:r>
        </a:p>
      </xdr:txBody>
    </xdr:sp>
    <xdr:clientData/>
  </xdr:twoCellAnchor>
  <xdr:twoCellAnchor editAs="oneCell">
    <xdr:from>
      <xdr:col>42</xdr:col>
      <xdr:colOff>38100</xdr:colOff>
      <xdr:row>438</xdr:row>
      <xdr:rowOff>0</xdr:rowOff>
    </xdr:from>
    <xdr:to>
      <xdr:col>45</xdr:col>
      <xdr:colOff>257174</xdr:colOff>
      <xdr:row>452</xdr:row>
      <xdr:rowOff>16669</xdr:rowOff>
    </xdr:to>
    <xdr:sp macro="" textlink="">
      <xdr:nvSpPr>
        <xdr:cNvPr id="1081" name="Text Box 57"/>
        <xdr:cNvSpPr txBox="1">
          <a:spLocks noChangeArrowheads="1"/>
        </xdr:cNvSpPr>
      </xdr:nvSpPr>
      <xdr:spPr bwMode="auto">
        <a:xfrm>
          <a:off x="23441025" y="83724750"/>
          <a:ext cx="1733550" cy="2295525"/>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names of the strata still have to be filled in!   The names of the strata given in </a:t>
          </a:r>
          <a:r>
            <a:rPr lang="nb-NO" sz="1400" b="1" i="0" u="none" strike="noStrike" baseline="0">
              <a:solidFill>
                <a:srgbClr val="003366"/>
              </a:solidFill>
              <a:latin typeface="Times New Roman"/>
              <a:cs typeface="Times New Roman"/>
            </a:rPr>
            <a:t>blue</a:t>
          </a:r>
          <a:r>
            <a:rPr lang="nb-NO" sz="1400" b="0" i="0" u="none" strike="noStrike" baseline="0">
              <a:solidFill>
                <a:srgbClr val="000000"/>
              </a:solidFill>
              <a:latin typeface="Times New Roman"/>
              <a:cs typeface="Times New Roman"/>
            </a:rPr>
            <a:t> in Table 5 should exactly correspond to the names of the strata as used in column A of Table 1.</a:t>
          </a:r>
        </a:p>
      </xdr:txBody>
    </xdr:sp>
    <xdr:clientData/>
  </xdr:twoCellAnchor>
  <xdr:twoCellAnchor>
    <xdr:from>
      <xdr:col>28</xdr:col>
      <xdr:colOff>28575</xdr:colOff>
      <xdr:row>790</xdr:row>
      <xdr:rowOff>9525</xdr:rowOff>
    </xdr:from>
    <xdr:to>
      <xdr:col>43</xdr:col>
      <xdr:colOff>495300</xdr:colOff>
      <xdr:row>819</xdr:row>
      <xdr:rowOff>28575</xdr:rowOff>
    </xdr:to>
    <xdr:graphicFrame macro="">
      <xdr:nvGraphicFramePr>
        <xdr:cNvPr id="6540983"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37</xdr:col>
      <xdr:colOff>0</xdr:colOff>
      <xdr:row>584</xdr:row>
      <xdr:rowOff>47625</xdr:rowOff>
    </xdr:from>
    <xdr:to>
      <xdr:col>46</xdr:col>
      <xdr:colOff>28575</xdr:colOff>
      <xdr:row>598</xdr:row>
      <xdr:rowOff>38100</xdr:rowOff>
    </xdr:to>
    <xdr:graphicFrame macro="">
      <xdr:nvGraphicFramePr>
        <xdr:cNvPr id="6540984"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27</xdr:col>
      <xdr:colOff>714375</xdr:colOff>
      <xdr:row>544</xdr:row>
      <xdr:rowOff>104775</xdr:rowOff>
    </xdr:from>
    <xdr:to>
      <xdr:col>36</xdr:col>
      <xdr:colOff>542925</xdr:colOff>
      <xdr:row>558</xdr:row>
      <xdr:rowOff>28575</xdr:rowOff>
    </xdr:to>
    <xdr:graphicFrame macro="">
      <xdr:nvGraphicFramePr>
        <xdr:cNvPr id="6540985"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0.14216</cdr:x>
      <cdr:y>0</cdr:y>
    </cdr:from>
    <cdr:to>
      <cdr:x>0.58571</cdr:x>
      <cdr:y>0.44812</cdr:y>
    </cdr:to>
    <cdr:sp macro="" textlink="">
      <cdr:nvSpPr>
        <cdr:cNvPr id="2049" name="Text 1"/>
        <cdr:cNvSpPr txBox="1">
          <a:spLocks xmlns:a="http://schemas.openxmlformats.org/drawingml/2006/main" noChangeArrowheads="1"/>
        </cdr:cNvSpPr>
      </cdr:nvSpPr>
      <cdr:spPr bwMode="auto">
        <a:xfrm xmlns:a="http://schemas.openxmlformats.org/drawingml/2006/main">
          <a:off x="107438" y="-86248"/>
          <a:ext cx="325310" cy="3286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xml><?xml version="1.0" encoding="utf-8"?>
<c:userShapes xmlns:c="http://schemas.openxmlformats.org/drawingml/2006/chart">
  <cdr:relSizeAnchor xmlns:cdr="http://schemas.openxmlformats.org/drawingml/2006/chartDrawing">
    <cdr:from>
      <cdr:x>0.42843</cdr:x>
      <cdr:y>0</cdr:y>
    </cdr:from>
    <cdr:to>
      <cdr:x>0.58136</cdr:x>
      <cdr:y>0.36371</cdr:y>
    </cdr:to>
    <cdr:sp macro="" textlink="">
      <cdr:nvSpPr>
        <cdr:cNvPr id="3073" name="Text 1"/>
        <cdr:cNvSpPr txBox="1">
          <a:spLocks xmlns:a="http://schemas.openxmlformats.org/drawingml/2006/main" noChangeArrowheads="1"/>
        </cdr:cNvSpPr>
      </cdr:nvSpPr>
      <cdr:spPr bwMode="auto">
        <a:xfrm xmlns:a="http://schemas.openxmlformats.org/drawingml/2006/main">
          <a:off x="317398" y="-31525"/>
          <a:ext cx="112159" cy="2667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cm</a:t>
          </a:r>
        </a:p>
      </cdr:txBody>
    </cdr:sp>
  </cdr:relSizeAnchor>
</c:userShapes>
</file>

<file path=xl/drawings/drawing4.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4097"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5.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5121"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6.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6145"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7.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7169"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8.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8193"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9.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9217"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0.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10241"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1.xml><?xml version="1.0" encoding="utf-8"?>
<c:userShapes xmlns:c="http://schemas.openxmlformats.org/drawingml/2006/chart">
  <cdr:relSizeAnchor xmlns:cdr="http://schemas.openxmlformats.org/drawingml/2006/chartDrawing">
    <cdr:from>
      <cdr:x>0.13933</cdr:x>
      <cdr:y>0</cdr:y>
    </cdr:from>
    <cdr:to>
      <cdr:x>0.99402</cdr:x>
      <cdr:y>0.66804</cdr:y>
    </cdr:to>
    <cdr:sp macro="" textlink="">
      <cdr:nvSpPr>
        <cdr:cNvPr id="11265" name="Text 1"/>
        <cdr:cNvSpPr txBox="1">
          <a:spLocks xmlns:a="http://schemas.openxmlformats.org/drawingml/2006/main" noChangeArrowheads="1"/>
        </cdr:cNvSpPr>
      </cdr:nvSpPr>
      <cdr:spPr bwMode="auto">
        <a:xfrm xmlns:a="http://schemas.openxmlformats.org/drawingml/2006/main">
          <a:off x="105364" y="-94544"/>
          <a:ext cx="626847" cy="48995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12.xml><?xml version="1.0" encoding="utf-8"?>
<c:userShapes xmlns:c="http://schemas.openxmlformats.org/drawingml/2006/chart">
  <cdr:relSizeAnchor xmlns:cdr="http://schemas.openxmlformats.org/drawingml/2006/chartDrawing">
    <cdr:from>
      <cdr:x>0</cdr:x>
      <cdr:y>0.49456</cdr:y>
    </cdr:from>
    <cdr:to>
      <cdr:x>1</cdr:x>
      <cdr:y>0.87111</cdr:y>
    </cdr:to>
    <cdr:sp macro="" textlink="">
      <cdr:nvSpPr>
        <cdr:cNvPr id="12289" name="Text 1"/>
        <cdr:cNvSpPr txBox="1">
          <a:spLocks xmlns:a="http://schemas.openxmlformats.org/drawingml/2006/main" noChangeArrowheads="1"/>
        </cdr:cNvSpPr>
      </cdr:nvSpPr>
      <cdr:spPr bwMode="auto">
        <a:xfrm xmlns:a="http://schemas.openxmlformats.org/drawingml/2006/main">
          <a:off x="673978" y="365899"/>
          <a:ext cx="914345" cy="27617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vertOverflow="clip" wrap="square" lIns="36576" tIns="27432" rIns="36576" bIns="27432" anchor="ctr" upright="1"/>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13.xml><?xml version="1.0" encoding="utf-8"?>
<c:userShapes xmlns:c="http://schemas.openxmlformats.org/drawingml/2006/chart">
  <cdr:relSizeAnchor xmlns:cdr="http://schemas.openxmlformats.org/drawingml/2006/chartDrawing">
    <cdr:from>
      <cdr:x>0.79824</cdr:x>
      <cdr:y>0.06515</cdr:y>
    </cdr:from>
    <cdr:to>
      <cdr:x>0.82195</cdr:x>
      <cdr:y>0.06515</cdr:y>
    </cdr:to>
    <cdr:sp macro="" textlink="">
      <cdr:nvSpPr>
        <cdr:cNvPr id="13313" name="Text 1"/>
        <cdr:cNvSpPr txBox="1">
          <a:spLocks xmlns:a="http://schemas.openxmlformats.org/drawingml/2006/main" noChangeArrowheads="1"/>
        </cdr:cNvSpPr>
      </cdr:nvSpPr>
      <cdr:spPr bwMode="auto">
        <a:xfrm xmlns:a="http://schemas.openxmlformats.org/drawingml/2006/main">
          <a:off x="588622" y="50960"/>
          <a:ext cx="17390"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4.xml><?xml version="1.0" encoding="utf-8"?>
<c:userShapes xmlns:c="http://schemas.openxmlformats.org/drawingml/2006/chart">
  <cdr:relSizeAnchor xmlns:cdr="http://schemas.openxmlformats.org/drawingml/2006/chartDrawing">
    <cdr:from>
      <cdr:x>0.79867</cdr:x>
      <cdr:y>0.06537</cdr:y>
    </cdr:from>
    <cdr:to>
      <cdr:x>0.83021</cdr:x>
      <cdr:y>0.06537</cdr:y>
    </cdr:to>
    <cdr:sp macro="" textlink="">
      <cdr:nvSpPr>
        <cdr:cNvPr id="14337" name="Text 1"/>
        <cdr:cNvSpPr txBox="1">
          <a:spLocks xmlns:a="http://schemas.openxmlformats.org/drawingml/2006/main" noChangeArrowheads="1"/>
        </cdr:cNvSpPr>
      </cdr:nvSpPr>
      <cdr:spPr bwMode="auto">
        <a:xfrm xmlns:a="http://schemas.openxmlformats.org/drawingml/2006/main">
          <a:off x="588941" y="51119"/>
          <a:ext cx="23134"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5.xml><?xml version="1.0" encoding="utf-8"?>
<c:userShapes xmlns:c="http://schemas.openxmlformats.org/drawingml/2006/chart">
  <cdr:relSizeAnchor xmlns:cdr="http://schemas.openxmlformats.org/drawingml/2006/chartDrawing">
    <cdr:from>
      <cdr:x>0.79889</cdr:x>
      <cdr:y>0.11192</cdr:y>
    </cdr:from>
    <cdr:to>
      <cdr:x>0.83631</cdr:x>
      <cdr:y>0.11475</cdr:y>
    </cdr:to>
    <cdr:sp macro="" textlink="">
      <cdr:nvSpPr>
        <cdr:cNvPr id="15361" name="Text 1"/>
        <cdr:cNvSpPr txBox="1">
          <a:spLocks xmlns:a="http://schemas.openxmlformats.org/drawingml/2006/main" noChangeArrowheads="1"/>
        </cdr:cNvSpPr>
      </cdr:nvSpPr>
      <cdr:spPr bwMode="auto">
        <a:xfrm xmlns:a="http://schemas.openxmlformats.org/drawingml/2006/main">
          <a:off x="589101" y="85261"/>
          <a:ext cx="27441" cy="207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6.xml><?xml version="1.0" encoding="utf-8"?>
<c:userShapes xmlns:c="http://schemas.openxmlformats.org/drawingml/2006/chart">
  <cdr:relSizeAnchor xmlns:cdr="http://schemas.openxmlformats.org/drawingml/2006/chartDrawing">
    <cdr:from>
      <cdr:x>0.79889</cdr:x>
      <cdr:y>0.10931</cdr:y>
    </cdr:from>
    <cdr:to>
      <cdr:x>0.83913</cdr:x>
      <cdr:y>0.11236</cdr:y>
    </cdr:to>
    <cdr:sp macro="" textlink="">
      <cdr:nvSpPr>
        <cdr:cNvPr id="16385" name="Text 1"/>
        <cdr:cNvSpPr txBox="1">
          <a:spLocks xmlns:a="http://schemas.openxmlformats.org/drawingml/2006/main" noChangeArrowheads="1"/>
        </cdr:cNvSpPr>
      </cdr:nvSpPr>
      <cdr:spPr bwMode="auto">
        <a:xfrm xmlns:a="http://schemas.openxmlformats.org/drawingml/2006/main">
          <a:off x="589101" y="83347"/>
          <a:ext cx="29515"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7.xml><?xml version="1.0" encoding="utf-8"?>
<c:userShapes xmlns:c="http://schemas.openxmlformats.org/drawingml/2006/chart">
  <cdr:relSizeAnchor xmlns:cdr="http://schemas.openxmlformats.org/drawingml/2006/chartDrawing">
    <cdr:from>
      <cdr:x>0.79954</cdr:x>
      <cdr:y>0.10931</cdr:y>
    </cdr:from>
    <cdr:to>
      <cdr:x>0.84392</cdr:x>
      <cdr:y>0.11236</cdr:y>
    </cdr:to>
    <cdr:sp macro="" textlink="">
      <cdr:nvSpPr>
        <cdr:cNvPr id="17409" name="Text 1"/>
        <cdr:cNvSpPr txBox="1">
          <a:spLocks xmlns:a="http://schemas.openxmlformats.org/drawingml/2006/main" noChangeArrowheads="1"/>
        </cdr:cNvSpPr>
      </cdr:nvSpPr>
      <cdr:spPr bwMode="auto">
        <a:xfrm xmlns:a="http://schemas.openxmlformats.org/drawingml/2006/main">
          <a:off x="589579" y="83347"/>
          <a:ext cx="32547"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8.xml><?xml version="1.0" encoding="utf-8"?>
<c:userShapes xmlns:c="http://schemas.openxmlformats.org/drawingml/2006/chart">
  <cdr:relSizeAnchor xmlns:cdr="http://schemas.openxmlformats.org/drawingml/2006/chartDrawing">
    <cdr:from>
      <cdr:x>0.79954</cdr:x>
      <cdr:y>0.10931</cdr:y>
    </cdr:from>
    <cdr:to>
      <cdr:x>0.84392</cdr:x>
      <cdr:y>0.1117</cdr:y>
    </cdr:to>
    <cdr:sp macro="" textlink="">
      <cdr:nvSpPr>
        <cdr:cNvPr id="18433" name="Text 1"/>
        <cdr:cNvSpPr txBox="1">
          <a:spLocks xmlns:a="http://schemas.openxmlformats.org/drawingml/2006/main" noChangeArrowheads="1"/>
        </cdr:cNvSpPr>
      </cdr:nvSpPr>
      <cdr:spPr bwMode="auto">
        <a:xfrm xmlns:a="http://schemas.openxmlformats.org/drawingml/2006/main">
          <a:off x="589579" y="83347"/>
          <a:ext cx="32547" cy="175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19.xml><?xml version="1.0" encoding="utf-8"?>
<c:userShapes xmlns:c="http://schemas.openxmlformats.org/drawingml/2006/chart">
  <cdr:relSizeAnchor xmlns:cdr="http://schemas.openxmlformats.org/drawingml/2006/chartDrawing">
    <cdr:from>
      <cdr:x>0.7978</cdr:x>
      <cdr:y>0.11323</cdr:y>
    </cdr:from>
    <cdr:to>
      <cdr:x>0.82195</cdr:x>
      <cdr:y>0.11627</cdr:y>
    </cdr:to>
    <cdr:sp macro="" textlink="">
      <cdr:nvSpPr>
        <cdr:cNvPr id="19457" name="Text 1"/>
        <cdr:cNvSpPr txBox="1">
          <a:spLocks xmlns:a="http://schemas.openxmlformats.org/drawingml/2006/main" noChangeArrowheads="1"/>
        </cdr:cNvSpPr>
      </cdr:nvSpPr>
      <cdr:spPr bwMode="auto">
        <a:xfrm xmlns:a="http://schemas.openxmlformats.org/drawingml/2006/main">
          <a:off x="588303" y="86219"/>
          <a:ext cx="17709"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0.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0481"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1.xml><?xml version="1.0" encoding="utf-8"?>
<c:userShapes xmlns:c="http://schemas.openxmlformats.org/drawingml/2006/chart">
  <cdr:relSizeAnchor xmlns:cdr="http://schemas.openxmlformats.org/drawingml/2006/chartDrawing">
    <cdr:from>
      <cdr:x>0.79715</cdr:x>
      <cdr:y>0.22743</cdr:y>
    </cdr:from>
    <cdr:to>
      <cdr:x>0.81912</cdr:x>
      <cdr:y>0.24027</cdr:y>
    </cdr:to>
    <cdr:sp macro="" textlink="">
      <cdr:nvSpPr>
        <cdr:cNvPr id="21505" name="Text 1"/>
        <cdr:cNvSpPr txBox="1">
          <a:spLocks xmlns:a="http://schemas.openxmlformats.org/drawingml/2006/main" noChangeArrowheads="1"/>
        </cdr:cNvSpPr>
      </cdr:nvSpPr>
      <cdr:spPr bwMode="auto">
        <a:xfrm xmlns:a="http://schemas.openxmlformats.org/drawingml/2006/main">
          <a:off x="587824" y="169979"/>
          <a:ext cx="16114" cy="941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2.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2529"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3.xml><?xml version="1.0" encoding="utf-8"?>
<c:userShapes xmlns:c="http://schemas.openxmlformats.org/drawingml/2006/chart">
  <cdr:relSizeAnchor xmlns:cdr="http://schemas.openxmlformats.org/drawingml/2006/chartDrawing">
    <cdr:from>
      <cdr:x>0.79715</cdr:x>
      <cdr:y>0.14107</cdr:y>
    </cdr:from>
    <cdr:to>
      <cdr:x>0.82043</cdr:x>
      <cdr:y>0.1452</cdr:y>
    </cdr:to>
    <cdr:sp macro="" textlink="">
      <cdr:nvSpPr>
        <cdr:cNvPr id="23553" name="Text 1"/>
        <cdr:cNvSpPr txBox="1">
          <a:spLocks xmlns:a="http://schemas.openxmlformats.org/drawingml/2006/main" noChangeArrowheads="1"/>
        </cdr:cNvSpPr>
      </cdr:nvSpPr>
      <cdr:spPr bwMode="auto">
        <a:xfrm xmlns:a="http://schemas.openxmlformats.org/drawingml/2006/main">
          <a:off x="587824" y="106640"/>
          <a:ext cx="17071" cy="3032"/>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4.xml><?xml version="1.0" encoding="utf-8"?>
<c:userShapes xmlns:c="http://schemas.openxmlformats.org/drawingml/2006/chart">
  <cdr:relSizeAnchor xmlns:cdr="http://schemas.openxmlformats.org/drawingml/2006/chartDrawing">
    <cdr:from>
      <cdr:x>0.79715</cdr:x>
      <cdr:y>0.11257</cdr:y>
    </cdr:from>
    <cdr:to>
      <cdr:x>0.81912</cdr:x>
      <cdr:y>0.11519</cdr:y>
    </cdr:to>
    <cdr:sp macro="" textlink="">
      <cdr:nvSpPr>
        <cdr:cNvPr id="24577" name="Text 1"/>
        <cdr:cNvSpPr txBox="1">
          <a:spLocks xmlns:a="http://schemas.openxmlformats.org/drawingml/2006/main" noChangeArrowheads="1"/>
        </cdr:cNvSpPr>
      </cdr:nvSpPr>
      <cdr:spPr bwMode="auto">
        <a:xfrm xmlns:a="http://schemas.openxmlformats.org/drawingml/2006/main">
          <a:off x="587824" y="85740"/>
          <a:ext cx="16114" cy="191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5.xml><?xml version="1.0" encoding="utf-8"?>
<c:userShapes xmlns:c="http://schemas.openxmlformats.org/drawingml/2006/chart">
  <cdr:relSizeAnchor xmlns:cdr="http://schemas.openxmlformats.org/drawingml/2006/chartDrawing">
    <cdr:from>
      <cdr:x>0.79715</cdr:x>
      <cdr:y>0.11301</cdr:y>
    </cdr:from>
    <cdr:to>
      <cdr:x>0.81999</cdr:x>
      <cdr:y>0.11606</cdr:y>
    </cdr:to>
    <cdr:sp macro="" textlink="">
      <cdr:nvSpPr>
        <cdr:cNvPr id="25601" name="Text 1"/>
        <cdr:cNvSpPr txBox="1">
          <a:spLocks xmlns:a="http://schemas.openxmlformats.org/drawingml/2006/main" noChangeArrowheads="1"/>
        </cdr:cNvSpPr>
      </cdr:nvSpPr>
      <cdr:spPr bwMode="auto">
        <a:xfrm xmlns:a="http://schemas.openxmlformats.org/drawingml/2006/main">
          <a:off x="587824" y="86059"/>
          <a:ext cx="16752"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6.xml><?xml version="1.0" encoding="utf-8"?>
<c:userShapes xmlns:c="http://schemas.openxmlformats.org/drawingml/2006/chart">
  <cdr:relSizeAnchor xmlns:cdr="http://schemas.openxmlformats.org/drawingml/2006/chartDrawing">
    <cdr:from>
      <cdr:x>0.7978</cdr:x>
      <cdr:y>0.06515</cdr:y>
    </cdr:from>
    <cdr:to>
      <cdr:x>0.82043</cdr:x>
      <cdr:y>0.06515</cdr:y>
    </cdr:to>
    <cdr:sp macro="" textlink="">
      <cdr:nvSpPr>
        <cdr:cNvPr id="26625" name="Text 1"/>
        <cdr:cNvSpPr txBox="1">
          <a:spLocks xmlns:a="http://schemas.openxmlformats.org/drawingml/2006/main" noChangeArrowheads="1"/>
        </cdr:cNvSpPr>
      </cdr:nvSpPr>
      <cdr:spPr bwMode="auto">
        <a:xfrm xmlns:a="http://schemas.openxmlformats.org/drawingml/2006/main">
          <a:off x="588303" y="50960"/>
          <a:ext cx="1659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7.xml><?xml version="1.0" encoding="utf-8"?>
<c:userShapes xmlns:c="http://schemas.openxmlformats.org/drawingml/2006/chart">
  <cdr:relSizeAnchor xmlns:cdr="http://schemas.openxmlformats.org/drawingml/2006/chartDrawing">
    <cdr:from>
      <cdr:x>0.79954</cdr:x>
      <cdr:y>0.22852</cdr:y>
    </cdr:from>
    <cdr:to>
      <cdr:x>0.83631</cdr:x>
      <cdr:y>0.24244</cdr:y>
    </cdr:to>
    <cdr:sp macro="" textlink="">
      <cdr:nvSpPr>
        <cdr:cNvPr id="27649" name="Text 1"/>
        <cdr:cNvSpPr txBox="1">
          <a:spLocks xmlns:a="http://schemas.openxmlformats.org/drawingml/2006/main" noChangeArrowheads="1"/>
        </cdr:cNvSpPr>
      </cdr:nvSpPr>
      <cdr:spPr bwMode="auto">
        <a:xfrm xmlns:a="http://schemas.openxmlformats.org/drawingml/2006/main">
          <a:off x="589579" y="170777"/>
          <a:ext cx="26963" cy="10211"/>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28.xml><?xml version="1.0" encoding="utf-8"?>
<c:userShapes xmlns:c="http://schemas.openxmlformats.org/drawingml/2006/chart">
  <cdr:relSizeAnchor xmlns:cdr="http://schemas.openxmlformats.org/drawingml/2006/chartDrawing">
    <cdr:from>
      <cdr:x>0.00954</cdr:x>
      <cdr:y>0.0218</cdr:y>
    </cdr:from>
    <cdr:to>
      <cdr:x>0.0867</cdr:x>
      <cdr:y>0.09788</cdr:y>
    </cdr:to>
    <cdr:sp macro="" textlink="">
      <cdr:nvSpPr>
        <cdr:cNvPr id="46081" name="Text Box 2049"/>
        <cdr:cNvSpPr txBox="1">
          <a:spLocks xmlns:a="http://schemas.openxmlformats.org/drawingml/2006/main" noChangeArrowheads="1"/>
        </cdr:cNvSpPr>
      </cdr:nvSpPr>
      <cdr:spPr bwMode="auto">
        <a:xfrm xmlns:a="http://schemas.openxmlformats.org/drawingml/2006/main">
          <a:off x="80832" y="75029"/>
          <a:ext cx="654025"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STDEV</a:t>
          </a:r>
        </a:p>
      </cdr:txBody>
    </cdr:sp>
  </cdr:relSizeAnchor>
  <cdr:relSizeAnchor xmlns:cdr="http://schemas.openxmlformats.org/drawingml/2006/chartDrawing">
    <cdr:from>
      <cdr:x>0.82632</cdr:x>
      <cdr:y>0.0218</cdr:y>
    </cdr:from>
    <cdr:to>
      <cdr:x>1</cdr:x>
      <cdr:y>0.09788</cdr:y>
    </cdr:to>
    <cdr:sp macro="" textlink="">
      <cdr:nvSpPr>
        <cdr:cNvPr id="46082" name="Text Box 2050"/>
        <cdr:cNvSpPr txBox="1">
          <a:spLocks xmlns:a="http://schemas.openxmlformats.org/drawingml/2006/main" noChangeArrowheads="1"/>
        </cdr:cNvSpPr>
      </cdr:nvSpPr>
      <cdr:spPr bwMode="auto">
        <a:xfrm xmlns:a="http://schemas.openxmlformats.org/drawingml/2006/main">
          <a:off x="7017156" y="75029"/>
          <a:ext cx="1472006"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Agreement &amp; CV</a:t>
          </a:r>
        </a:p>
      </cdr:txBody>
    </cdr:sp>
  </cdr:relSizeAnchor>
</c:userShapes>
</file>

<file path=xl/drawings/drawing29.xml><?xml version="1.0" encoding="utf-8"?>
<xdr:wsDr xmlns:xdr="http://schemas.openxmlformats.org/drawingml/2006/spreadsheetDrawing" xmlns:a="http://schemas.openxmlformats.org/drawingml/2006/main">
  <xdr:twoCellAnchor>
    <xdr:from>
      <xdr:col>49</xdr:col>
      <xdr:colOff>0</xdr:colOff>
      <xdr:row>4</xdr:row>
      <xdr:rowOff>0</xdr:rowOff>
    </xdr:from>
    <xdr:to>
      <xdr:col>49</xdr:col>
      <xdr:colOff>0</xdr:colOff>
      <xdr:row>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49</xdr:col>
      <xdr:colOff>0</xdr:colOff>
      <xdr:row>4</xdr:row>
      <xdr:rowOff>0</xdr:rowOff>
    </xdr:from>
    <xdr:to>
      <xdr:col>49</xdr:col>
      <xdr:colOff>0</xdr:colOff>
      <xdr:row>4</xdr:row>
      <xdr:rowOff>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19</xdr:col>
      <xdr:colOff>0</xdr:colOff>
      <xdr:row>57</xdr:row>
      <xdr:rowOff>0</xdr:rowOff>
    </xdr:from>
    <xdr:to>
      <xdr:col>19</xdr:col>
      <xdr:colOff>0</xdr:colOff>
      <xdr:row>57</xdr:row>
      <xdr:rowOff>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27</xdr:col>
      <xdr:colOff>0</xdr:colOff>
      <xdr:row>531</xdr:row>
      <xdr:rowOff>0</xdr:rowOff>
    </xdr:from>
    <xdr:to>
      <xdr:col>36</xdr:col>
      <xdr:colOff>0</xdr:colOff>
      <xdr:row>544</xdr:row>
      <xdr:rowOff>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36</xdr:col>
      <xdr:colOff>0</xdr:colOff>
      <xdr:row>531</xdr:row>
      <xdr:rowOff>0</xdr:rowOff>
    </xdr:from>
    <xdr:to>
      <xdr:col>45</xdr:col>
      <xdr:colOff>0</xdr:colOff>
      <xdr:row>544</xdr:row>
      <xdr:rowOff>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26</xdr:col>
      <xdr:colOff>723900</xdr:colOff>
      <xdr:row>557</xdr:row>
      <xdr:rowOff>47625</xdr:rowOff>
    </xdr:from>
    <xdr:to>
      <xdr:col>35</xdr:col>
      <xdr:colOff>552450</xdr:colOff>
      <xdr:row>570</xdr:row>
      <xdr:rowOff>114300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36</xdr:col>
      <xdr:colOff>0</xdr:colOff>
      <xdr:row>544</xdr:row>
      <xdr:rowOff>0</xdr:rowOff>
    </xdr:from>
    <xdr:to>
      <xdr:col>45</xdr:col>
      <xdr:colOff>0</xdr:colOff>
      <xdr:row>557</xdr:row>
      <xdr:rowOff>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26</xdr:col>
      <xdr:colOff>723900</xdr:colOff>
      <xdr:row>570</xdr:row>
      <xdr:rowOff>114300</xdr:rowOff>
    </xdr:from>
    <xdr:to>
      <xdr:col>35</xdr:col>
      <xdr:colOff>552450</xdr:colOff>
      <xdr:row>583</xdr:row>
      <xdr:rowOff>9525</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36</xdr:col>
      <xdr:colOff>0</xdr:colOff>
      <xdr:row>557</xdr:row>
      <xdr:rowOff>0</xdr:rowOff>
    </xdr:from>
    <xdr:to>
      <xdr:col>45</xdr:col>
      <xdr:colOff>0</xdr:colOff>
      <xdr:row>570</xdr:row>
      <xdr:rowOff>0</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26</xdr:col>
      <xdr:colOff>723900</xdr:colOff>
      <xdr:row>583</xdr:row>
      <xdr:rowOff>9525</xdr:rowOff>
    </xdr:from>
    <xdr:to>
      <xdr:col>35</xdr:col>
      <xdr:colOff>552450</xdr:colOff>
      <xdr:row>597</xdr:row>
      <xdr:rowOff>123825</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36</xdr:col>
      <xdr:colOff>0</xdr:colOff>
      <xdr:row>569</xdr:row>
      <xdr:rowOff>152400</xdr:rowOff>
    </xdr:from>
    <xdr:to>
      <xdr:col>45</xdr:col>
      <xdr:colOff>9525</xdr:colOff>
      <xdr:row>583</xdr:row>
      <xdr:rowOff>38100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editAs="oneCell">
    <xdr:from>
      <xdr:col>4</xdr:col>
      <xdr:colOff>381001</xdr:colOff>
      <xdr:row>60</xdr:row>
      <xdr:rowOff>0</xdr:rowOff>
    </xdr:from>
    <xdr:to>
      <xdr:col>16</xdr:col>
      <xdr:colOff>616325</xdr:colOff>
      <xdr:row>67</xdr:row>
      <xdr:rowOff>28577</xdr:rowOff>
    </xdr:to>
    <xdr:sp macro="" textlink="">
      <xdr:nvSpPr>
        <xdr:cNvPr id="37" name="Text Box 44"/>
        <xdr:cNvSpPr txBox="1">
          <a:spLocks noChangeArrowheads="1"/>
        </xdr:cNvSpPr>
      </xdr:nvSpPr>
      <xdr:spPr bwMode="auto">
        <a:xfrm>
          <a:off x="2352676" y="9525000"/>
          <a:ext cx="7683874" cy="1400177"/>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number of age readings,  the coefficient of variation (CV), the percent agreement and the RELATIVE bias are presented by MODAL age for each age reader and for all readers combined. A weighted mean CV and a weighted mean percent agreement are given by reader and all readers combined. The CV's by MODAL age for each individual age reader and all readers combined indicate the precision in age reading by MODAL age. The weighted mean CV's over all MODAL age groups comined indicate the precision in age reading by reader and for all age readers combined.</a:t>
          </a:r>
        </a:p>
      </xdr:txBody>
    </xdr:sp>
    <xdr:clientData/>
  </xdr:twoCellAnchor>
  <xdr:twoCellAnchor editAs="oneCell">
    <xdr:from>
      <xdr:col>5</xdr:col>
      <xdr:colOff>152400</xdr:colOff>
      <xdr:row>170</xdr:row>
      <xdr:rowOff>152400</xdr:rowOff>
    </xdr:from>
    <xdr:to>
      <xdr:col>21</xdr:col>
      <xdr:colOff>29695</xdr:colOff>
      <xdr:row>175</xdr:row>
      <xdr:rowOff>114300</xdr:rowOff>
    </xdr:to>
    <xdr:sp macro="" textlink="">
      <xdr:nvSpPr>
        <xdr:cNvPr id="38" name="Text Box 45"/>
        <xdr:cNvSpPr txBox="1">
          <a:spLocks noChangeArrowheads="1"/>
        </xdr:cNvSpPr>
      </xdr:nvSpPr>
      <xdr:spPr bwMode="auto">
        <a:xfrm>
          <a:off x="2590800" y="28908375"/>
          <a:ext cx="9845488" cy="9144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sng" strike="noStrike" baseline="0">
              <a:solidFill>
                <a:srgbClr val="000000"/>
              </a:solidFill>
              <a:latin typeface="Times New Roman"/>
              <a:cs typeface="Times New Roman"/>
            </a:rPr>
            <a:t>Upper table</a:t>
          </a:r>
          <a:r>
            <a:rPr lang="nb-NO" sz="1300" b="0" i="0" u="none" strike="noStrike" baseline="0">
              <a:solidFill>
                <a:srgbClr val="000000"/>
              </a:solidFill>
              <a:latin typeface="Times New Roman"/>
              <a:cs typeface="Times New Roman"/>
            </a:rPr>
            <a:t>: The age compositions estimated by each age reader and all age readers combined.</a:t>
          </a:r>
        </a:p>
        <a:p>
          <a:pPr algn="l" rtl="0">
            <a:defRPr sz="1000"/>
          </a:pPr>
          <a:r>
            <a:rPr lang="nb-NO" sz="1300" b="0" i="0" u="sng" strike="noStrike" baseline="0">
              <a:solidFill>
                <a:srgbClr val="000000"/>
              </a:solidFill>
              <a:latin typeface="Times New Roman"/>
              <a:cs typeface="Times New Roman"/>
            </a:rPr>
            <a:t>Midle table</a:t>
          </a:r>
          <a:r>
            <a:rPr lang="nb-NO" sz="1300" b="0" i="0" u="none" strike="noStrike" baseline="0">
              <a:solidFill>
                <a:srgbClr val="000000"/>
              </a:solidFill>
              <a:latin typeface="Times New Roman"/>
              <a:cs typeface="Times New Roman"/>
            </a:rPr>
            <a:t>: The estimated mean length at age by age reader and by all age readers combined.</a:t>
          </a:r>
        </a:p>
        <a:p>
          <a:pPr algn="l" rtl="0">
            <a:defRPr sz="1000"/>
          </a:pPr>
          <a:r>
            <a:rPr lang="nb-NO" sz="1300" b="0" i="0" u="sng" strike="noStrike" baseline="0">
              <a:solidFill>
                <a:srgbClr val="000000"/>
              </a:solidFill>
              <a:latin typeface="Times New Roman"/>
              <a:cs typeface="Times New Roman"/>
            </a:rPr>
            <a:t>Lower table</a:t>
          </a:r>
          <a:r>
            <a:rPr lang="nb-NO" sz="1300" b="0" i="0" u="none" strike="noStrike" baseline="0">
              <a:solidFill>
                <a:srgbClr val="000000"/>
              </a:solidFill>
              <a:latin typeface="Times New Roman"/>
              <a:cs typeface="Times New Roman"/>
            </a:rPr>
            <a:t>: Bias tests: non-parametrically with a one-sample Wilcoxon rank sum test.The inter-reader bias test and the reader against MODAL</a:t>
          </a:r>
        </a:p>
        <a:p>
          <a:pPr algn="l" rtl="0">
            <a:defRPr sz="1000"/>
          </a:pPr>
          <a:r>
            <a:rPr lang="nb-NO" sz="1300" b="0" i="0" u="none" strike="noStrike" baseline="0">
              <a:solidFill>
                <a:srgbClr val="000000"/>
              </a:solidFill>
              <a:latin typeface="Times New Roman"/>
              <a:cs typeface="Times New Roman"/>
            </a:rPr>
            <a:t>                       age bias   test.</a:t>
          </a:r>
        </a:p>
      </xdr:txBody>
    </xdr:sp>
    <xdr:clientData/>
  </xdr:twoCellAnchor>
  <xdr:twoCellAnchor editAs="oneCell">
    <xdr:from>
      <xdr:col>26</xdr:col>
      <xdr:colOff>714375</xdr:colOff>
      <xdr:row>527</xdr:row>
      <xdr:rowOff>0</xdr:rowOff>
    </xdr:from>
    <xdr:to>
      <xdr:col>43</xdr:col>
      <xdr:colOff>409574</xdr:colOff>
      <xdr:row>530</xdr:row>
      <xdr:rowOff>180975</xdr:rowOff>
    </xdr:to>
    <xdr:sp macro="" textlink="">
      <xdr:nvSpPr>
        <xdr:cNvPr id="39" name="Text Box 46"/>
        <xdr:cNvSpPr txBox="1">
          <a:spLocks noChangeArrowheads="1"/>
        </xdr:cNvSpPr>
      </xdr:nvSpPr>
      <xdr:spPr bwMode="auto">
        <a:xfrm>
          <a:off x="16125825" y="89363550"/>
          <a:ext cx="9458324" cy="895349"/>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In the age bias plots below the mean age recorded +/- 2stdev of each age reader and all readers combined are plotted against the MODAL age. The estimated mean age corresponds to MODAL age, if the estimated mean age is on the 1:1 equilibrium line (solid line). RELATIVE bias is the age difference between estimated mean age and MODAL age.</a:t>
          </a:r>
        </a:p>
      </xdr:txBody>
    </xdr:sp>
    <xdr:clientData/>
  </xdr:twoCellAnchor>
  <xdr:twoCellAnchor editAs="oneCell">
    <xdr:from>
      <xdr:col>19</xdr:col>
      <xdr:colOff>38100</xdr:colOff>
      <xdr:row>4</xdr:row>
      <xdr:rowOff>104775</xdr:rowOff>
    </xdr:from>
    <xdr:to>
      <xdr:col>21</xdr:col>
      <xdr:colOff>28575</xdr:colOff>
      <xdr:row>17</xdr:row>
      <xdr:rowOff>123826</xdr:rowOff>
    </xdr:to>
    <xdr:sp macro="" textlink="">
      <xdr:nvSpPr>
        <xdr:cNvPr id="40" name="Text Box 47"/>
        <xdr:cNvSpPr txBox="1">
          <a:spLocks noChangeArrowheads="1"/>
        </xdr:cNvSpPr>
      </xdr:nvSpPr>
      <xdr:spPr bwMode="auto">
        <a:xfrm>
          <a:off x="12049125" y="1057275"/>
          <a:ext cx="1038225" cy="2000251"/>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If the modal age can not be estimated by excel, then the </a:t>
          </a:r>
          <a:r>
            <a:rPr lang="nb-NO" sz="1300" b="0" i="0" u="sng" strike="noStrike" baseline="0">
              <a:solidFill>
                <a:srgbClr val="000000"/>
              </a:solidFill>
              <a:latin typeface="Times New Roman"/>
              <a:cs typeface="Times New Roman"/>
            </a:rPr>
            <a:t>rounded mean age</a:t>
          </a:r>
          <a:r>
            <a:rPr lang="nb-NO" sz="1300" b="0" i="0" u="none" strike="noStrike" baseline="0">
              <a:solidFill>
                <a:srgbClr val="000000"/>
              </a:solidFill>
              <a:latin typeface="Times New Roman"/>
              <a:cs typeface="Times New Roman"/>
            </a:rPr>
            <a:t> can be inserted instead. </a:t>
          </a:r>
        </a:p>
      </xdr:txBody>
    </xdr:sp>
    <xdr:clientData/>
  </xdr:twoCellAnchor>
  <xdr:twoCellAnchor>
    <xdr:from>
      <xdr:col>27</xdr:col>
      <xdr:colOff>0</xdr:colOff>
      <xdr:row>737</xdr:row>
      <xdr:rowOff>0</xdr:rowOff>
    </xdr:from>
    <xdr:to>
      <xdr:col>43</xdr:col>
      <xdr:colOff>9525</xdr:colOff>
      <xdr:row>779</xdr:row>
      <xdr:rowOff>57150</xdr:rowOff>
    </xdr:to>
    <xdr:graphicFrame macro="">
      <xdr:nvGraphicFramePr>
        <xdr:cNvPr id="41"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editAs="oneCell">
    <xdr:from>
      <xdr:col>29</xdr:col>
      <xdr:colOff>9525</xdr:colOff>
      <xdr:row>779</xdr:row>
      <xdr:rowOff>133350</xdr:rowOff>
    </xdr:from>
    <xdr:to>
      <xdr:col>41</xdr:col>
      <xdr:colOff>190501</xdr:colOff>
      <xdr:row>786</xdr:row>
      <xdr:rowOff>33617</xdr:rowOff>
    </xdr:to>
    <xdr:sp macro="" textlink="">
      <xdr:nvSpPr>
        <xdr:cNvPr id="42" name="Text Box 49"/>
        <xdr:cNvSpPr txBox="1">
          <a:spLocks noChangeArrowheads="1"/>
        </xdr:cNvSpPr>
      </xdr:nvSpPr>
      <xdr:spPr bwMode="auto">
        <a:xfrm>
          <a:off x="17287875" y="131683125"/>
          <a:ext cx="7067550" cy="1033743"/>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distribution of the age reading errors in percentage by MODAL age as observed from the whole group of age readers in an age reading comparison to MODAL age. The achieved precision in age reading by MODAL age group  is shown by the spread of the age readings errors. There appears to be no RELATIVE bias, if the age reading errors are normally distributed. The distributions are skewed, if RELATIVE bias occurs. </a:t>
          </a:r>
        </a:p>
      </xdr:txBody>
    </xdr:sp>
    <xdr:clientData/>
  </xdr:twoCellAnchor>
  <xdr:twoCellAnchor editAs="oneCell">
    <xdr:from>
      <xdr:col>40</xdr:col>
      <xdr:colOff>0</xdr:colOff>
      <xdr:row>4</xdr:row>
      <xdr:rowOff>28575</xdr:rowOff>
    </xdr:from>
    <xdr:to>
      <xdr:col>42</xdr:col>
      <xdr:colOff>333376</xdr:colOff>
      <xdr:row>24</xdr:row>
      <xdr:rowOff>66675</xdr:rowOff>
    </xdr:to>
    <xdr:sp macro="" textlink="">
      <xdr:nvSpPr>
        <xdr:cNvPr id="43" name="Text Box 50"/>
        <xdr:cNvSpPr txBox="1">
          <a:spLocks noChangeArrowheads="1"/>
        </xdr:cNvSpPr>
      </xdr:nvSpPr>
      <xdr:spPr bwMode="auto">
        <a:xfrm>
          <a:off x="23460075" y="981075"/>
          <a:ext cx="1543051" cy="30861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Only two readers can be compared at the same time in the work table for the bias test.  Please insert the bias test results in Table 3 "Inter-reader bias test". If you have extended the set to over 200 calcified structures, make sure that you have dragged down the formulas of this work table!</a:t>
          </a:r>
        </a:p>
      </xdr:txBody>
    </xdr:sp>
    <xdr:clientData/>
  </xdr:twoCellAnchor>
  <xdr:twoCellAnchor editAs="oneCell">
    <xdr:from>
      <xdr:col>17</xdr:col>
      <xdr:colOff>9525</xdr:colOff>
      <xdr:row>229</xdr:row>
      <xdr:rowOff>133350</xdr:rowOff>
    </xdr:from>
    <xdr:to>
      <xdr:col>20</xdr:col>
      <xdr:colOff>600076</xdr:colOff>
      <xdr:row>240</xdr:row>
      <xdr:rowOff>156882</xdr:rowOff>
    </xdr:to>
    <xdr:sp macro="" textlink="">
      <xdr:nvSpPr>
        <xdr:cNvPr id="44" name="Text Box 51"/>
        <xdr:cNvSpPr txBox="1">
          <a:spLocks noChangeArrowheads="1"/>
        </xdr:cNvSpPr>
      </xdr:nvSpPr>
      <xdr:spPr bwMode="auto">
        <a:xfrm>
          <a:off x="10725150" y="39023925"/>
          <a:ext cx="2247902" cy="1957107"/>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inter-reader bias test table has to be filled in by hand. There is a work table on the right hand side of Table 1, where age reading results of only 2 readers can be inserted at the same time. The results on bias should be inserted manually in this Table 3!</a:t>
          </a:r>
        </a:p>
      </xdr:txBody>
    </xdr:sp>
    <xdr:clientData/>
  </xdr:twoCellAnchor>
  <xdr:twoCellAnchor>
    <xdr:from>
      <xdr:col>27</xdr:col>
      <xdr:colOff>9525</xdr:colOff>
      <xdr:row>825</xdr:row>
      <xdr:rowOff>0</xdr:rowOff>
    </xdr:from>
    <xdr:to>
      <xdr:col>42</xdr:col>
      <xdr:colOff>485775</xdr:colOff>
      <xdr:row>857</xdr:row>
      <xdr:rowOff>0</xdr:rowOff>
    </xdr:to>
    <xdr:graphicFrame macro="">
      <xdr:nvGraphicFramePr>
        <xdr:cNvPr id="45"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editAs="oneCell">
    <xdr:from>
      <xdr:col>29</xdr:col>
      <xdr:colOff>0</xdr:colOff>
      <xdr:row>858</xdr:row>
      <xdr:rowOff>0</xdr:rowOff>
    </xdr:from>
    <xdr:to>
      <xdr:col>41</xdr:col>
      <xdr:colOff>180976</xdr:colOff>
      <xdr:row>859</xdr:row>
      <xdr:rowOff>28576</xdr:rowOff>
    </xdr:to>
    <xdr:sp macro="" textlink="">
      <xdr:nvSpPr>
        <xdr:cNvPr id="46" name="Text Box 53"/>
        <xdr:cNvSpPr txBox="1">
          <a:spLocks noChangeArrowheads="1"/>
        </xdr:cNvSpPr>
      </xdr:nvSpPr>
      <xdr:spPr bwMode="auto">
        <a:xfrm>
          <a:off x="17278350" y="144665700"/>
          <a:ext cx="7067550" cy="257175"/>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1" i="0" u="none" strike="noStrike" baseline="0">
              <a:solidFill>
                <a:srgbClr val="000000"/>
              </a:solidFill>
              <a:latin typeface="Tms Rmn"/>
            </a:rPr>
            <a:t>The mean length at age as estimated by each age reader.</a:t>
          </a:r>
        </a:p>
      </xdr:txBody>
    </xdr:sp>
    <xdr:clientData/>
  </xdr:twoCellAnchor>
  <xdr:twoCellAnchor>
    <xdr:from>
      <xdr:col>27</xdr:col>
      <xdr:colOff>9525</xdr:colOff>
      <xdr:row>683</xdr:row>
      <xdr:rowOff>9525</xdr:rowOff>
    </xdr:from>
    <xdr:to>
      <xdr:col>41</xdr:col>
      <xdr:colOff>495300</xdr:colOff>
      <xdr:row>705</xdr:row>
      <xdr:rowOff>0</xdr:rowOff>
    </xdr:to>
    <xdr:graphicFrame macro="">
      <xdr:nvGraphicFramePr>
        <xdr:cNvPr id="47"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editAs="oneCell">
    <xdr:from>
      <xdr:col>29</xdr:col>
      <xdr:colOff>0</xdr:colOff>
      <xdr:row>705</xdr:row>
      <xdr:rowOff>0</xdr:rowOff>
    </xdr:from>
    <xdr:to>
      <xdr:col>40</xdr:col>
      <xdr:colOff>600074</xdr:colOff>
      <xdr:row>710</xdr:row>
      <xdr:rowOff>1</xdr:rowOff>
    </xdr:to>
    <xdr:sp macro="" textlink="">
      <xdr:nvSpPr>
        <xdr:cNvPr id="48" name="Text Box 55"/>
        <xdr:cNvSpPr txBox="1">
          <a:spLocks noChangeArrowheads="1"/>
        </xdr:cNvSpPr>
      </xdr:nvSpPr>
      <xdr:spPr bwMode="auto">
        <a:xfrm>
          <a:off x="17278350" y="119319675"/>
          <a:ext cx="6781799" cy="962026"/>
        </a:xfrm>
        <a:prstGeom prst="rect">
          <a:avLst/>
        </a:prstGeom>
        <a:noFill/>
        <a:ln w="9525">
          <a:noFill/>
          <a:miter lim="800000"/>
          <a:headEnd/>
          <a:tailEnd/>
        </a:ln>
      </xdr:spPr>
      <xdr:txBody>
        <a:bodyPr vertOverflow="clip" wrap="square" lIns="27432" tIns="27432" rIns="0" bIns="0" anchor="t" upright="1"/>
        <a:lstStyle/>
        <a:p>
          <a:pPr algn="l" rtl="0">
            <a:defRPr sz="1000"/>
          </a:pPr>
          <a:r>
            <a:rPr lang="nb-NO" sz="1200" b="0" i="0" u="none" strike="noStrike" baseline="0">
              <a:solidFill>
                <a:srgbClr val="000000"/>
              </a:solidFill>
              <a:latin typeface="Tms Rmn"/>
            </a:rPr>
            <a:t>The coefficient of variation (CV%), percent agreement and the standard deviation (STDEV) are plotted against MODAL age. </a:t>
          </a:r>
        </a:p>
        <a:p>
          <a:pPr algn="l" rtl="0">
            <a:defRPr sz="1000"/>
          </a:pPr>
          <a:r>
            <a:rPr lang="nb-NO" sz="1200" b="0" i="0" u="none" strike="noStrike" baseline="0">
              <a:solidFill>
                <a:srgbClr val="000000"/>
              </a:solidFill>
              <a:latin typeface="Tms Rmn"/>
            </a:rPr>
            <a:t>CV is much less age dependent than the standard deviation (STDEV) and the percent agreement. CV is therefore a better index for the precision in age reading. Problems in age reading are indicated by relatively high CV's at age.</a:t>
          </a:r>
        </a:p>
      </xdr:txBody>
    </xdr:sp>
    <xdr:clientData/>
  </xdr:twoCellAnchor>
  <xdr:twoCellAnchor editAs="oneCell">
    <xdr:from>
      <xdr:col>17</xdr:col>
      <xdr:colOff>38100</xdr:colOff>
      <xdr:row>242</xdr:row>
      <xdr:rowOff>0</xdr:rowOff>
    </xdr:from>
    <xdr:to>
      <xdr:col>20</xdr:col>
      <xdr:colOff>638176</xdr:colOff>
      <xdr:row>255</xdr:row>
      <xdr:rowOff>238125</xdr:rowOff>
    </xdr:to>
    <xdr:sp macro="" textlink="">
      <xdr:nvSpPr>
        <xdr:cNvPr id="49" name="Text Box 56"/>
        <xdr:cNvSpPr txBox="1">
          <a:spLocks noChangeArrowheads="1"/>
        </xdr:cNvSpPr>
      </xdr:nvSpPr>
      <xdr:spPr bwMode="auto">
        <a:xfrm>
          <a:off x="10753725" y="41309925"/>
          <a:ext cx="2257427" cy="2705100"/>
        </a:xfrm>
        <a:prstGeom prst="rect">
          <a:avLst/>
        </a:prstGeom>
        <a:noFill/>
        <a:ln w="9525">
          <a:noFill/>
          <a:miter lim="800000"/>
          <a:headEnd/>
          <a:tailEnd/>
        </a:ln>
      </xdr:spPr>
      <xdr:txBody>
        <a:bodyPr vertOverflow="clip" wrap="square" lIns="36576" tIns="27432" rIns="0" bIns="0" anchor="t" upright="1"/>
        <a:lstStyle/>
        <a:p>
          <a:pPr algn="l" rtl="0">
            <a:defRPr sz="1000"/>
          </a:pPr>
          <a:r>
            <a:rPr lang="nb-NO" sz="1300" b="0" i="0" u="none" strike="noStrike" baseline="0">
              <a:solidFill>
                <a:srgbClr val="000000"/>
              </a:solidFill>
              <a:latin typeface="Times New Roman"/>
              <a:cs typeface="Times New Roman"/>
            </a:rPr>
            <a:t>The reader against MODAL age bias test table has to be filled in by hand. There is a work table on the right hand side of Table 1, where age reading results of one reader and the modal age can be inserted at the same time. The results on bias should be inserted manually in Table 3!</a:t>
          </a:r>
        </a:p>
      </xdr:txBody>
    </xdr:sp>
    <xdr:clientData/>
  </xdr:twoCellAnchor>
  <xdr:twoCellAnchor editAs="oneCell">
    <xdr:from>
      <xdr:col>41</xdr:col>
      <xdr:colOff>38100</xdr:colOff>
      <xdr:row>437</xdr:row>
      <xdr:rowOff>0</xdr:rowOff>
    </xdr:from>
    <xdr:to>
      <xdr:col>44</xdr:col>
      <xdr:colOff>257173</xdr:colOff>
      <xdr:row>451</xdr:row>
      <xdr:rowOff>16669</xdr:rowOff>
    </xdr:to>
    <xdr:sp macro="" textlink="">
      <xdr:nvSpPr>
        <xdr:cNvPr id="50" name="Text Box 57"/>
        <xdr:cNvSpPr txBox="1">
          <a:spLocks noChangeArrowheads="1"/>
        </xdr:cNvSpPr>
      </xdr:nvSpPr>
      <xdr:spPr bwMode="auto">
        <a:xfrm>
          <a:off x="24203025" y="74599800"/>
          <a:ext cx="1733549" cy="2302669"/>
        </a:xfrm>
        <a:prstGeom prst="rect">
          <a:avLst/>
        </a:prstGeom>
        <a:noFill/>
        <a:ln w="9525">
          <a:noFill/>
          <a:miter lim="800000"/>
          <a:headEnd/>
          <a:tailEnd/>
        </a:ln>
      </xdr:spPr>
      <xdr:txBody>
        <a:bodyPr vertOverflow="clip" wrap="square" lIns="36576" tIns="32004" rIns="0" bIns="0" anchor="t" upright="1"/>
        <a:lstStyle/>
        <a:p>
          <a:pPr algn="l" rtl="0">
            <a:defRPr sz="1000"/>
          </a:pPr>
          <a:r>
            <a:rPr lang="nb-NO" sz="1400" b="0" i="0" u="none" strike="noStrike" baseline="0">
              <a:solidFill>
                <a:srgbClr val="000000"/>
              </a:solidFill>
              <a:latin typeface="Times New Roman"/>
              <a:cs typeface="Times New Roman"/>
            </a:rPr>
            <a:t>The names of the strata still have to be filled in!   The names of the strata given in </a:t>
          </a:r>
          <a:r>
            <a:rPr lang="nb-NO" sz="1400" b="1" i="0" u="none" strike="noStrike" baseline="0">
              <a:solidFill>
                <a:srgbClr val="003366"/>
              </a:solidFill>
              <a:latin typeface="Times New Roman"/>
              <a:cs typeface="Times New Roman"/>
            </a:rPr>
            <a:t>blue</a:t>
          </a:r>
          <a:r>
            <a:rPr lang="nb-NO" sz="1400" b="0" i="0" u="none" strike="noStrike" baseline="0">
              <a:solidFill>
                <a:srgbClr val="000000"/>
              </a:solidFill>
              <a:latin typeface="Times New Roman"/>
              <a:cs typeface="Times New Roman"/>
            </a:rPr>
            <a:t> in Table 5 should exactly correspond to the names of the strata as used in column A of Table 1.</a:t>
          </a:r>
        </a:p>
      </xdr:txBody>
    </xdr:sp>
    <xdr:clientData/>
  </xdr:twoCellAnchor>
  <xdr:twoCellAnchor>
    <xdr:from>
      <xdr:col>27</xdr:col>
      <xdr:colOff>28575</xdr:colOff>
      <xdr:row>789</xdr:row>
      <xdr:rowOff>9525</xdr:rowOff>
    </xdr:from>
    <xdr:to>
      <xdr:col>42</xdr:col>
      <xdr:colOff>495300</xdr:colOff>
      <xdr:row>818</xdr:row>
      <xdr:rowOff>28575</xdr:rowOff>
    </xdr:to>
    <xdr:graphicFrame macro="">
      <xdr:nvGraphicFramePr>
        <xdr:cNvPr id="51" name="Chart 5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36</xdr:col>
      <xdr:colOff>0</xdr:colOff>
      <xdr:row>583</xdr:row>
      <xdr:rowOff>47625</xdr:rowOff>
    </xdr:from>
    <xdr:to>
      <xdr:col>45</xdr:col>
      <xdr:colOff>28575</xdr:colOff>
      <xdr:row>597</xdr:row>
      <xdr:rowOff>38100</xdr:rowOff>
    </xdr:to>
    <xdr:graphicFrame macro="">
      <xdr:nvGraphicFramePr>
        <xdr:cNvPr id="52"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26</xdr:col>
      <xdr:colOff>714375</xdr:colOff>
      <xdr:row>543</xdr:row>
      <xdr:rowOff>104775</xdr:rowOff>
    </xdr:from>
    <xdr:to>
      <xdr:col>35</xdr:col>
      <xdr:colOff>542925</xdr:colOff>
      <xdr:row>557</xdr:row>
      <xdr:rowOff>28575</xdr:rowOff>
    </xdr:to>
    <xdr:graphicFrame macro="">
      <xdr:nvGraphicFramePr>
        <xdr:cNvPr id="53"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drawings/drawing30.xml><?xml version="1.0" encoding="utf-8"?>
<c:userShapes xmlns:c="http://schemas.openxmlformats.org/drawingml/2006/chart">
  <cdr:relSizeAnchor xmlns:cdr="http://schemas.openxmlformats.org/drawingml/2006/chartDrawing">
    <cdr:from>
      <cdr:x>0.14216</cdr:x>
      <cdr:y>0</cdr:y>
    </cdr:from>
    <cdr:to>
      <cdr:x>0.58571</cdr:x>
      <cdr:y>0.44812</cdr:y>
    </cdr:to>
    <cdr:sp macro="" textlink="">
      <cdr:nvSpPr>
        <cdr:cNvPr id="2049" name="Text 1"/>
        <cdr:cNvSpPr txBox="1">
          <a:spLocks xmlns:a="http://schemas.openxmlformats.org/drawingml/2006/main" noChangeArrowheads="1"/>
        </cdr:cNvSpPr>
      </cdr:nvSpPr>
      <cdr:spPr bwMode="auto">
        <a:xfrm xmlns:a="http://schemas.openxmlformats.org/drawingml/2006/main">
          <a:off x="107438" y="-86248"/>
          <a:ext cx="325310" cy="32866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1.xml><?xml version="1.0" encoding="utf-8"?>
<c:userShapes xmlns:c="http://schemas.openxmlformats.org/drawingml/2006/chart">
  <cdr:relSizeAnchor xmlns:cdr="http://schemas.openxmlformats.org/drawingml/2006/chartDrawing">
    <cdr:from>
      <cdr:x>0.42843</cdr:x>
      <cdr:y>0</cdr:y>
    </cdr:from>
    <cdr:to>
      <cdr:x>0.58136</cdr:x>
      <cdr:y>0.36371</cdr:y>
    </cdr:to>
    <cdr:sp macro="" textlink="">
      <cdr:nvSpPr>
        <cdr:cNvPr id="3073" name="Text 1"/>
        <cdr:cNvSpPr txBox="1">
          <a:spLocks xmlns:a="http://schemas.openxmlformats.org/drawingml/2006/main" noChangeArrowheads="1"/>
        </cdr:cNvSpPr>
      </cdr:nvSpPr>
      <cdr:spPr bwMode="auto">
        <a:xfrm xmlns:a="http://schemas.openxmlformats.org/drawingml/2006/main">
          <a:off x="317398" y="-31525"/>
          <a:ext cx="112159" cy="2667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cm</a:t>
          </a:r>
        </a:p>
      </cdr:txBody>
    </cdr:sp>
  </cdr:relSizeAnchor>
</c:userShapes>
</file>

<file path=xl/drawings/drawing32.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4097"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3.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5121"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4.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6145"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5.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7169"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6.xml><?xml version="1.0" encoding="utf-8"?>
<c:userShapes xmlns:c="http://schemas.openxmlformats.org/drawingml/2006/chart">
  <cdr:relSizeAnchor xmlns:cdr="http://schemas.openxmlformats.org/drawingml/2006/chartDrawing">
    <cdr:from>
      <cdr:x>0.20981</cdr:x>
      <cdr:y>0.11214</cdr:y>
    </cdr:from>
    <cdr:to>
      <cdr:x>0.55873</cdr:x>
      <cdr:y>0.31423</cdr:y>
    </cdr:to>
    <cdr:sp macro="" textlink="">
      <cdr:nvSpPr>
        <cdr:cNvPr id="8193" name="Text 1"/>
        <cdr:cNvSpPr txBox="1">
          <a:spLocks xmlns:a="http://schemas.openxmlformats.org/drawingml/2006/main" noChangeArrowheads="1"/>
        </cdr:cNvSpPr>
      </cdr:nvSpPr>
      <cdr:spPr bwMode="auto">
        <a:xfrm xmlns:a="http://schemas.openxmlformats.org/drawingml/2006/main">
          <a:off x="157056" y="85421"/>
          <a:ext cx="255908" cy="148216"/>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7.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9217"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8.xml><?xml version="1.0" encoding="utf-8"?>
<c:userShapes xmlns:c="http://schemas.openxmlformats.org/drawingml/2006/chart">
  <cdr:relSizeAnchor xmlns:cdr="http://schemas.openxmlformats.org/drawingml/2006/chartDrawing">
    <cdr:from>
      <cdr:x>0.12954</cdr:x>
      <cdr:y>0</cdr:y>
    </cdr:from>
    <cdr:to>
      <cdr:x>0.99402</cdr:x>
      <cdr:y>0.76832</cdr:y>
    </cdr:to>
    <cdr:sp macro="" textlink="">
      <cdr:nvSpPr>
        <cdr:cNvPr id="10241" name="Text 1"/>
        <cdr:cNvSpPr txBox="1">
          <a:spLocks xmlns:a="http://schemas.openxmlformats.org/drawingml/2006/main" noChangeArrowheads="1"/>
        </cdr:cNvSpPr>
      </cdr:nvSpPr>
      <cdr:spPr bwMode="auto">
        <a:xfrm xmlns:a="http://schemas.openxmlformats.org/drawingml/2006/main">
          <a:off x="98184" y="-116083"/>
          <a:ext cx="634027" cy="56350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39.xml><?xml version="1.0" encoding="utf-8"?>
<c:userShapes xmlns:c="http://schemas.openxmlformats.org/drawingml/2006/chart">
  <cdr:relSizeAnchor xmlns:cdr="http://schemas.openxmlformats.org/drawingml/2006/chartDrawing">
    <cdr:from>
      <cdr:x>0.13933</cdr:x>
      <cdr:y>0</cdr:y>
    </cdr:from>
    <cdr:to>
      <cdr:x>0.99402</cdr:x>
      <cdr:y>0.66804</cdr:y>
    </cdr:to>
    <cdr:sp macro="" textlink="">
      <cdr:nvSpPr>
        <cdr:cNvPr id="11265" name="Text 1"/>
        <cdr:cNvSpPr txBox="1">
          <a:spLocks xmlns:a="http://schemas.openxmlformats.org/drawingml/2006/main" noChangeArrowheads="1"/>
        </cdr:cNvSpPr>
      </cdr:nvSpPr>
      <cdr:spPr bwMode="auto">
        <a:xfrm xmlns:a="http://schemas.openxmlformats.org/drawingml/2006/main">
          <a:off x="105364" y="-94544"/>
          <a:ext cx="626847" cy="489959"/>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nb-NO" sz="1000" b="1" i="0" u="none" strike="noStrike" baseline="0">
              <a:solidFill>
                <a:srgbClr val="000000"/>
              </a:solidFill>
              <a:latin typeface="Geneva"/>
            </a:rPr>
            <a:t>FREQUENCY</a:t>
          </a:r>
        </a:p>
      </cdr:txBody>
    </cdr:sp>
  </cdr:relSizeAnchor>
</c:userShapes>
</file>

<file path=xl/drawings/drawing40.xml><?xml version="1.0" encoding="utf-8"?>
<c:userShapes xmlns:c="http://schemas.openxmlformats.org/drawingml/2006/chart">
  <cdr:relSizeAnchor xmlns:cdr="http://schemas.openxmlformats.org/drawingml/2006/chartDrawing">
    <cdr:from>
      <cdr:x>0</cdr:x>
      <cdr:y>0.49456</cdr:y>
    </cdr:from>
    <cdr:to>
      <cdr:x>1</cdr:x>
      <cdr:y>0.87111</cdr:y>
    </cdr:to>
    <cdr:sp macro="" textlink="">
      <cdr:nvSpPr>
        <cdr:cNvPr id="12289" name="Text 1"/>
        <cdr:cNvSpPr txBox="1">
          <a:spLocks xmlns:a="http://schemas.openxmlformats.org/drawingml/2006/main" noChangeArrowheads="1"/>
        </cdr:cNvSpPr>
      </cdr:nvSpPr>
      <cdr:spPr bwMode="auto">
        <a:xfrm xmlns:a="http://schemas.openxmlformats.org/drawingml/2006/main">
          <a:off x="673978" y="365899"/>
          <a:ext cx="914345" cy="27617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vertOverflow="clip" wrap="square" lIns="36576" tIns="27432" rIns="36576" bIns="27432" anchor="ctr" upright="1"/>
        <a:lstStyle xmlns:a="http://schemas.openxmlformats.org/drawingml/2006/main"/>
        <a:p xmlns:a="http://schemas.openxmlformats.org/drawingml/2006/main">
          <a:pPr algn="ctr" rtl="0">
            <a:defRPr sz="1000"/>
          </a:pPr>
          <a:r>
            <a:rPr lang="nb-NO" sz="1400" b="0" i="0" u="none" strike="noStrike" baseline="0">
              <a:solidFill>
                <a:srgbClr val="000000"/>
              </a:solidFill>
              <a:latin typeface="Arial"/>
              <a:cs typeface="Arial"/>
            </a:rPr>
            <a:t>Modal age</a:t>
          </a:r>
        </a:p>
      </cdr:txBody>
    </cdr:sp>
  </cdr:relSizeAnchor>
</c:userShapes>
</file>

<file path=xl/drawings/drawing41.xml><?xml version="1.0" encoding="utf-8"?>
<c:userShapes xmlns:c="http://schemas.openxmlformats.org/drawingml/2006/chart">
  <cdr:relSizeAnchor xmlns:cdr="http://schemas.openxmlformats.org/drawingml/2006/chartDrawing">
    <cdr:from>
      <cdr:x>0.79824</cdr:x>
      <cdr:y>0.06515</cdr:y>
    </cdr:from>
    <cdr:to>
      <cdr:x>0.82195</cdr:x>
      <cdr:y>0.06515</cdr:y>
    </cdr:to>
    <cdr:sp macro="" textlink="">
      <cdr:nvSpPr>
        <cdr:cNvPr id="13313" name="Text 1"/>
        <cdr:cNvSpPr txBox="1">
          <a:spLocks xmlns:a="http://schemas.openxmlformats.org/drawingml/2006/main" noChangeArrowheads="1"/>
        </cdr:cNvSpPr>
      </cdr:nvSpPr>
      <cdr:spPr bwMode="auto">
        <a:xfrm xmlns:a="http://schemas.openxmlformats.org/drawingml/2006/main">
          <a:off x="588622" y="50960"/>
          <a:ext cx="17390"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2.xml><?xml version="1.0" encoding="utf-8"?>
<c:userShapes xmlns:c="http://schemas.openxmlformats.org/drawingml/2006/chart">
  <cdr:relSizeAnchor xmlns:cdr="http://schemas.openxmlformats.org/drawingml/2006/chartDrawing">
    <cdr:from>
      <cdr:x>0.79867</cdr:x>
      <cdr:y>0.06537</cdr:y>
    </cdr:from>
    <cdr:to>
      <cdr:x>0.83021</cdr:x>
      <cdr:y>0.06537</cdr:y>
    </cdr:to>
    <cdr:sp macro="" textlink="">
      <cdr:nvSpPr>
        <cdr:cNvPr id="14337" name="Text 1"/>
        <cdr:cNvSpPr txBox="1">
          <a:spLocks xmlns:a="http://schemas.openxmlformats.org/drawingml/2006/main" noChangeArrowheads="1"/>
        </cdr:cNvSpPr>
      </cdr:nvSpPr>
      <cdr:spPr bwMode="auto">
        <a:xfrm xmlns:a="http://schemas.openxmlformats.org/drawingml/2006/main">
          <a:off x="588941" y="51119"/>
          <a:ext cx="23134"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3.xml><?xml version="1.0" encoding="utf-8"?>
<c:userShapes xmlns:c="http://schemas.openxmlformats.org/drawingml/2006/chart">
  <cdr:relSizeAnchor xmlns:cdr="http://schemas.openxmlformats.org/drawingml/2006/chartDrawing">
    <cdr:from>
      <cdr:x>0.79889</cdr:x>
      <cdr:y>0.11192</cdr:y>
    </cdr:from>
    <cdr:to>
      <cdr:x>0.83631</cdr:x>
      <cdr:y>0.11475</cdr:y>
    </cdr:to>
    <cdr:sp macro="" textlink="">
      <cdr:nvSpPr>
        <cdr:cNvPr id="15361" name="Text 1"/>
        <cdr:cNvSpPr txBox="1">
          <a:spLocks xmlns:a="http://schemas.openxmlformats.org/drawingml/2006/main" noChangeArrowheads="1"/>
        </cdr:cNvSpPr>
      </cdr:nvSpPr>
      <cdr:spPr bwMode="auto">
        <a:xfrm xmlns:a="http://schemas.openxmlformats.org/drawingml/2006/main">
          <a:off x="589101" y="85261"/>
          <a:ext cx="27441" cy="207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4.xml><?xml version="1.0" encoding="utf-8"?>
<c:userShapes xmlns:c="http://schemas.openxmlformats.org/drawingml/2006/chart">
  <cdr:relSizeAnchor xmlns:cdr="http://schemas.openxmlformats.org/drawingml/2006/chartDrawing">
    <cdr:from>
      <cdr:x>0.79889</cdr:x>
      <cdr:y>0.10931</cdr:y>
    </cdr:from>
    <cdr:to>
      <cdr:x>0.83913</cdr:x>
      <cdr:y>0.11236</cdr:y>
    </cdr:to>
    <cdr:sp macro="" textlink="">
      <cdr:nvSpPr>
        <cdr:cNvPr id="16385" name="Text 1"/>
        <cdr:cNvSpPr txBox="1">
          <a:spLocks xmlns:a="http://schemas.openxmlformats.org/drawingml/2006/main" noChangeArrowheads="1"/>
        </cdr:cNvSpPr>
      </cdr:nvSpPr>
      <cdr:spPr bwMode="auto">
        <a:xfrm xmlns:a="http://schemas.openxmlformats.org/drawingml/2006/main">
          <a:off x="589101" y="83347"/>
          <a:ext cx="29515"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5.xml><?xml version="1.0" encoding="utf-8"?>
<c:userShapes xmlns:c="http://schemas.openxmlformats.org/drawingml/2006/chart">
  <cdr:relSizeAnchor xmlns:cdr="http://schemas.openxmlformats.org/drawingml/2006/chartDrawing">
    <cdr:from>
      <cdr:x>0.79954</cdr:x>
      <cdr:y>0.10931</cdr:y>
    </cdr:from>
    <cdr:to>
      <cdr:x>0.84392</cdr:x>
      <cdr:y>0.11236</cdr:y>
    </cdr:to>
    <cdr:sp macro="" textlink="">
      <cdr:nvSpPr>
        <cdr:cNvPr id="17409" name="Text 1"/>
        <cdr:cNvSpPr txBox="1">
          <a:spLocks xmlns:a="http://schemas.openxmlformats.org/drawingml/2006/main" noChangeArrowheads="1"/>
        </cdr:cNvSpPr>
      </cdr:nvSpPr>
      <cdr:spPr bwMode="auto">
        <a:xfrm xmlns:a="http://schemas.openxmlformats.org/drawingml/2006/main">
          <a:off x="589579" y="83347"/>
          <a:ext cx="32547"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6.xml><?xml version="1.0" encoding="utf-8"?>
<c:userShapes xmlns:c="http://schemas.openxmlformats.org/drawingml/2006/chart">
  <cdr:relSizeAnchor xmlns:cdr="http://schemas.openxmlformats.org/drawingml/2006/chartDrawing">
    <cdr:from>
      <cdr:x>0.79954</cdr:x>
      <cdr:y>0.10931</cdr:y>
    </cdr:from>
    <cdr:to>
      <cdr:x>0.84392</cdr:x>
      <cdr:y>0.1117</cdr:y>
    </cdr:to>
    <cdr:sp macro="" textlink="">
      <cdr:nvSpPr>
        <cdr:cNvPr id="18433" name="Text 1"/>
        <cdr:cNvSpPr txBox="1">
          <a:spLocks xmlns:a="http://schemas.openxmlformats.org/drawingml/2006/main" noChangeArrowheads="1"/>
        </cdr:cNvSpPr>
      </cdr:nvSpPr>
      <cdr:spPr bwMode="auto">
        <a:xfrm xmlns:a="http://schemas.openxmlformats.org/drawingml/2006/main">
          <a:off x="589579" y="83347"/>
          <a:ext cx="32547" cy="175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7.xml><?xml version="1.0" encoding="utf-8"?>
<c:userShapes xmlns:c="http://schemas.openxmlformats.org/drawingml/2006/chart">
  <cdr:relSizeAnchor xmlns:cdr="http://schemas.openxmlformats.org/drawingml/2006/chartDrawing">
    <cdr:from>
      <cdr:x>0.7978</cdr:x>
      <cdr:y>0.11323</cdr:y>
    </cdr:from>
    <cdr:to>
      <cdr:x>0.82195</cdr:x>
      <cdr:y>0.11627</cdr:y>
    </cdr:to>
    <cdr:sp macro="" textlink="">
      <cdr:nvSpPr>
        <cdr:cNvPr id="19457" name="Text 1"/>
        <cdr:cNvSpPr txBox="1">
          <a:spLocks xmlns:a="http://schemas.openxmlformats.org/drawingml/2006/main" noChangeArrowheads="1"/>
        </cdr:cNvSpPr>
      </cdr:nvSpPr>
      <cdr:spPr bwMode="auto">
        <a:xfrm xmlns:a="http://schemas.openxmlformats.org/drawingml/2006/main">
          <a:off x="588303" y="86219"/>
          <a:ext cx="17709"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8.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0481"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49.xml><?xml version="1.0" encoding="utf-8"?>
<c:userShapes xmlns:c="http://schemas.openxmlformats.org/drawingml/2006/chart">
  <cdr:relSizeAnchor xmlns:cdr="http://schemas.openxmlformats.org/drawingml/2006/chartDrawing">
    <cdr:from>
      <cdr:x>0.79715</cdr:x>
      <cdr:y>0.22743</cdr:y>
    </cdr:from>
    <cdr:to>
      <cdr:x>0.81912</cdr:x>
      <cdr:y>0.24027</cdr:y>
    </cdr:to>
    <cdr:sp macro="" textlink="">
      <cdr:nvSpPr>
        <cdr:cNvPr id="21505" name="Text 1"/>
        <cdr:cNvSpPr txBox="1">
          <a:spLocks xmlns:a="http://schemas.openxmlformats.org/drawingml/2006/main" noChangeArrowheads="1"/>
        </cdr:cNvSpPr>
      </cdr:nvSpPr>
      <cdr:spPr bwMode="auto">
        <a:xfrm xmlns:a="http://schemas.openxmlformats.org/drawingml/2006/main">
          <a:off x="587824" y="169979"/>
          <a:ext cx="16114" cy="941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0.xml><?xml version="1.0" encoding="utf-8"?>
<c:userShapes xmlns:c="http://schemas.openxmlformats.org/drawingml/2006/chart">
  <cdr:relSizeAnchor xmlns:cdr="http://schemas.openxmlformats.org/drawingml/2006/chartDrawing">
    <cdr:from>
      <cdr:x>0.79715</cdr:x>
      <cdr:y>0.11323</cdr:y>
    </cdr:from>
    <cdr:to>
      <cdr:x>0.82043</cdr:x>
      <cdr:y>0.11627</cdr:y>
    </cdr:to>
    <cdr:sp macro="" textlink="">
      <cdr:nvSpPr>
        <cdr:cNvPr id="22529" name="Text 1"/>
        <cdr:cNvSpPr txBox="1">
          <a:spLocks xmlns:a="http://schemas.openxmlformats.org/drawingml/2006/main" noChangeArrowheads="1"/>
        </cdr:cNvSpPr>
      </cdr:nvSpPr>
      <cdr:spPr bwMode="auto">
        <a:xfrm xmlns:a="http://schemas.openxmlformats.org/drawingml/2006/main">
          <a:off x="587824" y="86219"/>
          <a:ext cx="17071" cy="223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1.xml><?xml version="1.0" encoding="utf-8"?>
<c:userShapes xmlns:c="http://schemas.openxmlformats.org/drawingml/2006/chart">
  <cdr:relSizeAnchor xmlns:cdr="http://schemas.openxmlformats.org/drawingml/2006/chartDrawing">
    <cdr:from>
      <cdr:x>0.79715</cdr:x>
      <cdr:y>0.14107</cdr:y>
    </cdr:from>
    <cdr:to>
      <cdr:x>0.82043</cdr:x>
      <cdr:y>0.1452</cdr:y>
    </cdr:to>
    <cdr:sp macro="" textlink="">
      <cdr:nvSpPr>
        <cdr:cNvPr id="23553" name="Text 1"/>
        <cdr:cNvSpPr txBox="1">
          <a:spLocks xmlns:a="http://schemas.openxmlformats.org/drawingml/2006/main" noChangeArrowheads="1"/>
        </cdr:cNvSpPr>
      </cdr:nvSpPr>
      <cdr:spPr bwMode="auto">
        <a:xfrm xmlns:a="http://schemas.openxmlformats.org/drawingml/2006/main">
          <a:off x="587824" y="106640"/>
          <a:ext cx="17071" cy="3032"/>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2.xml><?xml version="1.0" encoding="utf-8"?>
<c:userShapes xmlns:c="http://schemas.openxmlformats.org/drawingml/2006/chart">
  <cdr:relSizeAnchor xmlns:cdr="http://schemas.openxmlformats.org/drawingml/2006/chartDrawing">
    <cdr:from>
      <cdr:x>0.79715</cdr:x>
      <cdr:y>0.11257</cdr:y>
    </cdr:from>
    <cdr:to>
      <cdr:x>0.81912</cdr:x>
      <cdr:y>0.11519</cdr:y>
    </cdr:to>
    <cdr:sp macro="" textlink="">
      <cdr:nvSpPr>
        <cdr:cNvPr id="24577" name="Text 1"/>
        <cdr:cNvSpPr txBox="1">
          <a:spLocks xmlns:a="http://schemas.openxmlformats.org/drawingml/2006/main" noChangeArrowheads="1"/>
        </cdr:cNvSpPr>
      </cdr:nvSpPr>
      <cdr:spPr bwMode="auto">
        <a:xfrm xmlns:a="http://schemas.openxmlformats.org/drawingml/2006/main">
          <a:off x="587824" y="85740"/>
          <a:ext cx="16114" cy="1915"/>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3.xml><?xml version="1.0" encoding="utf-8"?>
<c:userShapes xmlns:c="http://schemas.openxmlformats.org/drawingml/2006/chart">
  <cdr:relSizeAnchor xmlns:cdr="http://schemas.openxmlformats.org/drawingml/2006/chartDrawing">
    <cdr:from>
      <cdr:x>0.79715</cdr:x>
      <cdr:y>0.11301</cdr:y>
    </cdr:from>
    <cdr:to>
      <cdr:x>0.81999</cdr:x>
      <cdr:y>0.11606</cdr:y>
    </cdr:to>
    <cdr:sp macro="" textlink="">
      <cdr:nvSpPr>
        <cdr:cNvPr id="25601" name="Text 1"/>
        <cdr:cNvSpPr txBox="1">
          <a:spLocks xmlns:a="http://schemas.openxmlformats.org/drawingml/2006/main" noChangeArrowheads="1"/>
        </cdr:cNvSpPr>
      </cdr:nvSpPr>
      <cdr:spPr bwMode="auto">
        <a:xfrm xmlns:a="http://schemas.openxmlformats.org/drawingml/2006/main">
          <a:off x="587824" y="86059"/>
          <a:ext cx="16752" cy="223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4.xml><?xml version="1.0" encoding="utf-8"?>
<c:userShapes xmlns:c="http://schemas.openxmlformats.org/drawingml/2006/chart">
  <cdr:relSizeAnchor xmlns:cdr="http://schemas.openxmlformats.org/drawingml/2006/chartDrawing">
    <cdr:from>
      <cdr:x>0.7978</cdr:x>
      <cdr:y>0.06515</cdr:y>
    </cdr:from>
    <cdr:to>
      <cdr:x>0.82043</cdr:x>
      <cdr:y>0.06515</cdr:y>
    </cdr:to>
    <cdr:sp macro="" textlink="">
      <cdr:nvSpPr>
        <cdr:cNvPr id="26625" name="Text 1"/>
        <cdr:cNvSpPr txBox="1">
          <a:spLocks xmlns:a="http://schemas.openxmlformats.org/drawingml/2006/main" noChangeArrowheads="1"/>
        </cdr:cNvSpPr>
      </cdr:nvSpPr>
      <cdr:spPr bwMode="auto">
        <a:xfrm xmlns:a="http://schemas.openxmlformats.org/drawingml/2006/main">
          <a:off x="588303" y="50960"/>
          <a:ext cx="16592" cy="0"/>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5.xml><?xml version="1.0" encoding="utf-8"?>
<c:userShapes xmlns:c="http://schemas.openxmlformats.org/drawingml/2006/chart">
  <cdr:relSizeAnchor xmlns:cdr="http://schemas.openxmlformats.org/drawingml/2006/chartDrawing">
    <cdr:from>
      <cdr:x>0.79954</cdr:x>
      <cdr:y>0.22852</cdr:y>
    </cdr:from>
    <cdr:to>
      <cdr:x>0.83631</cdr:x>
      <cdr:y>0.24244</cdr:y>
    </cdr:to>
    <cdr:sp macro="" textlink="">
      <cdr:nvSpPr>
        <cdr:cNvPr id="27649" name="Text 1"/>
        <cdr:cNvSpPr txBox="1">
          <a:spLocks xmlns:a="http://schemas.openxmlformats.org/drawingml/2006/main" noChangeArrowheads="1"/>
        </cdr:cNvSpPr>
      </cdr:nvSpPr>
      <cdr:spPr bwMode="auto">
        <a:xfrm xmlns:a="http://schemas.openxmlformats.org/drawingml/2006/main">
          <a:off x="589579" y="170777"/>
          <a:ext cx="26963" cy="10211"/>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nb-NO" sz="1400" b="0" i="0" u="none" strike="noStrike" baseline="0">
              <a:solidFill>
                <a:srgbClr val="000000"/>
              </a:solidFill>
              <a:latin typeface="Tms Rmn"/>
            </a:rPr>
            <a:t>Modal age</a:t>
          </a:r>
        </a:p>
      </cdr:txBody>
    </cdr:sp>
  </cdr:relSizeAnchor>
</c:userShapes>
</file>

<file path=xl/drawings/drawing56.xml><?xml version="1.0" encoding="utf-8"?>
<c:userShapes xmlns:c="http://schemas.openxmlformats.org/drawingml/2006/chart">
  <cdr:relSizeAnchor xmlns:cdr="http://schemas.openxmlformats.org/drawingml/2006/chartDrawing">
    <cdr:from>
      <cdr:x>0.00954</cdr:x>
      <cdr:y>0.0218</cdr:y>
    </cdr:from>
    <cdr:to>
      <cdr:x>0.0867</cdr:x>
      <cdr:y>0.09788</cdr:y>
    </cdr:to>
    <cdr:sp macro="" textlink="">
      <cdr:nvSpPr>
        <cdr:cNvPr id="46081" name="Text Box 2049"/>
        <cdr:cNvSpPr txBox="1">
          <a:spLocks xmlns:a="http://schemas.openxmlformats.org/drawingml/2006/main" noChangeArrowheads="1"/>
        </cdr:cNvSpPr>
      </cdr:nvSpPr>
      <cdr:spPr bwMode="auto">
        <a:xfrm xmlns:a="http://schemas.openxmlformats.org/drawingml/2006/main">
          <a:off x="80832" y="75029"/>
          <a:ext cx="654025"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STDEV</a:t>
          </a:r>
        </a:p>
      </cdr:txBody>
    </cdr:sp>
  </cdr:relSizeAnchor>
  <cdr:relSizeAnchor xmlns:cdr="http://schemas.openxmlformats.org/drawingml/2006/chartDrawing">
    <cdr:from>
      <cdr:x>0.82632</cdr:x>
      <cdr:y>0.0218</cdr:y>
    </cdr:from>
    <cdr:to>
      <cdr:x>1</cdr:x>
      <cdr:y>0.09788</cdr:y>
    </cdr:to>
    <cdr:sp macro="" textlink="">
      <cdr:nvSpPr>
        <cdr:cNvPr id="46082" name="Text Box 2050"/>
        <cdr:cNvSpPr txBox="1">
          <a:spLocks xmlns:a="http://schemas.openxmlformats.org/drawingml/2006/main" noChangeArrowheads="1"/>
        </cdr:cNvSpPr>
      </cdr:nvSpPr>
      <cdr:spPr bwMode="auto">
        <a:xfrm xmlns:a="http://schemas.openxmlformats.org/drawingml/2006/main">
          <a:off x="7017156" y="75029"/>
          <a:ext cx="1472006" cy="26186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wrap="none" lIns="27432" tIns="27432" rIns="27432" bIns="27432" anchor="ctr" upright="1">
          <a:spAutoFit/>
        </a:bodyPr>
        <a:lstStyle xmlns:a="http://schemas.openxmlformats.org/drawingml/2006/main"/>
        <a:p xmlns:a="http://schemas.openxmlformats.org/drawingml/2006/main">
          <a:pPr algn="ctr" rtl="0">
            <a:defRPr sz="1000"/>
          </a:pPr>
          <a:r>
            <a:rPr lang="nb-NO" sz="1400" b="1" i="0" u="none" strike="noStrike" baseline="0">
              <a:solidFill>
                <a:srgbClr val="000000"/>
              </a:solidFill>
              <a:latin typeface="Arial"/>
              <a:cs typeface="Arial"/>
            </a:rPr>
            <a:t>Agreement &amp; CV</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K872"/>
  <sheetViews>
    <sheetView tabSelected="1" topLeftCell="A202" zoomScale="85" zoomScaleNormal="85" zoomScaleSheetLayoutView="100" workbookViewId="0">
      <selection activeCell="H242" sqref="H242"/>
    </sheetView>
  </sheetViews>
  <sheetFormatPr defaultRowHeight="12.75"/>
  <cols>
    <col min="1" max="1" width="16.1640625" style="76" customWidth="1"/>
    <col min="2" max="2" width="7.33203125" style="76" customWidth="1"/>
    <col min="3" max="3" width="17.33203125" style="76" customWidth="1"/>
    <col min="4" max="4" width="5.1640625" style="76" customWidth="1"/>
    <col min="5" max="5" width="8.1640625" style="3" customWidth="1"/>
    <col min="6" max="6" width="6.83203125" style="3" customWidth="1"/>
    <col min="7" max="7" width="10.83203125" style="76" customWidth="1"/>
    <col min="8" max="8" width="11.33203125" style="27" customWidth="1"/>
    <col min="9" max="9" width="11.83203125" style="27" customWidth="1"/>
    <col min="10" max="10" width="11.83203125" style="76" customWidth="1"/>
    <col min="11" max="11" width="12.33203125" style="76" customWidth="1"/>
    <col min="12" max="12" width="11.83203125" style="76" customWidth="1"/>
    <col min="13" max="17" width="11.33203125" style="76" customWidth="1"/>
    <col min="18" max="20" width="11.33203125" style="459" customWidth="1"/>
    <col min="21" max="21" width="6.33203125" style="459" customWidth="1"/>
    <col min="22" max="22" width="12" style="459" customWidth="1"/>
    <col min="23" max="23" width="9" style="459" customWidth="1"/>
    <col min="24" max="24" width="3.6640625" style="459" customWidth="1"/>
    <col min="25" max="25" width="11" style="459" customWidth="1"/>
    <col min="26" max="26" width="9" style="76" customWidth="1"/>
    <col min="27" max="27" width="8.5" style="76" customWidth="1"/>
    <col min="28" max="28" width="13" style="76" customWidth="1"/>
    <col min="29" max="41" width="9.83203125" style="76" customWidth="1"/>
    <col min="42" max="42" width="12.33203125" style="76" bestFit="1" customWidth="1"/>
    <col min="43" max="46" width="8.83203125" style="76" customWidth="1"/>
    <col min="47" max="47" width="5.83203125" style="76" customWidth="1"/>
    <col min="48" max="50" width="4.83203125" style="76" customWidth="1"/>
    <col min="51" max="52" width="4.83203125" style="125" customWidth="1"/>
    <col min="53" max="55" width="4.83203125" style="76" customWidth="1"/>
    <col min="56" max="73" width="9.33203125" style="125" customWidth="1"/>
    <col min="74" max="16384" width="9.33203125" style="76"/>
  </cols>
  <sheetData>
    <row r="1" spans="1:73" customFormat="1" ht="16.5" customHeight="1" thickTop="1">
      <c r="A1" s="586" t="s">
        <v>120</v>
      </c>
      <c r="B1" s="586"/>
      <c r="C1" s="586"/>
      <c r="D1" s="586"/>
      <c r="E1" s="3"/>
      <c r="F1" s="3"/>
      <c r="G1" s="1"/>
      <c r="H1" s="2"/>
      <c r="I1" s="2"/>
      <c r="J1" s="607" t="s">
        <v>138</v>
      </c>
      <c r="K1" s="607"/>
      <c r="L1" s="607"/>
      <c r="M1" s="607"/>
      <c r="N1" s="553"/>
      <c r="O1" s="1"/>
      <c r="P1" s="1"/>
      <c r="Q1" s="1"/>
      <c r="R1" s="4" t="s">
        <v>1</v>
      </c>
      <c r="S1" s="5"/>
      <c r="T1" s="5"/>
      <c r="U1" s="6"/>
      <c r="V1" s="6"/>
      <c r="W1" s="6"/>
      <c r="X1" s="6"/>
      <c r="Y1" s="7"/>
      <c r="Z1" s="7"/>
      <c r="AA1" s="7"/>
      <c r="AB1" s="7"/>
      <c r="AC1" s="7"/>
      <c r="AD1" s="8"/>
      <c r="AE1" s="9" t="s">
        <v>114</v>
      </c>
      <c r="AF1" s="10"/>
      <c r="AG1" s="10"/>
      <c r="AH1" s="10"/>
      <c r="AI1" s="10"/>
      <c r="AJ1" s="11"/>
      <c r="AK1" s="8"/>
      <c r="AL1" s="8"/>
      <c r="AM1" s="8"/>
      <c r="AN1" s="8"/>
      <c r="AO1" s="8"/>
      <c r="AP1" s="8"/>
      <c r="AQ1" s="8"/>
      <c r="AR1" s="8"/>
      <c r="AS1" s="8"/>
      <c r="AT1" s="8"/>
      <c r="AU1" s="8"/>
      <c r="AV1" s="8"/>
      <c r="AW1" s="8"/>
      <c r="AX1" s="8"/>
      <c r="AY1" s="8"/>
      <c r="AZ1" s="8"/>
      <c r="BA1" s="8"/>
      <c r="BB1" s="8"/>
      <c r="BC1" s="8"/>
      <c r="BD1" s="12"/>
      <c r="BE1" s="12"/>
      <c r="BF1" s="12"/>
      <c r="BG1" s="12"/>
      <c r="BH1" s="12"/>
      <c r="BI1" s="12"/>
      <c r="BJ1" s="12"/>
      <c r="BK1" s="12"/>
      <c r="BL1" s="12"/>
      <c r="BM1" s="12"/>
      <c r="BN1" s="12"/>
      <c r="BO1" s="12"/>
      <c r="BP1" s="12"/>
      <c r="BQ1" s="12"/>
      <c r="BR1" s="12"/>
      <c r="BS1" s="12"/>
      <c r="BT1" s="12"/>
      <c r="BU1" s="12"/>
    </row>
    <row r="2" spans="1:73" customFormat="1" ht="17.25" customHeight="1" thickBot="1">
      <c r="A2" s="1" t="s">
        <v>0</v>
      </c>
      <c r="B2" s="76"/>
      <c r="C2" s="14"/>
      <c r="D2" s="15"/>
      <c r="E2" s="13"/>
      <c r="F2" s="13"/>
      <c r="G2" s="15"/>
      <c r="H2" s="16"/>
      <c r="I2" s="16"/>
      <c r="J2" s="608"/>
      <c r="K2" s="608"/>
      <c r="L2" s="608"/>
      <c r="M2" s="608"/>
      <c r="N2" s="554"/>
      <c r="O2" s="16"/>
      <c r="P2" s="16"/>
      <c r="Q2" s="16"/>
      <c r="R2" s="17"/>
      <c r="S2" s="18"/>
      <c r="T2" s="18"/>
      <c r="U2" s="6"/>
      <c r="V2" s="6"/>
      <c r="W2" s="6"/>
      <c r="X2" s="6"/>
      <c r="Y2" s="7"/>
      <c r="Z2" s="595" t="s">
        <v>115</v>
      </c>
      <c r="AA2" s="596"/>
      <c r="AB2" s="597"/>
      <c r="AC2" s="8"/>
      <c r="AD2" s="8"/>
      <c r="AE2" s="8"/>
      <c r="AF2" s="8"/>
      <c r="AG2" s="8"/>
      <c r="AH2" s="8"/>
      <c r="AI2" s="8"/>
      <c r="AJ2" s="19"/>
      <c r="AK2" s="19"/>
      <c r="AL2" s="8"/>
      <c r="AM2" s="8"/>
      <c r="AN2" s="8"/>
      <c r="AO2" s="8"/>
      <c r="AP2" s="8"/>
      <c r="AQ2" s="8"/>
      <c r="AR2" s="8"/>
      <c r="AS2" s="8"/>
      <c r="AT2" s="8"/>
      <c r="AU2" s="8"/>
      <c r="AV2" s="8"/>
      <c r="AW2" s="8"/>
      <c r="AX2" s="8"/>
      <c r="AY2" s="8"/>
      <c r="AZ2" s="8"/>
      <c r="BA2" s="8"/>
      <c r="BB2" s="8"/>
      <c r="BC2" s="8"/>
      <c r="BD2" s="12"/>
      <c r="BE2" s="12"/>
      <c r="BF2" s="12"/>
      <c r="BG2" s="12"/>
      <c r="BH2" s="12"/>
      <c r="BI2" s="12"/>
      <c r="BJ2" s="12"/>
      <c r="BK2" s="12"/>
      <c r="BL2" s="12"/>
      <c r="BM2" s="12"/>
      <c r="BN2" s="12"/>
      <c r="BO2" s="12"/>
      <c r="BP2" s="12"/>
      <c r="BQ2" s="12"/>
      <c r="BR2" s="12"/>
      <c r="BS2" s="12"/>
      <c r="BT2" s="12"/>
      <c r="BU2" s="12"/>
    </row>
    <row r="3" spans="1:73" s="479" customFormat="1" ht="29.25" customHeight="1" thickTop="1" thickBot="1">
      <c r="A3" s="502"/>
      <c r="B3" s="598" t="s">
        <v>2</v>
      </c>
      <c r="C3" s="598"/>
      <c r="D3" s="501" t="s">
        <v>3</v>
      </c>
      <c r="E3" s="503" t="s">
        <v>3</v>
      </c>
      <c r="F3" s="503"/>
      <c r="G3" s="504" t="s">
        <v>4</v>
      </c>
      <c r="H3" s="471" t="s">
        <v>136</v>
      </c>
      <c r="I3" s="471" t="s">
        <v>135</v>
      </c>
      <c r="J3" s="472" t="s">
        <v>123</v>
      </c>
      <c r="K3" s="473" t="s">
        <v>125</v>
      </c>
      <c r="L3" s="471" t="s">
        <v>129</v>
      </c>
      <c r="M3" s="569" t="s">
        <v>126</v>
      </c>
      <c r="N3" s="471" t="s">
        <v>131</v>
      </c>
      <c r="O3" s="572" t="s">
        <v>130</v>
      </c>
      <c r="P3" s="575" t="s">
        <v>124</v>
      </c>
      <c r="Q3" s="471" t="s">
        <v>137</v>
      </c>
      <c r="R3" s="505" t="s">
        <v>127</v>
      </c>
      <c r="S3" s="531" t="s">
        <v>121</v>
      </c>
      <c r="T3" s="506" t="s">
        <v>122</v>
      </c>
      <c r="U3" s="31"/>
      <c r="V3" s="31"/>
      <c r="W3" s="474" t="s">
        <v>5</v>
      </c>
      <c r="X3" s="31"/>
      <c r="Y3" s="475"/>
      <c r="Z3" s="592" t="s">
        <v>6</v>
      </c>
      <c r="AA3" s="593"/>
      <c r="AB3" s="594"/>
      <c r="AC3" s="36"/>
      <c r="AD3" s="540"/>
      <c r="AE3" s="542" t="s">
        <v>127</v>
      </c>
      <c r="AF3" s="543"/>
      <c r="AG3" s="477"/>
      <c r="AH3" s="36"/>
      <c r="AI3" s="478"/>
      <c r="AJ3" s="21" t="s">
        <v>7</v>
      </c>
      <c r="AK3" s="22" t="str">
        <f>IF(ABS(AM5)&lt;1.96," No bias",IF(ABS(AM5)&gt;2.58," Certainty of bias"," Possibility of bias"))</f>
        <v xml:space="preserve"> Certainty of bias</v>
      </c>
      <c r="AL3" s="23"/>
      <c r="AM3" s="23"/>
      <c r="AN3" s="23"/>
      <c r="AO3" s="24" t="str">
        <f>IF(ABS(AM5)&lt;1.96,"-",IF(ABS(AM5)&gt;2.58,"* *","*"))</f>
        <v>* *</v>
      </c>
      <c r="AP3" s="36"/>
      <c r="AQ3" s="36"/>
      <c r="AR3" s="36"/>
      <c r="AS3" s="36"/>
      <c r="AT3" s="36"/>
      <c r="AU3" s="36"/>
      <c r="AV3" s="36"/>
      <c r="AW3" s="36"/>
      <c r="AX3" s="36"/>
      <c r="AY3" s="36"/>
      <c r="AZ3" s="36"/>
      <c r="BA3" s="36"/>
      <c r="BB3" s="36"/>
      <c r="BC3" s="36"/>
      <c r="BD3" s="284"/>
      <c r="BE3" s="284"/>
      <c r="BF3" s="284"/>
      <c r="BG3" s="284"/>
      <c r="BH3" s="284"/>
      <c r="BI3" s="284"/>
      <c r="BJ3" s="284"/>
      <c r="BK3" s="284"/>
      <c r="BL3" s="284"/>
      <c r="BM3" s="284"/>
      <c r="BN3" s="284"/>
      <c r="BO3" s="284"/>
      <c r="BP3" s="284"/>
      <c r="BQ3" s="284"/>
      <c r="BR3" s="284"/>
      <c r="BS3" s="284"/>
      <c r="BT3" s="284"/>
      <c r="BU3" s="284"/>
    </row>
    <row r="4" spans="1:73" s="479" customFormat="1" ht="12" customHeight="1" thickBot="1">
      <c r="A4" s="507" t="s">
        <v>8</v>
      </c>
      <c r="B4" s="508" t="s">
        <v>9</v>
      </c>
      <c r="C4" s="508" t="s">
        <v>10</v>
      </c>
      <c r="D4" s="508" t="s">
        <v>10</v>
      </c>
      <c r="E4" s="509" t="s">
        <v>11</v>
      </c>
      <c r="F4" s="509" t="s">
        <v>12</v>
      </c>
      <c r="G4" s="508" t="s">
        <v>13</v>
      </c>
      <c r="H4" s="508">
        <v>3</v>
      </c>
      <c r="I4" s="508">
        <v>1</v>
      </c>
      <c r="J4" s="508">
        <v>2</v>
      </c>
      <c r="K4" s="508">
        <v>10</v>
      </c>
      <c r="L4" s="508">
        <v>4</v>
      </c>
      <c r="M4" s="570">
        <v>9</v>
      </c>
      <c r="N4" s="508">
        <v>5</v>
      </c>
      <c r="O4" s="573">
        <v>8</v>
      </c>
      <c r="P4" s="576">
        <v>6</v>
      </c>
      <c r="Q4" s="508">
        <v>7</v>
      </c>
      <c r="R4" s="510" t="s">
        <v>132</v>
      </c>
      <c r="S4" s="511"/>
      <c r="T4" s="512" t="s">
        <v>14</v>
      </c>
      <c r="U4" s="31"/>
      <c r="V4" s="31"/>
      <c r="W4" s="480" t="s">
        <v>15</v>
      </c>
      <c r="X4" s="31"/>
      <c r="Y4" s="481" t="s">
        <v>16</v>
      </c>
      <c r="Z4" s="605" t="s">
        <v>17</v>
      </c>
      <c r="AA4" s="606"/>
      <c r="AB4" s="482" t="s">
        <v>18</v>
      </c>
      <c r="AC4" s="36"/>
      <c r="AD4" s="540"/>
      <c r="AE4" s="508">
        <v>7</v>
      </c>
      <c r="AF4" s="510" t="s">
        <v>132</v>
      </c>
      <c r="AG4" s="541" t="s">
        <v>19</v>
      </c>
      <c r="AH4" s="483"/>
      <c r="AI4" s="36"/>
      <c r="AJ4" s="36"/>
      <c r="AK4" s="36"/>
      <c r="AL4" s="36"/>
      <c r="AM4" s="36"/>
      <c r="AN4" s="36"/>
      <c r="AO4" s="36"/>
      <c r="AP4" s="36"/>
      <c r="AQ4" s="36"/>
      <c r="AR4" s="36"/>
      <c r="AS4" s="36"/>
      <c r="AT4" s="36"/>
      <c r="AU4" s="36"/>
      <c r="AV4" s="36"/>
      <c r="AW4" s="36"/>
      <c r="AX4" s="36"/>
      <c r="AY4" s="36"/>
      <c r="AZ4" s="36"/>
      <c r="BA4" s="36"/>
      <c r="BB4" s="36"/>
      <c r="BC4" s="36"/>
      <c r="BD4" s="284"/>
      <c r="BE4" s="284"/>
      <c r="BF4" s="284"/>
      <c r="BG4" s="284"/>
      <c r="BH4" s="284"/>
      <c r="BI4" s="284"/>
      <c r="BJ4" s="284"/>
      <c r="BK4" s="284"/>
      <c r="BL4" s="284"/>
      <c r="BM4" s="284"/>
      <c r="BN4" s="284"/>
      <c r="BO4" s="284"/>
      <c r="BP4" s="284"/>
      <c r="BQ4" s="284"/>
      <c r="BR4" s="284"/>
      <c r="BS4" s="284"/>
      <c r="BT4" s="284"/>
      <c r="BU4" s="284"/>
    </row>
    <row r="5" spans="1:73" s="479" customFormat="1" ht="12" customHeight="1" thickBot="1">
      <c r="A5" s="613" t="s">
        <v>96</v>
      </c>
      <c r="B5" s="612">
        <v>2014</v>
      </c>
      <c r="C5" s="12" t="s">
        <v>140</v>
      </c>
      <c r="D5" s="614">
        <v>1</v>
      </c>
      <c r="E5" s="614">
        <v>600</v>
      </c>
      <c r="F5" s="615">
        <v>3</v>
      </c>
      <c r="G5" s="616">
        <v>1</v>
      </c>
      <c r="H5" s="617">
        <v>6</v>
      </c>
      <c r="I5" s="549">
        <v>6</v>
      </c>
      <c r="J5" s="549">
        <v>6</v>
      </c>
      <c r="K5" s="550">
        <v>6</v>
      </c>
      <c r="L5" s="549">
        <v>6</v>
      </c>
      <c r="M5" s="571">
        <v>6</v>
      </c>
      <c r="N5" s="571">
        <v>6</v>
      </c>
      <c r="O5" s="574">
        <v>6</v>
      </c>
      <c r="P5" s="577">
        <v>6</v>
      </c>
      <c r="Q5" s="549">
        <v>6</v>
      </c>
      <c r="R5" s="513">
        <f>MODE(H5:P5)</f>
        <v>6</v>
      </c>
      <c r="S5" s="514">
        <f t="array" ref="S5">IF(COUNT(H5:Q5)=0,"",COUNT(IF(H5:Q5=R5,H5:Q5,""))/COUNT(H5:Q5))</f>
        <v>1</v>
      </c>
      <c r="T5" s="515">
        <f t="array" ref="T5">IF(AND(H5:Q5=H5:Q5,H5:Q5="-"),"",STDEV(IF(H5:Q5="-","",H5:Q5))/AVERAGE(IF(H5:Q5="-","",H5:Q5+0.000000000000001)))</f>
        <v>0</v>
      </c>
      <c r="U5" s="29"/>
      <c r="V5" s="29"/>
      <c r="W5" s="30">
        <f t="array" ref="W5">IF(AND(H5:Q5=H5:Q5,H5:Q5="-"),"",AVERAGE(H5:Q5))</f>
        <v>6</v>
      </c>
      <c r="X5" s="31"/>
      <c r="Y5" s="32" t="str">
        <f>IF(S5="","",IF(S5&gt;=80%,"YES","NO"))</f>
        <v>YES</v>
      </c>
      <c r="Z5" s="484"/>
      <c r="AA5" s="34">
        <v>0</v>
      </c>
      <c r="AB5" s="35">
        <f>COUNT(IF($R$5:$R$54=$AA5,IF($Y$5:$Y$54="YES",$R$5:$R$54,""),"" ))</f>
        <v>0</v>
      </c>
      <c r="AC5" s="36"/>
      <c r="AD5" s="540"/>
      <c r="AE5" s="577">
        <v>6</v>
      </c>
      <c r="AF5" s="513">
        <v>6</v>
      </c>
      <c r="AG5" s="485">
        <f t="shared" ref="AG5:AG54" si="0">IF(OR(AE5="-",AF5="-"),"",AE5-AF5)</f>
        <v>0</v>
      </c>
      <c r="AH5" s="36"/>
      <c r="AI5" s="36"/>
      <c r="AJ5" s="36"/>
      <c r="AK5" s="36"/>
      <c r="AL5" s="37" t="s">
        <v>21</v>
      </c>
      <c r="AM5" s="38">
        <f>(MIN(AK23,AO23)-(AM9*(AM9+1))/4)/(SQRT((AM9*(AM9+1)*(2*AM9+1))/24))</f>
        <v>-2.7954262312584488</v>
      </c>
      <c r="AN5" s="36"/>
      <c r="AO5" s="36"/>
      <c r="AP5" s="486"/>
      <c r="AQ5" s="486"/>
      <c r="AR5" s="486"/>
      <c r="AS5" s="36"/>
      <c r="AT5" s="36"/>
      <c r="AU5" s="36"/>
      <c r="AV5" s="36"/>
      <c r="AW5" s="36"/>
      <c r="AX5" s="36"/>
      <c r="AY5" s="36"/>
      <c r="AZ5" s="36"/>
      <c r="BA5" s="36"/>
      <c r="BB5" s="36"/>
      <c r="BC5" s="36"/>
      <c r="BD5" s="284"/>
      <c r="BE5" s="284"/>
      <c r="BF5" s="284"/>
      <c r="BG5" s="284"/>
      <c r="BH5" s="284"/>
      <c r="BI5" s="284"/>
      <c r="BJ5" s="284"/>
      <c r="BK5" s="284"/>
      <c r="BL5" s="284"/>
      <c r="BM5" s="284"/>
      <c r="BN5" s="284"/>
      <c r="BO5" s="284"/>
      <c r="BP5" s="284"/>
      <c r="BQ5" s="284"/>
      <c r="BR5" s="284"/>
      <c r="BS5" s="284"/>
      <c r="BT5" s="284"/>
      <c r="BU5" s="284"/>
    </row>
    <row r="6" spans="1:73" s="479" customFormat="1" ht="12" customHeight="1">
      <c r="A6" s="613" t="s">
        <v>96</v>
      </c>
      <c r="B6" s="612">
        <v>2014</v>
      </c>
      <c r="C6" s="12" t="s">
        <v>141</v>
      </c>
      <c r="D6" s="614">
        <v>2</v>
      </c>
      <c r="E6" s="614">
        <v>740</v>
      </c>
      <c r="F6" s="615">
        <v>3</v>
      </c>
      <c r="G6" s="616">
        <v>1</v>
      </c>
      <c r="H6" s="551">
        <v>7</v>
      </c>
      <c r="I6" s="549">
        <v>7</v>
      </c>
      <c r="J6" s="549">
        <v>7</v>
      </c>
      <c r="K6" s="552">
        <v>7</v>
      </c>
      <c r="L6" s="549">
        <v>7</v>
      </c>
      <c r="M6" s="571">
        <v>6</v>
      </c>
      <c r="N6" s="571">
        <v>7</v>
      </c>
      <c r="O6" s="574">
        <v>7</v>
      </c>
      <c r="P6" s="577">
        <v>7</v>
      </c>
      <c r="Q6" s="549">
        <v>7</v>
      </c>
      <c r="R6" s="513">
        <f t="shared" ref="R6:R54" si="1">MODE(H6:P6)</f>
        <v>7</v>
      </c>
      <c r="S6" s="514">
        <f t="array" ref="S6">IF(COUNT(H6:Q6)=0,"",COUNT(IF(H6:Q6=R6,H6:Q6,""))/COUNT(H6:Q6))</f>
        <v>0.9</v>
      </c>
      <c r="T6" s="515">
        <f t="array" ref="T6">IF(AND(H6:Q6=H6:Q6,H6:Q6="-"),"",STDEV(IF(H6:Q6="-","",H6:Q6))/AVERAGE(IF(H6:Q6="-","",H6:Q6+0.000000000000001)))</f>
        <v>4.5830111016932448E-2</v>
      </c>
      <c r="U6" s="29"/>
      <c r="V6" s="29"/>
      <c r="W6" s="30">
        <f t="array" ref="W6">IF(AND(H6:Q6=H6:Q6,H6:Q6="-"),"",AVERAGE(H6:Q6))</f>
        <v>6.9</v>
      </c>
      <c r="X6" s="31"/>
      <c r="Y6" s="39" t="str">
        <f t="shared" ref="Y6:Y35" si="2">IF(S6="","",IF(S6&gt;=80%,"YES","NO"))</f>
        <v>YES</v>
      </c>
      <c r="Z6" s="484"/>
      <c r="AA6" s="34">
        <v>1</v>
      </c>
      <c r="AB6" s="35">
        <f t="array" ref="AB6">COUNT(IF($R$5:$R$54=$AA6,IF($Y$5:$Y$54="YES",$R$5:$R$54,""),"" ))</f>
        <v>0</v>
      </c>
      <c r="AC6" s="36"/>
      <c r="AD6" s="476"/>
      <c r="AE6" s="577">
        <v>7</v>
      </c>
      <c r="AF6" s="513">
        <v>7</v>
      </c>
      <c r="AG6" s="485">
        <f t="shared" si="0"/>
        <v>0</v>
      </c>
      <c r="AH6" s="36"/>
      <c r="AI6" s="36"/>
      <c r="AJ6" s="36"/>
      <c r="AK6" s="36"/>
      <c r="AL6" s="36"/>
      <c r="AM6" s="36"/>
      <c r="AN6" s="36"/>
      <c r="AO6" s="36"/>
      <c r="AP6" s="486"/>
      <c r="AQ6" s="486"/>
      <c r="AR6" s="486"/>
      <c r="AS6" s="36"/>
      <c r="AT6" s="36"/>
      <c r="AU6" s="36"/>
      <c r="AV6" s="36"/>
      <c r="AW6" s="36"/>
      <c r="AX6" s="36"/>
      <c r="AY6" s="36"/>
      <c r="AZ6" s="36"/>
      <c r="BA6" s="36"/>
      <c r="BB6" s="36"/>
      <c r="BC6" s="36"/>
      <c r="BD6" s="284"/>
      <c r="BE6" s="284"/>
      <c r="BF6" s="284"/>
      <c r="BG6" s="284"/>
      <c r="BH6" s="284"/>
      <c r="BI6" s="284"/>
      <c r="BJ6" s="284"/>
      <c r="BK6" s="284"/>
      <c r="BL6" s="284"/>
      <c r="BM6" s="284"/>
      <c r="BN6" s="284"/>
      <c r="BO6" s="284"/>
      <c r="BP6" s="284"/>
      <c r="BQ6" s="284"/>
      <c r="BR6" s="284"/>
      <c r="BS6" s="284"/>
      <c r="BT6" s="284"/>
      <c r="BU6" s="284"/>
    </row>
    <row r="7" spans="1:73" s="479" customFormat="1" ht="12" customHeight="1">
      <c r="A7" s="613" t="s">
        <v>96</v>
      </c>
      <c r="B7" s="612">
        <v>2014</v>
      </c>
      <c r="C7" s="12" t="s">
        <v>142</v>
      </c>
      <c r="D7" s="614">
        <v>3</v>
      </c>
      <c r="E7" s="614">
        <v>650</v>
      </c>
      <c r="F7" s="615">
        <v>3</v>
      </c>
      <c r="G7" s="616">
        <v>1</v>
      </c>
      <c r="H7" s="551">
        <v>6</v>
      </c>
      <c r="I7" s="549">
        <v>6</v>
      </c>
      <c r="J7" s="549">
        <v>6</v>
      </c>
      <c r="K7" s="552">
        <v>6</v>
      </c>
      <c r="L7" s="549">
        <v>6</v>
      </c>
      <c r="M7" s="571">
        <v>6</v>
      </c>
      <c r="N7" s="571">
        <v>5</v>
      </c>
      <c r="O7" s="574">
        <v>6</v>
      </c>
      <c r="P7" s="577">
        <v>6</v>
      </c>
      <c r="Q7" s="549">
        <v>6</v>
      </c>
      <c r="R7" s="513">
        <f t="shared" si="1"/>
        <v>6</v>
      </c>
      <c r="S7" s="514">
        <f t="array" ref="S7">IF(COUNT(H7:Q7)=0,"",COUNT(IF(H7:Q7=R7,H7:Q7,""))/COUNT(H7:Q7))</f>
        <v>0.9</v>
      </c>
      <c r="T7" s="515">
        <f t="array" ref="T7">IF(AND(H7:Q7=H7:Q7,H7:Q7="-"),"",STDEV(IF(H7:Q7="-","",H7:Q7))/AVERAGE(IF(H7:Q7="-","",H7:Q7+0.000000000000001)))</f>
        <v>5.3597926443531174E-2</v>
      </c>
      <c r="U7" s="29"/>
      <c r="V7" s="29"/>
      <c r="W7" s="30">
        <f t="array" ref="W7">IF(AND(H7:Q7=H7:Q7,H7:Q7="-"),"",AVERAGE(H7:Q7))</f>
        <v>5.9</v>
      </c>
      <c r="X7" s="31"/>
      <c r="Y7" s="39" t="str">
        <f t="shared" si="2"/>
        <v>YES</v>
      </c>
      <c r="Z7" s="484"/>
      <c r="AA7" s="34">
        <v>2</v>
      </c>
      <c r="AB7" s="35">
        <f t="array" ref="AB7">COUNT(IF($R$5:$R$54=$AA7,IF($Y$5:$Y$54="YES",$R$5:$R$54,""),"" ))</f>
        <v>4</v>
      </c>
      <c r="AC7" s="36"/>
      <c r="AD7" s="476"/>
      <c r="AE7" s="577">
        <v>6</v>
      </c>
      <c r="AF7" s="513">
        <v>6</v>
      </c>
      <c r="AG7" s="485">
        <f t="shared" si="0"/>
        <v>0</v>
      </c>
      <c r="AH7" s="36"/>
      <c r="AI7" s="36"/>
      <c r="AJ7" s="36"/>
      <c r="AK7" s="40"/>
      <c r="AL7" s="41" t="s">
        <v>22</v>
      </c>
      <c r="AM7" s="42">
        <f>COUNT(AG5:AG54)</f>
        <v>50</v>
      </c>
      <c r="AN7" s="36"/>
      <c r="AO7" s="36"/>
      <c r="AP7" s="486"/>
      <c r="AQ7" s="486"/>
      <c r="AR7" s="486"/>
      <c r="AS7" s="36"/>
      <c r="AT7" s="36"/>
      <c r="AU7" s="36"/>
      <c r="AV7" s="36"/>
      <c r="AW7" s="36"/>
      <c r="AX7" s="36"/>
      <c r="AY7" s="36"/>
      <c r="AZ7" s="36"/>
      <c r="BA7" s="36"/>
      <c r="BB7" s="36"/>
      <c r="BC7" s="36"/>
      <c r="BD7" s="284"/>
      <c r="BE7" s="284"/>
      <c r="BF7" s="284"/>
      <c r="BG7" s="284"/>
      <c r="BH7" s="284"/>
      <c r="BI7" s="284"/>
      <c r="BJ7" s="284"/>
      <c r="BK7" s="284"/>
      <c r="BL7" s="284"/>
      <c r="BM7" s="284"/>
      <c r="BN7" s="284"/>
      <c r="BO7" s="284"/>
      <c r="BP7" s="284"/>
      <c r="BQ7" s="284"/>
      <c r="BR7" s="284"/>
      <c r="BS7" s="284"/>
      <c r="BT7" s="284"/>
      <c r="BU7" s="284"/>
    </row>
    <row r="8" spans="1:73" s="479" customFormat="1" ht="12" customHeight="1">
      <c r="A8" s="613" t="s">
        <v>96</v>
      </c>
      <c r="B8" s="612">
        <v>2014</v>
      </c>
      <c r="C8" s="12" t="s">
        <v>143</v>
      </c>
      <c r="D8" s="614">
        <v>4</v>
      </c>
      <c r="E8" s="614">
        <v>570</v>
      </c>
      <c r="F8" s="615">
        <v>3</v>
      </c>
      <c r="G8" s="616">
        <v>1</v>
      </c>
      <c r="H8" s="551">
        <v>5</v>
      </c>
      <c r="I8" s="549">
        <v>5</v>
      </c>
      <c r="J8" s="549">
        <v>5</v>
      </c>
      <c r="K8" s="552">
        <v>5</v>
      </c>
      <c r="L8" s="549">
        <v>5</v>
      </c>
      <c r="M8" s="571">
        <v>5</v>
      </c>
      <c r="N8" s="571">
        <v>5</v>
      </c>
      <c r="O8" s="574">
        <v>5</v>
      </c>
      <c r="P8" s="577">
        <v>5</v>
      </c>
      <c r="Q8" s="549">
        <v>5</v>
      </c>
      <c r="R8" s="513">
        <f t="shared" si="1"/>
        <v>5</v>
      </c>
      <c r="S8" s="514">
        <f t="array" ref="S8">IF(COUNT(H8:Q8)=0,"",COUNT(IF(H8:Q8=R8,H8:Q8,""))/COUNT(H8:Q8))</f>
        <v>1</v>
      </c>
      <c r="T8" s="515">
        <f t="array" ref="T8">IF(AND(H8:Q8=H8:Q8,H8:Q8="-"),"",STDEV(IF(H8:Q8="-","",H8:Q8))/AVERAGE(IF(H8:Q8="-","",H8:Q8+0.000000000000001)))</f>
        <v>0</v>
      </c>
      <c r="U8" s="29"/>
      <c r="V8" s="29"/>
      <c r="W8" s="30">
        <f t="array" ref="W8">IF(AND(H8:Q8=H8:Q8,H8:Q8="-"),"",AVERAGE(H8:Q8))</f>
        <v>5</v>
      </c>
      <c r="X8" s="31"/>
      <c r="Y8" s="39" t="str">
        <f t="shared" si="2"/>
        <v>YES</v>
      </c>
      <c r="Z8" s="484"/>
      <c r="AA8" s="34">
        <v>3</v>
      </c>
      <c r="AB8" s="35">
        <f t="array" ref="AB8">COUNT(IF($R$5:$R$54=$AA8,IF($Y$5:$Y$54="YES",$R$5:$R$54,""),"" ))</f>
        <v>3</v>
      </c>
      <c r="AC8" s="36"/>
      <c r="AD8" s="476"/>
      <c r="AE8" s="577">
        <v>5</v>
      </c>
      <c r="AF8" s="513">
        <v>5</v>
      </c>
      <c r="AG8" s="485">
        <f t="shared" si="0"/>
        <v>0</v>
      </c>
      <c r="AH8" s="36"/>
      <c r="AI8" s="36"/>
      <c r="AJ8" s="36"/>
      <c r="AK8" s="43"/>
      <c r="AL8" s="44" t="s">
        <v>23</v>
      </c>
      <c r="AM8" s="45">
        <f t="array" ref="AM8">COUNT(IF(AG5:AG54=0,AG5:AG54,"x"))</f>
        <v>37</v>
      </c>
      <c r="AN8" s="36"/>
      <c r="AO8" s="36"/>
      <c r="AP8" s="486"/>
      <c r="AQ8" s="486"/>
      <c r="AR8" s="486"/>
      <c r="AS8" s="36"/>
      <c r="AT8" s="36"/>
      <c r="AU8" s="36"/>
      <c r="AV8" s="36"/>
      <c r="AW8" s="36"/>
      <c r="AX8" s="36"/>
      <c r="AY8" s="36"/>
      <c r="AZ8" s="36"/>
      <c r="BA8" s="36"/>
      <c r="BB8" s="36"/>
      <c r="BC8" s="36"/>
      <c r="BD8" s="284"/>
      <c r="BE8" s="284"/>
      <c r="BF8" s="284"/>
      <c r="BG8" s="284"/>
      <c r="BH8" s="284"/>
      <c r="BI8" s="284"/>
      <c r="BJ8" s="284"/>
      <c r="BK8" s="284"/>
      <c r="BL8" s="284"/>
      <c r="BM8" s="284"/>
      <c r="BN8" s="284"/>
      <c r="BO8" s="284"/>
      <c r="BP8" s="284"/>
      <c r="BQ8" s="284"/>
      <c r="BR8" s="284"/>
      <c r="BS8" s="284"/>
      <c r="BT8" s="284"/>
      <c r="BU8" s="284"/>
    </row>
    <row r="9" spans="1:73" s="479" customFormat="1" ht="12" customHeight="1">
      <c r="A9" s="613" t="s">
        <v>96</v>
      </c>
      <c r="B9" s="612">
        <v>2014</v>
      </c>
      <c r="C9" s="12" t="s">
        <v>144</v>
      </c>
      <c r="D9" s="614">
        <v>5</v>
      </c>
      <c r="E9" s="614">
        <v>610</v>
      </c>
      <c r="F9" s="615">
        <v>3</v>
      </c>
      <c r="G9" s="616">
        <v>1</v>
      </c>
      <c r="H9" s="551">
        <v>6</v>
      </c>
      <c r="I9" s="549">
        <v>6</v>
      </c>
      <c r="J9" s="549">
        <v>6</v>
      </c>
      <c r="K9" s="552">
        <v>6</v>
      </c>
      <c r="L9" s="549">
        <v>7</v>
      </c>
      <c r="M9" s="571">
        <v>6</v>
      </c>
      <c r="N9" s="571">
        <v>6</v>
      </c>
      <c r="O9" s="574">
        <v>6</v>
      </c>
      <c r="P9" s="577">
        <v>6</v>
      </c>
      <c r="Q9" s="549">
        <v>7</v>
      </c>
      <c r="R9" s="513">
        <f t="shared" si="1"/>
        <v>6</v>
      </c>
      <c r="S9" s="514">
        <f t="array" ref="S9">IF(COUNT(H9:Q9)=0,"",COUNT(IF(H9:Q9=R9,H9:Q9,""))/COUNT(H9:Q9))</f>
        <v>0.8</v>
      </c>
      <c r="T9" s="515">
        <f t="array" ref="T9">IF(AND(H9:Q9=H9:Q9,H9:Q9="-"),"",STDEV(IF(H9:Q9="-","",H9:Q9))/AVERAGE(IF(H9:Q9="-","",H9:Q9+0.000000000000001)))</f>
        <v>6.8005971186417227E-2</v>
      </c>
      <c r="U9" s="29"/>
      <c r="V9" s="29"/>
      <c r="W9" s="30">
        <f t="array" ref="W9">IF(AND(H9:Q9=H9:Q9,H9:Q9="-"),"",AVERAGE(H9:Q9))</f>
        <v>6.2</v>
      </c>
      <c r="X9" s="31"/>
      <c r="Y9" s="39" t="str">
        <f t="shared" si="2"/>
        <v>YES</v>
      </c>
      <c r="Z9" s="484"/>
      <c r="AA9" s="34">
        <v>4</v>
      </c>
      <c r="AB9" s="35">
        <f t="array" ref="AB9">COUNT(IF($R$5:$R$54=$AA9,IF($Y$5:$Y$54="YES",$R$5:$R$54,""),"" ))</f>
        <v>5</v>
      </c>
      <c r="AC9" s="36"/>
      <c r="AD9" s="476"/>
      <c r="AE9" s="577">
        <v>7</v>
      </c>
      <c r="AF9" s="513">
        <v>6</v>
      </c>
      <c r="AG9" s="485">
        <f t="shared" si="0"/>
        <v>1</v>
      </c>
      <c r="AH9" s="36"/>
      <c r="AI9" s="36"/>
      <c r="AJ9" s="36"/>
      <c r="AK9" s="46"/>
      <c r="AL9" s="47" t="s">
        <v>24</v>
      </c>
      <c r="AM9" s="48">
        <f>AM7-AM8</f>
        <v>13</v>
      </c>
      <c r="AN9" s="36"/>
      <c r="AO9" s="36"/>
      <c r="AP9" s="486"/>
      <c r="AQ9" s="486"/>
      <c r="AR9" s="486"/>
      <c r="AS9" s="36"/>
      <c r="AT9" s="36"/>
      <c r="AU9" s="36"/>
      <c r="AV9" s="36"/>
      <c r="AW9" s="36"/>
      <c r="AX9" s="36"/>
      <c r="AY9" s="36"/>
      <c r="AZ9" s="36"/>
      <c r="BA9" s="36"/>
      <c r="BB9" s="36"/>
      <c r="BC9" s="36"/>
      <c r="BD9" s="284"/>
      <c r="BE9" s="284"/>
      <c r="BF9" s="284"/>
      <c r="BG9" s="284"/>
      <c r="BH9" s="284"/>
      <c r="BI9" s="284"/>
      <c r="BJ9" s="284"/>
      <c r="BK9" s="284"/>
      <c r="BL9" s="284"/>
      <c r="BM9" s="284"/>
      <c r="BN9" s="284"/>
      <c r="BO9" s="284"/>
      <c r="BP9" s="284"/>
      <c r="BQ9" s="284"/>
      <c r="BR9" s="284"/>
      <c r="BS9" s="284"/>
      <c r="BT9" s="284"/>
      <c r="BU9" s="284"/>
    </row>
    <row r="10" spans="1:73" s="479" customFormat="1" ht="12" customHeight="1">
      <c r="A10" s="613" t="s">
        <v>96</v>
      </c>
      <c r="B10" s="612">
        <v>2014</v>
      </c>
      <c r="C10" s="12" t="s">
        <v>145</v>
      </c>
      <c r="D10" s="614">
        <v>6</v>
      </c>
      <c r="E10" s="614">
        <v>600</v>
      </c>
      <c r="F10" s="615">
        <v>3</v>
      </c>
      <c r="G10" s="616">
        <v>1</v>
      </c>
      <c r="H10" s="551">
        <v>5</v>
      </c>
      <c r="I10" s="549">
        <v>5</v>
      </c>
      <c r="J10" s="549">
        <v>5</v>
      </c>
      <c r="K10" s="552">
        <v>5</v>
      </c>
      <c r="L10" s="549">
        <v>5</v>
      </c>
      <c r="M10" s="571">
        <v>5</v>
      </c>
      <c r="N10" s="571">
        <v>5</v>
      </c>
      <c r="O10" s="574">
        <v>5</v>
      </c>
      <c r="P10" s="577">
        <v>5</v>
      </c>
      <c r="Q10" s="549">
        <v>6</v>
      </c>
      <c r="R10" s="513">
        <f t="shared" si="1"/>
        <v>5</v>
      </c>
      <c r="S10" s="514">
        <f t="array" ref="S10">IF(COUNT(H10:Q10)=0,"",COUNT(IF(H10:Q10=R10,H10:Q10,""))/COUNT(H10:Q10))</f>
        <v>0.9</v>
      </c>
      <c r="T10" s="515">
        <f t="array" ref="T10">IF(AND(H10:Q10=H10:Q10,H10:Q10="-"),"",STDEV(IF(H10:Q10="-","",H10:Q10))/AVERAGE(IF(H10:Q10="-","",H10:Q10+0.000000000000001)))</f>
        <v>6.2005444317026259E-2</v>
      </c>
      <c r="U10" s="29"/>
      <c r="V10" s="29"/>
      <c r="W10" s="30">
        <f t="array" ref="W10">IF(AND(H10:Q10=H10:Q10,H10:Q10="-"),"",AVERAGE(H10:Q10))</f>
        <v>5.0999999999999996</v>
      </c>
      <c r="X10" s="31"/>
      <c r="Y10" s="39" t="str">
        <f t="shared" si="2"/>
        <v>YES</v>
      </c>
      <c r="Z10" s="484"/>
      <c r="AA10" s="34">
        <v>5</v>
      </c>
      <c r="AB10" s="35">
        <f t="array" ref="AB10">COUNT(IF($R$5:$R$54=$AA10,IF($Y$5:$Y$54="YES",$R$5:$R$54,""),"" ))</f>
        <v>5</v>
      </c>
      <c r="AC10" s="36"/>
      <c r="AD10" s="476"/>
      <c r="AE10" s="577">
        <v>6</v>
      </c>
      <c r="AF10" s="513">
        <v>5</v>
      </c>
      <c r="AG10" s="485">
        <f t="shared" si="0"/>
        <v>1</v>
      </c>
      <c r="AH10" s="36"/>
      <c r="AI10" s="36"/>
      <c r="AJ10" s="36"/>
      <c r="AK10" s="49"/>
      <c r="AL10" s="36"/>
      <c r="AM10" s="36"/>
      <c r="AN10" s="36"/>
      <c r="AO10" s="36"/>
      <c r="AP10" s="486"/>
      <c r="AQ10" s="486"/>
      <c r="AR10" s="486"/>
      <c r="AS10" s="36"/>
      <c r="AT10" s="36"/>
      <c r="AU10" s="36"/>
      <c r="AV10" s="36"/>
      <c r="AW10" s="36"/>
      <c r="AX10" s="36"/>
      <c r="AY10" s="36"/>
      <c r="AZ10" s="36"/>
      <c r="BA10" s="36"/>
      <c r="BB10" s="36"/>
      <c r="BC10" s="36"/>
      <c r="BD10" s="284"/>
      <c r="BE10" s="284"/>
      <c r="BF10" s="284"/>
      <c r="BG10" s="284"/>
      <c r="BH10" s="284"/>
      <c r="BI10" s="284"/>
      <c r="BJ10" s="284"/>
      <c r="BK10" s="284"/>
      <c r="BL10" s="284"/>
      <c r="BM10" s="284"/>
      <c r="BN10" s="284"/>
      <c r="BO10" s="284"/>
      <c r="BP10" s="284"/>
      <c r="BQ10" s="284"/>
      <c r="BR10" s="284"/>
      <c r="BS10" s="284"/>
      <c r="BT10" s="284"/>
      <c r="BU10" s="284"/>
    </row>
    <row r="11" spans="1:73" s="479" customFormat="1" ht="12" customHeight="1">
      <c r="A11" s="613" t="s">
        <v>96</v>
      </c>
      <c r="B11" s="612">
        <v>2014</v>
      </c>
      <c r="C11" s="12" t="s">
        <v>146</v>
      </c>
      <c r="D11" s="614">
        <v>7</v>
      </c>
      <c r="E11" s="614">
        <v>550</v>
      </c>
      <c r="F11" s="615">
        <v>3</v>
      </c>
      <c r="G11" s="616">
        <v>1</v>
      </c>
      <c r="H11" s="551">
        <v>6</v>
      </c>
      <c r="I11" s="549">
        <v>5</v>
      </c>
      <c r="J11" s="549">
        <v>6</v>
      </c>
      <c r="K11" s="552">
        <v>6</v>
      </c>
      <c r="L11" s="549">
        <v>6</v>
      </c>
      <c r="M11" s="571">
        <v>5</v>
      </c>
      <c r="N11" s="571">
        <v>6</v>
      </c>
      <c r="O11" s="574">
        <v>6</v>
      </c>
      <c r="P11" s="577">
        <v>6</v>
      </c>
      <c r="Q11" s="549">
        <v>6</v>
      </c>
      <c r="R11" s="513">
        <f t="shared" si="1"/>
        <v>6</v>
      </c>
      <c r="S11" s="514">
        <f t="array" ref="S11">IF(COUNT(H11:Q11)=0,"",COUNT(IF(H11:Q11=R11,H11:Q11,""))/COUNT(H11:Q11))</f>
        <v>0.8</v>
      </c>
      <c r="T11" s="515">
        <f t="array" ref="T11">IF(AND(H11:Q11=H11:Q11,H11:Q11="-"),"",STDEV(IF(H11:Q11="-","",H11:Q11))/AVERAGE(IF(H11:Q11="-","",H11:Q11+0.000000000000001)))</f>
        <v>7.2696038164790838E-2</v>
      </c>
      <c r="U11" s="29"/>
      <c r="V11" s="29"/>
      <c r="W11" s="30">
        <f t="array" ref="W11">IF(AND(H11:Q11=H11:Q11,H11:Q11="-"),"",AVERAGE(H11:Q11))</f>
        <v>5.8</v>
      </c>
      <c r="X11" s="31"/>
      <c r="Y11" s="39" t="str">
        <f t="shared" si="2"/>
        <v>YES</v>
      </c>
      <c r="Z11" s="484"/>
      <c r="AA11" s="34">
        <v>6</v>
      </c>
      <c r="AB11" s="35">
        <f t="array" ref="AB11">COUNT(IF($R$5:$R$54=$AA11,IF($Y$5:$Y$54="YES",$R$5:$R$54,""),"" ))</f>
        <v>9</v>
      </c>
      <c r="AC11" s="36"/>
      <c r="AD11" s="476"/>
      <c r="AE11" s="577">
        <v>6</v>
      </c>
      <c r="AF11" s="513">
        <v>6</v>
      </c>
      <c r="AG11" s="485">
        <f t="shared" si="0"/>
        <v>0</v>
      </c>
      <c r="AH11" s="36"/>
      <c r="AI11" s="50" t="s">
        <v>25</v>
      </c>
      <c r="AJ11" s="51" t="s">
        <v>18</v>
      </c>
      <c r="AK11" s="52" t="s">
        <v>26</v>
      </c>
      <c r="AL11" s="53"/>
      <c r="AM11" s="50" t="s">
        <v>25</v>
      </c>
      <c r="AN11" s="51" t="s">
        <v>18</v>
      </c>
      <c r="AO11" s="52" t="s">
        <v>26</v>
      </c>
      <c r="AP11" s="486"/>
      <c r="AQ11" s="486"/>
      <c r="AR11" s="486"/>
      <c r="AS11" s="36"/>
      <c r="AT11" s="36"/>
      <c r="AU11" s="36"/>
      <c r="AV11" s="36"/>
      <c r="AW11" s="36"/>
      <c r="AX11" s="36"/>
      <c r="AY11" s="36"/>
      <c r="AZ11" s="36"/>
      <c r="BA11" s="36"/>
      <c r="BB11" s="36"/>
      <c r="BC11" s="36"/>
      <c r="BD11" s="284"/>
      <c r="BE11" s="284"/>
      <c r="BF11" s="284"/>
      <c r="BG11" s="284"/>
      <c r="BH11" s="284"/>
      <c r="BI11" s="284"/>
      <c r="BJ11" s="284"/>
      <c r="BK11" s="284"/>
      <c r="BL11" s="284"/>
      <c r="BM11" s="284"/>
      <c r="BN11" s="284"/>
      <c r="BO11" s="284"/>
      <c r="BP11" s="284"/>
      <c r="BQ11" s="284"/>
      <c r="BR11" s="284"/>
      <c r="BS11" s="284"/>
      <c r="BT11" s="284"/>
      <c r="BU11" s="284"/>
    </row>
    <row r="12" spans="1:73" s="479" customFormat="1" ht="12" customHeight="1">
      <c r="A12" s="613" t="s">
        <v>96</v>
      </c>
      <c r="B12" s="612">
        <v>2014</v>
      </c>
      <c r="C12" s="12" t="s">
        <v>147</v>
      </c>
      <c r="D12" s="614">
        <v>8</v>
      </c>
      <c r="E12" s="614">
        <v>620</v>
      </c>
      <c r="F12" s="615">
        <v>3</v>
      </c>
      <c r="G12" s="616">
        <v>1</v>
      </c>
      <c r="H12" s="551">
        <v>7</v>
      </c>
      <c r="I12" s="549">
        <v>7</v>
      </c>
      <c r="J12" s="549">
        <v>7</v>
      </c>
      <c r="K12" s="552">
        <v>7</v>
      </c>
      <c r="L12" s="549">
        <v>7</v>
      </c>
      <c r="M12" s="571">
        <v>7</v>
      </c>
      <c r="N12" s="571">
        <v>7</v>
      </c>
      <c r="O12" s="574">
        <v>7</v>
      </c>
      <c r="P12" s="577">
        <v>7</v>
      </c>
      <c r="Q12" s="549">
        <v>7</v>
      </c>
      <c r="R12" s="513">
        <f t="shared" si="1"/>
        <v>7</v>
      </c>
      <c r="S12" s="514">
        <f t="array" ref="S12">IF(COUNT(H12:Q12)=0,"",COUNT(IF(H12:Q12=R12,H12:Q12,""))/COUNT(H12:Q12))</f>
        <v>1</v>
      </c>
      <c r="T12" s="515">
        <f t="array" ref="T12">IF(AND(H12:Q12=H12:Q12,H12:Q12="-"),"",STDEV(IF(H12:Q12="-","",H12:Q12))/AVERAGE(IF(H12:Q12="-","",H12:Q12+0.000000000000001)))</f>
        <v>0</v>
      </c>
      <c r="U12" s="29"/>
      <c r="V12" s="29"/>
      <c r="W12" s="30">
        <f t="array" ref="W12">IF(AND(H12:Q12=H12:Q12,H12:Q12="-"),"",AVERAGE(H12:Q12))</f>
        <v>7</v>
      </c>
      <c r="X12" s="31"/>
      <c r="Y12" s="39" t="str">
        <f t="shared" si="2"/>
        <v>YES</v>
      </c>
      <c r="Z12" s="484"/>
      <c r="AA12" s="34">
        <v>7</v>
      </c>
      <c r="AB12" s="35">
        <f t="array" ref="AB12">COUNT(IF($R$5:$R$54=$AA12,IF($Y$5:$Y$54="YES",$R$5:$R$54,""),"" ))</f>
        <v>7</v>
      </c>
      <c r="AC12" s="36"/>
      <c r="AD12" s="476"/>
      <c r="AE12" s="577">
        <v>7</v>
      </c>
      <c r="AF12" s="513">
        <v>7</v>
      </c>
      <c r="AG12" s="485">
        <f t="shared" si="0"/>
        <v>0</v>
      </c>
      <c r="AH12" s="36"/>
      <c r="AI12" s="54"/>
      <c r="AJ12" s="55">
        <v>0</v>
      </c>
      <c r="AK12" s="56"/>
      <c r="AL12" s="36"/>
      <c r="AM12" s="54"/>
      <c r="AN12" s="55">
        <v>0</v>
      </c>
      <c r="AO12" s="56"/>
      <c r="AP12" s="486"/>
      <c r="AQ12" s="486"/>
      <c r="AR12" s="486"/>
      <c r="AS12" s="36"/>
      <c r="AT12" s="36"/>
      <c r="AU12" s="36"/>
      <c r="AV12" s="36"/>
      <c r="AW12" s="36"/>
      <c r="AX12" s="36"/>
      <c r="AY12" s="36"/>
      <c r="AZ12" s="36"/>
      <c r="BA12" s="36"/>
      <c r="BB12" s="36"/>
      <c r="BC12" s="36"/>
      <c r="BD12" s="284"/>
      <c r="BE12" s="284"/>
      <c r="BF12" s="284"/>
      <c r="BG12" s="284"/>
      <c r="BH12" s="284"/>
      <c r="BI12" s="284"/>
      <c r="BJ12" s="284"/>
      <c r="BK12" s="284"/>
      <c r="BL12" s="284"/>
      <c r="BM12" s="284"/>
      <c r="BN12" s="284"/>
      <c r="BO12" s="284"/>
      <c r="BP12" s="284"/>
      <c r="BQ12" s="284"/>
      <c r="BR12" s="284"/>
      <c r="BS12" s="284"/>
      <c r="BT12" s="284"/>
      <c r="BU12" s="284"/>
    </row>
    <row r="13" spans="1:73" s="479" customFormat="1" ht="12" customHeight="1">
      <c r="A13" s="613" t="s">
        <v>96</v>
      </c>
      <c r="B13" s="612">
        <v>2014</v>
      </c>
      <c r="C13" s="12" t="s">
        <v>148</v>
      </c>
      <c r="D13" s="614">
        <v>9</v>
      </c>
      <c r="E13" s="614">
        <v>610</v>
      </c>
      <c r="F13" s="615">
        <v>3</v>
      </c>
      <c r="G13" s="616">
        <v>1</v>
      </c>
      <c r="H13" s="551">
        <v>6</v>
      </c>
      <c r="I13" s="549">
        <v>6</v>
      </c>
      <c r="J13" s="549">
        <v>6</v>
      </c>
      <c r="K13" s="552">
        <v>6</v>
      </c>
      <c r="L13" s="549">
        <v>6</v>
      </c>
      <c r="M13" s="571">
        <v>6</v>
      </c>
      <c r="N13" s="571">
        <v>6</v>
      </c>
      <c r="O13" s="574">
        <v>6</v>
      </c>
      <c r="P13" s="577">
        <v>6</v>
      </c>
      <c r="Q13" s="549">
        <v>6</v>
      </c>
      <c r="R13" s="513">
        <f t="shared" si="1"/>
        <v>6</v>
      </c>
      <c r="S13" s="514">
        <f t="array" ref="S13">IF(COUNT(H13:Q13)=0,"",COUNT(IF(H13:Q13=R13,H13:Q13,""))/COUNT(H13:Q13))</f>
        <v>1</v>
      </c>
      <c r="T13" s="515">
        <f t="array" ref="T13">IF(AND(H13:Q13=H13:Q13,H13:Q13="-"),"",STDEV(IF(H13:Q13="-","",H13:Q13))/AVERAGE(IF(H13:Q13="-","",H13:Q13+0.000000000000001)))</f>
        <v>0</v>
      </c>
      <c r="U13" s="29"/>
      <c r="V13" s="29"/>
      <c r="W13" s="30">
        <f t="array" ref="W13">IF(AND(H13:Q13=H13:Q13,H13:Q13="-"),"",AVERAGE(H13:Q13))</f>
        <v>6</v>
      </c>
      <c r="X13" s="31"/>
      <c r="Y13" s="39" t="str">
        <f t="shared" si="2"/>
        <v>YES</v>
      </c>
      <c r="Z13" s="484"/>
      <c r="AA13" s="34">
        <v>8</v>
      </c>
      <c r="AB13" s="35">
        <f t="array" ref="AB13">COUNT(IF($R$5:$R$54=$AA13,IF($Y$5:$Y$54="YES",$R$5:$R$54,""),"" ))</f>
        <v>3</v>
      </c>
      <c r="AC13" s="36"/>
      <c r="AD13" s="476"/>
      <c r="AE13" s="577">
        <v>6</v>
      </c>
      <c r="AF13" s="513">
        <v>6</v>
      </c>
      <c r="AG13" s="485">
        <f t="shared" si="0"/>
        <v>0</v>
      </c>
      <c r="AH13" s="36"/>
      <c r="AI13" s="57">
        <v>-1</v>
      </c>
      <c r="AJ13" s="58">
        <f t="array" ref="AJ13">COUNT(IF(AG$5:AG$54=$AI13,AG$5:AG$54,"x"))</f>
        <v>1</v>
      </c>
      <c r="AK13" s="59">
        <f>IF((AJ13+AN13)=0,"-",(0.5*(AJ13+AN13)+0.5)+(SUM(AJ$12:AJ12)+SUM(AN$12:AN12)))</f>
        <v>5.5</v>
      </c>
      <c r="AL13" s="36"/>
      <c r="AM13" s="57">
        <v>1</v>
      </c>
      <c r="AN13" s="58">
        <f t="array" ref="AN13">COUNT(IF(AG$5:AG$54=$AM13,AG$5:AG$54,"x"))</f>
        <v>9</v>
      </c>
      <c r="AO13" s="60">
        <f>IF((AJ13+AN13)=0,"-",(0.5*(AJ13+AN13)+0.5)+(SUM(AJ$12:AJ12)+SUM(AN$12:AN12)))</f>
        <v>5.5</v>
      </c>
      <c r="AP13" s="486"/>
      <c r="AQ13" s="486"/>
      <c r="AR13" s="486"/>
      <c r="AS13" s="36"/>
      <c r="AT13" s="36"/>
      <c r="AU13" s="36"/>
      <c r="AV13" s="36"/>
      <c r="AW13" s="36"/>
      <c r="AX13" s="36"/>
      <c r="AY13" s="36"/>
      <c r="AZ13" s="36"/>
      <c r="BA13" s="36"/>
      <c r="BB13" s="36"/>
      <c r="BC13" s="36"/>
      <c r="BD13" s="284"/>
      <c r="BE13" s="284"/>
      <c r="BF13" s="284"/>
      <c r="BG13" s="284"/>
      <c r="BH13" s="284"/>
      <c r="BI13" s="284"/>
      <c r="BJ13" s="284"/>
      <c r="BK13" s="284"/>
      <c r="BL13" s="284"/>
      <c r="BM13" s="284"/>
      <c r="BN13" s="284"/>
      <c r="BO13" s="284"/>
      <c r="BP13" s="284"/>
      <c r="BQ13" s="284"/>
      <c r="BR13" s="284"/>
      <c r="BS13" s="284"/>
      <c r="BT13" s="284"/>
      <c r="BU13" s="284"/>
    </row>
    <row r="14" spans="1:73" s="479" customFormat="1" ht="12" customHeight="1">
      <c r="A14" s="613" t="s">
        <v>96</v>
      </c>
      <c r="B14" s="612">
        <v>2014</v>
      </c>
      <c r="C14" s="12" t="s">
        <v>149</v>
      </c>
      <c r="D14" s="614">
        <v>10</v>
      </c>
      <c r="E14" s="614">
        <v>640</v>
      </c>
      <c r="F14" s="615">
        <v>3</v>
      </c>
      <c r="G14" s="616">
        <v>1</v>
      </c>
      <c r="H14" s="551">
        <v>6</v>
      </c>
      <c r="I14" s="549">
        <v>6</v>
      </c>
      <c r="J14" s="549">
        <v>6</v>
      </c>
      <c r="K14" s="552">
        <v>6</v>
      </c>
      <c r="L14" s="549">
        <v>6</v>
      </c>
      <c r="M14" s="571">
        <v>6</v>
      </c>
      <c r="N14" s="571">
        <v>6</v>
      </c>
      <c r="O14" s="574">
        <v>6</v>
      </c>
      <c r="P14" s="577">
        <v>6</v>
      </c>
      <c r="Q14" s="549">
        <v>6</v>
      </c>
      <c r="R14" s="513">
        <f t="shared" si="1"/>
        <v>6</v>
      </c>
      <c r="S14" s="514">
        <f t="array" ref="S14">IF(COUNT(H14:Q14)=0,"",COUNT(IF(H14:Q14=R14,H14:Q14,""))/COUNT(H14:Q14))</f>
        <v>1</v>
      </c>
      <c r="T14" s="515">
        <f t="array" ref="T14">IF(AND(H14:Q14=H14:Q14,H14:Q14="-"),"",STDEV(IF(H14:Q14="-","",H14:Q14))/AVERAGE(IF(H14:Q14="-","",H14:Q14+0.000000000000001)))</f>
        <v>0</v>
      </c>
      <c r="U14" s="29"/>
      <c r="V14" s="29"/>
      <c r="W14" s="30">
        <f t="array" ref="W14">IF(AND(H14:Q14=H14:Q14,H14:Q14="-"),"",AVERAGE(H14:Q14))</f>
        <v>6</v>
      </c>
      <c r="X14" s="31"/>
      <c r="Y14" s="39" t="str">
        <f t="shared" si="2"/>
        <v>YES</v>
      </c>
      <c r="Z14" s="484"/>
      <c r="AA14" s="34">
        <v>9</v>
      </c>
      <c r="AB14" s="35">
        <f t="array" ref="AB14">COUNT(IF($R$5:$R$54=$AA14,IF($Y$5:$Y$54="YES",$R$5:$R$54,""),"" ))</f>
        <v>1</v>
      </c>
      <c r="AC14" s="36"/>
      <c r="AD14" s="476"/>
      <c r="AE14" s="577">
        <v>6</v>
      </c>
      <c r="AF14" s="513">
        <v>6</v>
      </c>
      <c r="AG14" s="485">
        <f t="shared" si="0"/>
        <v>0</v>
      </c>
      <c r="AH14" s="36"/>
      <c r="AI14" s="57">
        <v>-2</v>
      </c>
      <c r="AJ14" s="58">
        <f t="array" ref="AJ14">COUNT(IF(AG$5:AG$54=$AI14,AG$5:AG$54,"x"))</f>
        <v>0</v>
      </c>
      <c r="AK14" s="59">
        <f>IF((AJ14+AN14)=0,"-",(0.5*(AJ14+AN14)+0.5)+(SUM(AJ$12:AJ13)+SUM(AN$12:AN13)))</f>
        <v>11</v>
      </c>
      <c r="AL14" s="36"/>
      <c r="AM14" s="57">
        <v>2</v>
      </c>
      <c r="AN14" s="58">
        <f t="array" ref="AN14">COUNT(IF(AG$5:AG$54=$AM14,AG$5:AG$54,"x"))</f>
        <v>1</v>
      </c>
      <c r="AO14" s="60">
        <f>IF((AJ14+AN14)=0,"-",(0.5*(AJ14+AN14)+0.5)+(SUM(AJ$12:AJ13)+SUM(AN$12:AN13)))</f>
        <v>11</v>
      </c>
      <c r="AP14" s="486"/>
      <c r="AQ14" s="486"/>
      <c r="AR14" s="486"/>
      <c r="AS14" s="36"/>
      <c r="AT14" s="36"/>
      <c r="AU14" s="36"/>
      <c r="AV14" s="36"/>
      <c r="AW14" s="36"/>
      <c r="AX14" s="36"/>
      <c r="AY14" s="36"/>
      <c r="AZ14" s="36"/>
      <c r="BA14" s="36"/>
      <c r="BB14" s="36"/>
      <c r="BC14" s="36"/>
      <c r="BD14" s="284"/>
      <c r="BE14" s="284"/>
      <c r="BF14" s="284"/>
      <c r="BG14" s="284"/>
      <c r="BH14" s="284"/>
      <c r="BI14" s="284"/>
      <c r="BJ14" s="284"/>
      <c r="BK14" s="284"/>
      <c r="BL14" s="284"/>
      <c r="BM14" s="284"/>
      <c r="BN14" s="284"/>
      <c r="BO14" s="284"/>
      <c r="BP14" s="284"/>
      <c r="BQ14" s="284"/>
      <c r="BR14" s="284"/>
      <c r="BS14" s="284"/>
      <c r="BT14" s="284"/>
      <c r="BU14" s="284"/>
    </row>
    <row r="15" spans="1:73" s="479" customFormat="1" ht="12" customHeight="1">
      <c r="A15" s="613" t="s">
        <v>139</v>
      </c>
      <c r="B15" s="612">
        <v>2014</v>
      </c>
      <c r="C15" s="12" t="s">
        <v>150</v>
      </c>
      <c r="D15" s="614">
        <v>11</v>
      </c>
      <c r="E15" s="614">
        <v>920</v>
      </c>
      <c r="F15" s="615">
        <v>3</v>
      </c>
      <c r="G15" s="616">
        <v>7</v>
      </c>
      <c r="H15" s="551">
        <v>15</v>
      </c>
      <c r="I15" s="549">
        <v>16</v>
      </c>
      <c r="J15" s="549">
        <v>16</v>
      </c>
      <c r="K15" s="552">
        <v>16</v>
      </c>
      <c r="L15" s="549">
        <v>19</v>
      </c>
      <c r="M15" s="571">
        <v>15</v>
      </c>
      <c r="N15" s="571">
        <v>15</v>
      </c>
      <c r="O15" s="574">
        <v>18</v>
      </c>
      <c r="P15" s="577">
        <v>14</v>
      </c>
      <c r="Q15" s="549">
        <v>20</v>
      </c>
      <c r="R15" s="513">
        <f t="shared" si="1"/>
        <v>15</v>
      </c>
      <c r="S15" s="514">
        <f t="array" ref="S15">IF(COUNT(H15:Q15)=0,"",COUNT(IF(H15:Q15=R15,H15:Q15,""))/COUNT(H15:Q15))</f>
        <v>0.3</v>
      </c>
      <c r="T15" s="515">
        <f t="array" ref="T15">IF(AND(H15:Q15=H15:Q15,H15:Q15="-"),"",STDEV(IF(H15:Q15="-","",H15:Q15))/AVERAGE(IF(H15:Q15="-","",H15:Q15+0.000000000000001)))</f>
        <v>0.11921039267166829</v>
      </c>
      <c r="U15" s="29"/>
      <c r="V15" s="29"/>
      <c r="W15" s="30">
        <f t="array" ref="W15">IF(AND(H15:Q15=H15:Q15,H15:Q15="-"),"",AVERAGE(H15:Q15))</f>
        <v>16.399999999999999</v>
      </c>
      <c r="X15" s="31"/>
      <c r="Y15" s="39" t="str">
        <f t="shared" si="2"/>
        <v>NO</v>
      </c>
      <c r="Z15" s="484"/>
      <c r="AA15" s="34">
        <v>10</v>
      </c>
      <c r="AB15" s="35">
        <f t="array" ref="AB15">COUNT(IF($R$5:$R$54=$AA15,IF($Y$5:$Y$54="YES",$R$5:$R$54,""),"" ))</f>
        <v>2</v>
      </c>
      <c r="AC15" s="36"/>
      <c r="AD15" s="476"/>
      <c r="AE15" s="577">
        <v>20</v>
      </c>
      <c r="AF15" s="513">
        <v>15</v>
      </c>
      <c r="AG15" s="485">
        <f t="shared" si="0"/>
        <v>5</v>
      </c>
      <c r="AH15" s="36"/>
      <c r="AI15" s="57">
        <v>-3</v>
      </c>
      <c r="AJ15" s="58">
        <f t="array" ref="AJ15">COUNT(IF(AG$5:AG$54=$AI15,AG$5:AG$54,"x"))</f>
        <v>0</v>
      </c>
      <c r="AK15" s="59">
        <f>IF((AJ15+AN15)=0,"-",(0.5*(AJ15+AN15)+0.5)+(SUM(AJ$12:AJ14)+SUM(AN$12:AN14)))</f>
        <v>12</v>
      </c>
      <c r="AL15" s="36"/>
      <c r="AM15" s="57">
        <v>3</v>
      </c>
      <c r="AN15" s="58">
        <f t="array" ref="AN15">COUNT(IF(AG$5:AG$54=$AM15,AG$5:AG$54,"x"))</f>
        <v>1</v>
      </c>
      <c r="AO15" s="60">
        <f>IF((AJ15+AN15)=0,"-",(0.5*(AJ15+AN15)+0.5)+(SUM(AJ$12:AJ14)+SUM(AN$12:AN14)))</f>
        <v>12</v>
      </c>
      <c r="AP15" s="486"/>
      <c r="AQ15" s="486"/>
      <c r="AR15" s="486"/>
      <c r="AS15" s="36"/>
      <c r="AT15" s="36"/>
      <c r="AU15" s="36"/>
      <c r="AV15" s="36"/>
      <c r="AW15" s="36"/>
      <c r="AX15" s="36"/>
      <c r="AY15" s="36"/>
      <c r="AZ15" s="36"/>
      <c r="BA15" s="36"/>
      <c r="BB15" s="36"/>
      <c r="BC15" s="36"/>
      <c r="BD15" s="284"/>
      <c r="BE15" s="284"/>
      <c r="BF15" s="284"/>
      <c r="BG15" s="284"/>
      <c r="BH15" s="284"/>
      <c r="BI15" s="284"/>
      <c r="BJ15" s="284"/>
      <c r="BK15" s="284"/>
      <c r="BL15" s="284"/>
      <c r="BM15" s="284"/>
      <c r="BN15" s="284"/>
      <c r="BO15" s="284"/>
      <c r="BP15" s="284"/>
      <c r="BQ15" s="284"/>
      <c r="BR15" s="284"/>
      <c r="BS15" s="284"/>
      <c r="BT15" s="284"/>
      <c r="BU15" s="284"/>
    </row>
    <row r="16" spans="1:73" s="479" customFormat="1" ht="12" customHeight="1">
      <c r="A16" s="613" t="s">
        <v>139</v>
      </c>
      <c r="B16" s="612">
        <v>2014</v>
      </c>
      <c r="C16" s="12" t="s">
        <v>151</v>
      </c>
      <c r="D16" s="614">
        <v>12</v>
      </c>
      <c r="E16" s="614">
        <v>490</v>
      </c>
      <c r="F16" s="615">
        <v>3</v>
      </c>
      <c r="G16" s="616">
        <v>7</v>
      </c>
      <c r="H16" s="551">
        <v>4</v>
      </c>
      <c r="I16" s="549">
        <v>4</v>
      </c>
      <c r="J16" s="549">
        <v>4</v>
      </c>
      <c r="K16" s="552">
        <v>4</v>
      </c>
      <c r="L16" s="549">
        <v>4</v>
      </c>
      <c r="M16" s="571">
        <v>4</v>
      </c>
      <c r="N16" s="571">
        <v>4</v>
      </c>
      <c r="O16" s="574">
        <v>4</v>
      </c>
      <c r="P16" s="577">
        <v>4</v>
      </c>
      <c r="Q16" s="549">
        <v>4</v>
      </c>
      <c r="R16" s="513">
        <f t="shared" si="1"/>
        <v>4</v>
      </c>
      <c r="S16" s="514">
        <f t="array" ref="S16">IF(COUNT(H16:Q16)=0,"",COUNT(IF(H16:Q16=R16,H16:Q16,""))/COUNT(H16:Q16))</f>
        <v>1</v>
      </c>
      <c r="T16" s="515">
        <f t="array" ref="T16">IF(AND(H16:Q16=H16:Q16,H16:Q16="-"),"",STDEV(IF(H16:Q16="-","",H16:Q16))/AVERAGE(IF(H16:Q16="-","",H16:Q16+0.000000000000001)))</f>
        <v>0</v>
      </c>
      <c r="U16" s="29"/>
      <c r="V16" s="29"/>
      <c r="W16" s="30">
        <f t="array" ref="W16">IF(AND(H16:Q16=H16:Q16,H16:Q16="-"),"",AVERAGE(H16:Q16))</f>
        <v>4</v>
      </c>
      <c r="X16" s="31"/>
      <c r="Y16" s="39" t="str">
        <f t="shared" si="2"/>
        <v>YES</v>
      </c>
      <c r="Z16" s="484"/>
      <c r="AA16" s="34">
        <v>11</v>
      </c>
      <c r="AB16" s="35">
        <f t="array" ref="AB16">COUNT(IF($R$5:$R$54=$AA16,IF($Y$5:$Y$54="YES",$R$5:$R$54,""),"" ))</f>
        <v>1</v>
      </c>
      <c r="AC16" s="36"/>
      <c r="AD16" s="476"/>
      <c r="AE16" s="577">
        <v>4</v>
      </c>
      <c r="AF16" s="513">
        <v>4</v>
      </c>
      <c r="AG16" s="485">
        <f t="shared" si="0"/>
        <v>0</v>
      </c>
      <c r="AH16" s="36"/>
      <c r="AI16" s="57">
        <v>-4</v>
      </c>
      <c r="AJ16" s="58">
        <f t="array" ref="AJ16">COUNT(IF(AG$5:AG$54=$AI16,AG$5:AG$54,"x"))</f>
        <v>0</v>
      </c>
      <c r="AK16" s="59" t="str">
        <f>IF((AJ16+AN16)=0,"-",(0.5*(AJ16+AN16)+0.5)+(SUM(AJ$12:AJ15)+SUM(AN$12:AN15)))</f>
        <v>-</v>
      </c>
      <c r="AL16" s="36"/>
      <c r="AM16" s="57">
        <v>4</v>
      </c>
      <c r="AN16" s="58">
        <f t="array" ref="AN16">COUNT(IF(AG$5:AG$54=$AM16,AG$5:AG$54,"x"))</f>
        <v>0</v>
      </c>
      <c r="AO16" s="60" t="str">
        <f>IF((AJ16+AN16)=0,"-",(0.5*(AJ16+AN16)+0.5)+(SUM(AJ$12:AJ15)+SUM(AN$12:AN15)))</f>
        <v>-</v>
      </c>
      <c r="AP16" s="486"/>
      <c r="AQ16" s="486"/>
      <c r="AR16" s="486"/>
      <c r="AS16" s="36"/>
      <c r="AT16" s="36"/>
      <c r="AU16" s="36"/>
      <c r="AV16" s="36"/>
      <c r="AW16" s="36"/>
      <c r="AX16" s="36"/>
      <c r="AY16" s="36"/>
      <c r="AZ16" s="36"/>
      <c r="BA16" s="36"/>
      <c r="BB16" s="36"/>
      <c r="BC16" s="36"/>
      <c r="BD16" s="284"/>
      <c r="BE16" s="284"/>
      <c r="BF16" s="284"/>
      <c r="BG16" s="284"/>
      <c r="BH16" s="284"/>
      <c r="BI16" s="284"/>
      <c r="BJ16" s="284"/>
      <c r="BK16" s="284"/>
      <c r="BL16" s="284"/>
      <c r="BM16" s="284"/>
      <c r="BN16" s="284"/>
      <c r="BO16" s="284"/>
      <c r="BP16" s="284"/>
      <c r="BQ16" s="284"/>
      <c r="BR16" s="284"/>
      <c r="BS16" s="284"/>
      <c r="BT16" s="284"/>
      <c r="BU16" s="284"/>
    </row>
    <row r="17" spans="1:73" s="479" customFormat="1" ht="12" customHeight="1">
      <c r="A17" s="613" t="s">
        <v>139</v>
      </c>
      <c r="B17" s="612">
        <v>2014</v>
      </c>
      <c r="C17" s="12" t="s">
        <v>152</v>
      </c>
      <c r="D17" s="614">
        <v>13</v>
      </c>
      <c r="E17" s="614">
        <v>930</v>
      </c>
      <c r="F17" s="615">
        <v>3</v>
      </c>
      <c r="G17" s="616">
        <v>7</v>
      </c>
      <c r="H17" s="551">
        <v>11</v>
      </c>
      <c r="I17" s="549">
        <v>12</v>
      </c>
      <c r="J17" s="549">
        <v>12</v>
      </c>
      <c r="K17" s="552">
        <v>12</v>
      </c>
      <c r="L17" s="549">
        <v>12</v>
      </c>
      <c r="M17" s="571">
        <v>11</v>
      </c>
      <c r="N17" s="571">
        <v>11</v>
      </c>
      <c r="O17" s="574">
        <v>12</v>
      </c>
      <c r="P17" s="577">
        <v>11</v>
      </c>
      <c r="Q17" s="549">
        <v>12</v>
      </c>
      <c r="R17" s="513">
        <f t="shared" si="1"/>
        <v>12</v>
      </c>
      <c r="S17" s="514">
        <f t="array" ref="S17">IF(COUNT(H17:Q17)=0,"",COUNT(IF(H17:Q17=R17,H17:Q17,""))/COUNT(H17:Q17))</f>
        <v>0.6</v>
      </c>
      <c r="T17" s="515">
        <f t="array" ref="T17">IF(AND(H17:Q17=H17:Q17,H17:Q17="-"),"",STDEV(IF(H17:Q17="-","",H17:Q17))/AVERAGE(IF(H17:Q17="-","",H17:Q17+0.000000000000001)))</f>
        <v>4.4517049956407935E-2</v>
      </c>
      <c r="U17" s="29"/>
      <c r="V17" s="29"/>
      <c r="W17" s="30">
        <f t="array" ref="W17">IF(AND(H17:Q17=H17:Q17,H17:Q17="-"),"",AVERAGE(H17:Q17))</f>
        <v>11.6</v>
      </c>
      <c r="X17" s="31"/>
      <c r="Y17" s="39" t="str">
        <f t="shared" si="2"/>
        <v>NO</v>
      </c>
      <c r="Z17" s="484"/>
      <c r="AA17" s="34">
        <v>12</v>
      </c>
      <c r="AB17" s="35">
        <f t="array" ref="AB17">COUNT(IF($R$5:$R$54=$AA17,IF($Y$5:$Y$54="YES",$R$5:$R$54,""),"" ))</f>
        <v>0</v>
      </c>
      <c r="AC17" s="36"/>
      <c r="AD17" s="476"/>
      <c r="AE17" s="577">
        <v>12</v>
      </c>
      <c r="AF17" s="513">
        <v>12</v>
      </c>
      <c r="AG17" s="485">
        <f t="shared" si="0"/>
        <v>0</v>
      </c>
      <c r="AH17" s="36"/>
      <c r="AI17" s="57">
        <v>-5</v>
      </c>
      <c r="AJ17" s="58">
        <f t="array" ref="AJ17">COUNT(IF(AG$5:AG$54=$AI17,AG$5:AG$54,"x"))</f>
        <v>0</v>
      </c>
      <c r="AK17" s="59">
        <f>IF((AJ17+AN17)=0,"-",(0.5*(AJ17+AN17)+0.5)+(SUM(AJ$12:AJ16)+SUM(AN$12:AN16)))</f>
        <v>13</v>
      </c>
      <c r="AL17" s="36"/>
      <c r="AM17" s="57">
        <v>5</v>
      </c>
      <c r="AN17" s="58">
        <f t="array" ref="AN17">COUNT(IF(AG$5:AG$54=$AM17,AG$5:AG$54,"x"))</f>
        <v>1</v>
      </c>
      <c r="AO17" s="60">
        <f>IF((AJ17+AN17)=0,"-",(0.5*(AJ17+AN17)+0.5)+(SUM(AJ$12:AJ16)+SUM(AN$12:AN16)))</f>
        <v>13</v>
      </c>
      <c r="AP17" s="486"/>
      <c r="AQ17" s="486"/>
      <c r="AR17" s="486"/>
      <c r="AS17" s="36"/>
      <c r="AT17" s="36"/>
      <c r="AU17" s="36"/>
      <c r="AV17" s="36"/>
      <c r="AW17" s="36"/>
      <c r="AX17" s="36"/>
      <c r="AY17" s="36"/>
      <c r="AZ17" s="36"/>
      <c r="BA17" s="36"/>
      <c r="BB17" s="36"/>
      <c r="BC17" s="36"/>
      <c r="BD17" s="284"/>
      <c r="BE17" s="284"/>
      <c r="BF17" s="284"/>
      <c r="BG17" s="284"/>
      <c r="BH17" s="284"/>
      <c r="BI17" s="284"/>
      <c r="BJ17" s="284"/>
      <c r="BK17" s="284"/>
      <c r="BL17" s="284"/>
      <c r="BM17" s="284"/>
      <c r="BN17" s="284"/>
      <c r="BO17" s="284"/>
      <c r="BP17" s="284"/>
      <c r="BQ17" s="284"/>
      <c r="BR17" s="284"/>
      <c r="BS17" s="284"/>
      <c r="BT17" s="284"/>
      <c r="BU17" s="284"/>
    </row>
    <row r="18" spans="1:73" s="479" customFormat="1" ht="12" customHeight="1">
      <c r="A18" s="613" t="s">
        <v>139</v>
      </c>
      <c r="B18" s="612">
        <v>2014</v>
      </c>
      <c r="C18" s="12" t="s">
        <v>153</v>
      </c>
      <c r="D18" s="614">
        <v>14</v>
      </c>
      <c r="E18" s="614">
        <v>430</v>
      </c>
      <c r="F18" s="615">
        <v>3</v>
      </c>
      <c r="G18" s="616">
        <v>7</v>
      </c>
      <c r="H18" s="551">
        <v>4</v>
      </c>
      <c r="I18" s="549">
        <v>4</v>
      </c>
      <c r="J18" s="549">
        <v>4</v>
      </c>
      <c r="K18" s="552">
        <v>4</v>
      </c>
      <c r="L18" s="549">
        <v>4</v>
      </c>
      <c r="M18" s="571">
        <v>4</v>
      </c>
      <c r="N18" s="571">
        <v>4</v>
      </c>
      <c r="O18" s="574">
        <v>4</v>
      </c>
      <c r="P18" s="577">
        <v>4</v>
      </c>
      <c r="Q18" s="549">
        <v>4</v>
      </c>
      <c r="R18" s="513">
        <f t="shared" si="1"/>
        <v>4</v>
      </c>
      <c r="S18" s="514">
        <f t="array" ref="S18">IF(COUNT(H18:Q18)=0,"",COUNT(IF(H18:Q18=R18,H18:Q18,""))/COUNT(H18:Q18))</f>
        <v>1</v>
      </c>
      <c r="T18" s="515">
        <f t="array" ref="T18">IF(AND(H18:Q18=H18:Q18,H18:Q18="-"),"",STDEV(IF(H18:Q18="-","",H18:Q18))/AVERAGE(IF(H18:Q18="-","",H18:Q18+0.000000000000001)))</f>
        <v>0</v>
      </c>
      <c r="U18" s="31"/>
      <c r="V18" s="31"/>
      <c r="W18" s="30">
        <f t="array" ref="W18">IF(AND(H18:Q18=H18:Q18,H18:Q18="-"),"",AVERAGE(H18:Q18))</f>
        <v>4</v>
      </c>
      <c r="X18" s="31"/>
      <c r="Y18" s="39" t="str">
        <f t="shared" si="2"/>
        <v>YES</v>
      </c>
      <c r="Z18" s="484"/>
      <c r="AA18" s="34">
        <v>13</v>
      </c>
      <c r="AB18" s="35">
        <f t="array" ref="AB18">COUNT(IF($R$5:$R$54=$AA18,IF($Y$5:$Y$54="YES",$R$5:$R$54,""),"" ))</f>
        <v>0</v>
      </c>
      <c r="AC18" s="36"/>
      <c r="AD18" s="476"/>
      <c r="AE18" s="577">
        <v>4</v>
      </c>
      <c r="AF18" s="513">
        <v>4</v>
      </c>
      <c r="AG18" s="485">
        <f t="shared" si="0"/>
        <v>0</v>
      </c>
      <c r="AH18" s="36"/>
      <c r="AI18" s="57">
        <v>-6</v>
      </c>
      <c r="AJ18" s="58">
        <f t="array" ref="AJ18">COUNT(IF(AG$5:AG$54=$AI18,AG$5:AG$54,"x"))</f>
        <v>0</v>
      </c>
      <c r="AK18" s="59" t="str">
        <f>IF((AJ18+AN18)=0,"-",(0.5*(AJ18+AN18)+0.5)+(SUM(AJ$12:AJ17)+SUM(AN$12:AN17)))</f>
        <v>-</v>
      </c>
      <c r="AL18" s="36"/>
      <c r="AM18" s="57">
        <v>6</v>
      </c>
      <c r="AN18" s="58">
        <f t="array" ref="AN18">COUNT(IF(AG$5:AG$54=$AM18,AG$5:AG$54,"x"))</f>
        <v>0</v>
      </c>
      <c r="AO18" s="60" t="str">
        <f>IF((AJ18+AN18)=0,"-",(0.5*(AJ18+AN18)+0.5)+(SUM(AJ$12:AJ17)+SUM(AN$12:AN17)))</f>
        <v>-</v>
      </c>
      <c r="AP18" s="486"/>
      <c r="AQ18" s="486"/>
      <c r="AR18" s="486"/>
      <c r="AS18" s="36"/>
      <c r="AT18" s="36"/>
      <c r="AU18" s="36"/>
      <c r="AV18" s="36"/>
      <c r="AW18" s="36"/>
      <c r="AX18" s="36"/>
      <c r="AY18" s="36"/>
      <c r="AZ18" s="36"/>
      <c r="BA18" s="36"/>
      <c r="BB18" s="36"/>
      <c r="BC18" s="36"/>
      <c r="BD18" s="284"/>
      <c r="BE18" s="284"/>
      <c r="BF18" s="284"/>
      <c r="BG18" s="284"/>
      <c r="BH18" s="284"/>
      <c r="BI18" s="284"/>
      <c r="BJ18" s="284"/>
      <c r="BK18" s="284"/>
      <c r="BL18" s="284"/>
      <c r="BM18" s="284"/>
      <c r="BN18" s="284"/>
      <c r="BO18" s="284"/>
      <c r="BP18" s="284"/>
      <c r="BQ18" s="284"/>
      <c r="BR18" s="284"/>
      <c r="BS18" s="284"/>
      <c r="BT18" s="284"/>
      <c r="BU18" s="284"/>
    </row>
    <row r="19" spans="1:73" s="479" customFormat="1" ht="12" customHeight="1">
      <c r="A19" s="613" t="s">
        <v>139</v>
      </c>
      <c r="B19" s="612">
        <v>2014</v>
      </c>
      <c r="C19" s="12" t="s">
        <v>154</v>
      </c>
      <c r="D19" s="614">
        <v>15</v>
      </c>
      <c r="E19" s="614">
        <v>560</v>
      </c>
      <c r="F19" s="615">
        <v>3</v>
      </c>
      <c r="G19" s="616">
        <v>7</v>
      </c>
      <c r="H19" s="551">
        <v>7</v>
      </c>
      <c r="I19" s="549">
        <v>7</v>
      </c>
      <c r="J19" s="549">
        <v>7</v>
      </c>
      <c r="K19" s="552">
        <v>7</v>
      </c>
      <c r="L19" s="549">
        <v>7</v>
      </c>
      <c r="M19" s="571">
        <v>7</v>
      </c>
      <c r="N19" s="571">
        <v>7</v>
      </c>
      <c r="O19" s="574">
        <v>7</v>
      </c>
      <c r="P19" s="577">
        <v>7</v>
      </c>
      <c r="Q19" s="549">
        <v>7</v>
      </c>
      <c r="R19" s="513">
        <f t="shared" si="1"/>
        <v>7</v>
      </c>
      <c r="S19" s="514">
        <f t="array" ref="S19">IF(COUNT(H19:Q19)=0,"",COUNT(IF(H19:Q19=R19,H19:Q19,""))/COUNT(H19:Q19))</f>
        <v>1</v>
      </c>
      <c r="T19" s="515">
        <f t="array" ref="T19">IF(AND(H19:Q19=H19:Q19,H19:Q19="-"),"",STDEV(IF(H19:Q19="-","",H19:Q19))/AVERAGE(IF(H19:Q19="-","",H19:Q19+0.000000000000001)))</f>
        <v>0</v>
      </c>
      <c r="U19" s="31"/>
      <c r="V19" s="31"/>
      <c r="W19" s="30">
        <f t="array" ref="W19">IF(AND(H19:Q19=H19:Q19,H19:Q19="-"),"",AVERAGE(H19:Q19))</f>
        <v>7</v>
      </c>
      <c r="X19" s="31"/>
      <c r="Y19" s="39" t="str">
        <f t="shared" si="2"/>
        <v>YES</v>
      </c>
      <c r="Z19" s="484"/>
      <c r="AA19" s="34">
        <v>14</v>
      </c>
      <c r="AB19" s="35">
        <f t="array" ref="AB19">COUNT(IF($R$5:$R$54=$AA19,IF($Y$5:$Y$54="YES",$R$5:$R$54,""),"" ))</f>
        <v>0</v>
      </c>
      <c r="AC19" s="36"/>
      <c r="AD19" s="476"/>
      <c r="AE19" s="577">
        <v>7</v>
      </c>
      <c r="AF19" s="513">
        <v>7</v>
      </c>
      <c r="AG19" s="485">
        <f t="shared" si="0"/>
        <v>0</v>
      </c>
      <c r="AH19" s="36"/>
      <c r="AI19" s="61">
        <v>-7</v>
      </c>
      <c r="AJ19" s="58">
        <f t="array" ref="AJ19">COUNT(IF(AG$5:AG$54=$AI19,AG$5:AG$54,"x"))</f>
        <v>0</v>
      </c>
      <c r="AK19" s="59" t="str">
        <f>IF((AJ19+AN19)=0,"-",(0.5*(AJ19+AN19)+0.5)+(SUM(AJ$12:AJ18)+SUM(AN$12:AN18)))</f>
        <v>-</v>
      </c>
      <c r="AL19" s="36"/>
      <c r="AM19" s="61">
        <v>7</v>
      </c>
      <c r="AN19" s="58">
        <f t="array" ref="AN19">COUNT(IF(AG$5:AG$54=$AM19,AG$5:AG$54,"x"))</f>
        <v>0</v>
      </c>
      <c r="AO19" s="60" t="str">
        <f>IF((AJ19+AN19)=0,"-",(0.5*(AJ19+AN19)+0.5)+(SUM(AJ$12:AJ18)+SUM(AN$12:AN18)))</f>
        <v>-</v>
      </c>
      <c r="AP19" s="486"/>
      <c r="AQ19" s="486"/>
      <c r="AR19" s="486"/>
      <c r="AS19" s="36"/>
      <c r="AT19" s="36"/>
      <c r="AU19" s="36"/>
      <c r="AV19" s="36"/>
      <c r="AW19" s="36"/>
      <c r="AX19" s="36"/>
      <c r="AY19" s="36"/>
      <c r="AZ19" s="36"/>
      <c r="BA19" s="36"/>
      <c r="BB19" s="36"/>
      <c r="BC19" s="36"/>
      <c r="BD19" s="284"/>
      <c r="BE19" s="284"/>
      <c r="BF19" s="284"/>
      <c r="BG19" s="284"/>
      <c r="BH19" s="284"/>
      <c r="BI19" s="284"/>
      <c r="BJ19" s="284"/>
      <c r="BK19" s="284"/>
      <c r="BL19" s="284"/>
      <c r="BM19" s="284"/>
      <c r="BN19" s="284"/>
      <c r="BO19" s="284"/>
      <c r="BP19" s="284"/>
      <c r="BQ19" s="284"/>
      <c r="BR19" s="284"/>
      <c r="BS19" s="284"/>
      <c r="BT19" s="284"/>
      <c r="BU19" s="284"/>
    </row>
    <row r="20" spans="1:73" s="284" customFormat="1" ht="12" customHeight="1">
      <c r="A20" s="613" t="s">
        <v>139</v>
      </c>
      <c r="B20" s="612">
        <v>2014</v>
      </c>
      <c r="C20" s="12" t="s">
        <v>155</v>
      </c>
      <c r="D20" s="614">
        <v>16</v>
      </c>
      <c r="E20" s="614">
        <v>610</v>
      </c>
      <c r="F20" s="615">
        <v>3</v>
      </c>
      <c r="G20" s="616">
        <v>8</v>
      </c>
      <c r="H20" s="551">
        <v>6</v>
      </c>
      <c r="I20" s="549">
        <v>6</v>
      </c>
      <c r="J20" s="549">
        <v>6</v>
      </c>
      <c r="K20" s="552">
        <v>6</v>
      </c>
      <c r="L20" s="549">
        <v>6</v>
      </c>
      <c r="M20" s="571">
        <v>6</v>
      </c>
      <c r="N20" s="571">
        <v>6</v>
      </c>
      <c r="O20" s="574">
        <v>6</v>
      </c>
      <c r="P20" s="577">
        <v>6</v>
      </c>
      <c r="Q20" s="549">
        <v>6</v>
      </c>
      <c r="R20" s="513">
        <f t="shared" si="1"/>
        <v>6</v>
      </c>
      <c r="S20" s="514">
        <f t="array" ref="S20">IF(COUNT(H20:Q20)=0,"",COUNT(IF(H20:Q20=R20,H20:Q20,""))/COUNT(H20:Q20))</f>
        <v>1</v>
      </c>
      <c r="T20" s="515">
        <f t="array" ref="T20">IF(AND(H20:Q20=H20:Q20,H20:Q20="-"),"",STDEV(IF(H20:Q20="-","",H20:Q20))/AVERAGE(IF(H20:Q20="-","",H20:Q20+0.000000000000001)))</f>
        <v>0</v>
      </c>
      <c r="U20" s="460"/>
      <c r="V20" s="460"/>
      <c r="W20" s="30">
        <f t="array" ref="W20">IF(AND(H20:Q20=H20:Q20,H20:Q20="-"),"",AVERAGE(H20:Q20))</f>
        <v>6</v>
      </c>
      <c r="X20" s="460"/>
      <c r="Y20" s="39" t="str">
        <f t="shared" si="2"/>
        <v>YES</v>
      </c>
      <c r="Z20" s="487"/>
      <c r="AA20" s="461">
        <v>15</v>
      </c>
      <c r="AB20" s="462">
        <f t="array" ref="AB20">COUNT(IF($R$5:$R$54=$AA20,IF($Y$5:$Y$54="YES",$R$5:$R$54,""),"" ))</f>
        <v>0</v>
      </c>
      <c r="AD20" s="488"/>
      <c r="AE20" s="577">
        <v>6</v>
      </c>
      <c r="AF20" s="513">
        <v>6</v>
      </c>
      <c r="AG20" s="489">
        <f t="shared" si="0"/>
        <v>0</v>
      </c>
      <c r="AI20" s="61">
        <v>-8</v>
      </c>
      <c r="AJ20" s="58">
        <f t="array" ref="AJ20">COUNT(IF(AG$5:AG$54=$AI20,AG$5:AG$54,"x"))</f>
        <v>0</v>
      </c>
      <c r="AK20" s="59" t="str">
        <f>IF((AJ20+AN20)=0,"-",(0.5*(AJ20+AN20)+0.5)+(SUM(AJ$12:AJ19)+SUM(AN$12:AN19)))</f>
        <v>-</v>
      </c>
      <c r="AM20" s="61">
        <v>8</v>
      </c>
      <c r="AN20" s="58">
        <f t="array" ref="AN20">COUNT(IF(AG$5:AG$54=$AM20,AG$5:AG$54,"x"))</f>
        <v>0</v>
      </c>
      <c r="AO20" s="60" t="str">
        <f>IF((AJ20+AN20)=0,"-",(0.5*(AJ20+AN20)+0.5)+(SUM(AJ$12:AJ19)+SUM(AN$12:AN19)))</f>
        <v>-</v>
      </c>
      <c r="AP20" s="490"/>
      <c r="AQ20" s="490"/>
      <c r="AR20" s="490"/>
    </row>
    <row r="21" spans="1:73" s="479" customFormat="1" ht="12" customHeight="1">
      <c r="A21" s="613" t="s">
        <v>139</v>
      </c>
      <c r="B21" s="612">
        <v>2014</v>
      </c>
      <c r="C21" s="12" t="s">
        <v>156</v>
      </c>
      <c r="D21" s="614">
        <v>17</v>
      </c>
      <c r="E21" s="614">
        <v>640</v>
      </c>
      <c r="F21" s="615">
        <v>3</v>
      </c>
      <c r="G21" s="616">
        <v>8</v>
      </c>
      <c r="H21" s="551">
        <v>6</v>
      </c>
      <c r="I21" s="549">
        <v>6</v>
      </c>
      <c r="J21" s="549">
        <v>6</v>
      </c>
      <c r="K21" s="552">
        <v>6</v>
      </c>
      <c r="L21" s="549">
        <v>6</v>
      </c>
      <c r="M21" s="571">
        <v>6</v>
      </c>
      <c r="N21" s="571">
        <v>6</v>
      </c>
      <c r="O21" s="574">
        <v>6</v>
      </c>
      <c r="P21" s="577">
        <v>6</v>
      </c>
      <c r="Q21" s="549">
        <v>6</v>
      </c>
      <c r="R21" s="513">
        <f t="shared" si="1"/>
        <v>6</v>
      </c>
      <c r="S21" s="514">
        <f t="array" ref="S21">IF(COUNT(H21:Q21)=0,"",COUNT(IF(H21:Q21=R21,H21:Q21,""))/COUNT(H21:Q21))</f>
        <v>1</v>
      </c>
      <c r="T21" s="515">
        <f t="array" ref="T21">IF(AND(H21:Q21=H21:Q21,H21:Q21="-"),"",STDEV(IF(H21:Q21="-","",H21:Q21))/AVERAGE(IF(H21:Q21="-","",H21:Q21+0.000000000000001)))</f>
        <v>0</v>
      </c>
      <c r="U21" s="31"/>
      <c r="V21" s="31"/>
      <c r="W21" s="30">
        <f t="array" ref="W21">IF(AND(H21:Q21=H21:Q21,H21:Q21="-"),"",AVERAGE(H21:Q21))</f>
        <v>6</v>
      </c>
      <c r="X21" s="31"/>
      <c r="Y21" s="39" t="str">
        <f t="shared" si="2"/>
        <v>YES</v>
      </c>
      <c r="Z21" s="484"/>
      <c r="AA21" s="34">
        <v>16</v>
      </c>
      <c r="AB21" s="35">
        <f t="array" ref="AB21">COUNT(IF($R$5:$R$54=$AA21,IF($Y$5:$Y$54="YES",$R$5:$R$54,""),"" ))</f>
        <v>0</v>
      </c>
      <c r="AC21" s="36"/>
      <c r="AD21" s="476"/>
      <c r="AE21" s="577">
        <v>6</v>
      </c>
      <c r="AF21" s="513">
        <v>6</v>
      </c>
      <c r="AG21" s="485">
        <f t="shared" si="0"/>
        <v>0</v>
      </c>
      <c r="AH21" s="36"/>
      <c r="AI21" s="61">
        <v>-9</v>
      </c>
      <c r="AJ21" s="58">
        <f t="array" ref="AJ21">COUNT(IF(AG$5:AG$54=$AI21,AG$5:AG$54,"x"))</f>
        <v>0</v>
      </c>
      <c r="AK21" s="59" t="str">
        <f>IF((AJ21+AN21)=0,"-",(0.5*(AJ21+AN21)+0.5)+(SUM(AJ$12:AJ20)+SUM(AN$12:AN20)))</f>
        <v>-</v>
      </c>
      <c r="AL21" s="36"/>
      <c r="AM21" s="61">
        <v>9</v>
      </c>
      <c r="AN21" s="58">
        <f t="array" ref="AN21">COUNT(IF(AG$5:AG$54=$AM21,AG$5:AG$54,"x"))</f>
        <v>0</v>
      </c>
      <c r="AO21" s="60" t="str">
        <f>IF((AJ21+AN21)=0,"-",(0.5*(AJ21+AN21)+0.5)+(SUM(AJ$12:AJ20)+SUM(AN$12:AN20)))</f>
        <v>-</v>
      </c>
      <c r="AP21" s="486"/>
      <c r="AQ21" s="486"/>
      <c r="AR21" s="486"/>
      <c r="AS21" s="36"/>
      <c r="AT21" s="36"/>
      <c r="AU21" s="36"/>
      <c r="AV21" s="36"/>
      <c r="AW21" s="36"/>
      <c r="AX21" s="36"/>
      <c r="AY21" s="36"/>
      <c r="AZ21" s="36"/>
      <c r="BA21" s="36"/>
      <c r="BB21" s="36"/>
      <c r="BC21" s="36"/>
      <c r="BD21" s="284"/>
      <c r="BE21" s="284"/>
      <c r="BF21" s="284"/>
      <c r="BG21" s="284"/>
      <c r="BH21" s="284"/>
      <c r="BI21" s="284"/>
      <c r="BJ21" s="284"/>
      <c r="BK21" s="284"/>
      <c r="BL21" s="284"/>
      <c r="BM21" s="284"/>
      <c r="BN21" s="284"/>
      <c r="BO21" s="284"/>
      <c r="BP21" s="284"/>
      <c r="BQ21" s="284"/>
      <c r="BR21" s="284"/>
      <c r="BS21" s="284"/>
      <c r="BT21" s="284"/>
      <c r="BU21" s="284"/>
    </row>
    <row r="22" spans="1:73" s="479" customFormat="1" ht="12" customHeight="1">
      <c r="A22" s="613" t="s">
        <v>139</v>
      </c>
      <c r="B22" s="612">
        <v>2014</v>
      </c>
      <c r="C22" s="12" t="s">
        <v>157</v>
      </c>
      <c r="D22" s="614">
        <v>18</v>
      </c>
      <c r="E22" s="614">
        <v>740</v>
      </c>
      <c r="F22" s="615">
        <v>3</v>
      </c>
      <c r="G22" s="616">
        <v>8</v>
      </c>
      <c r="H22" s="551">
        <v>7</v>
      </c>
      <c r="I22" s="549">
        <v>7</v>
      </c>
      <c r="J22" s="549">
        <v>7</v>
      </c>
      <c r="K22" s="552">
        <v>7</v>
      </c>
      <c r="L22" s="549">
        <v>7</v>
      </c>
      <c r="M22" s="571">
        <v>7</v>
      </c>
      <c r="N22" s="571">
        <v>7</v>
      </c>
      <c r="O22" s="574">
        <v>7</v>
      </c>
      <c r="P22" s="577">
        <v>7</v>
      </c>
      <c r="Q22" s="549">
        <v>7</v>
      </c>
      <c r="R22" s="513">
        <f t="shared" si="1"/>
        <v>7</v>
      </c>
      <c r="S22" s="514">
        <f t="array" ref="S22">IF(COUNT(H22:Q22)=0,"",COUNT(IF(H22:Q22=R22,H22:Q22,""))/COUNT(H22:Q22))</f>
        <v>1</v>
      </c>
      <c r="T22" s="515">
        <f t="array" ref="T22">IF(AND(H22:Q22=H22:Q22,H22:Q22="-"),"",STDEV(IF(H22:Q22="-","",H22:Q22))/AVERAGE(IF(H22:Q22="-","",H22:Q22+0.000000000000001)))</f>
        <v>0</v>
      </c>
      <c r="U22" s="31"/>
      <c r="V22" s="31"/>
      <c r="W22" s="30">
        <f t="array" ref="W22">IF(AND(H22:Q22=H22:Q22,H22:Q22="-"),"",AVERAGE(H22:Q22))</f>
        <v>7</v>
      </c>
      <c r="X22" s="31"/>
      <c r="Y22" s="39" t="str">
        <f t="shared" si="2"/>
        <v>YES</v>
      </c>
      <c r="Z22" s="484"/>
      <c r="AA22" s="34">
        <v>17</v>
      </c>
      <c r="AB22" s="35">
        <f t="array" ref="AB22">COUNT(IF($R$5:$R$54=$AA22,IF($Y$5:$Y$54="YES",$R$5:$R$54,""),"" ))</f>
        <v>0</v>
      </c>
      <c r="AC22" s="36"/>
      <c r="AD22" s="476"/>
      <c r="AE22" s="577">
        <v>7</v>
      </c>
      <c r="AF22" s="513">
        <v>7</v>
      </c>
      <c r="AG22" s="485">
        <f t="shared" si="0"/>
        <v>0</v>
      </c>
      <c r="AH22" s="36"/>
      <c r="AI22" s="62">
        <v>-10</v>
      </c>
      <c r="AJ22" s="63">
        <f t="array" ref="AJ22">COUNT(IF(AG$5:AG$54=$AI22,AG$5:AG$54,"x"))</f>
        <v>0</v>
      </c>
      <c r="AK22" s="64" t="str">
        <f>IF((AJ22+AN22)=0,"-",(0.5*(AJ22+AN22)+0.5)+(SUM(AJ$12:AJ21)+SUM(AN$12:AN21)))</f>
        <v>-</v>
      </c>
      <c r="AL22" s="36"/>
      <c r="AM22" s="62">
        <v>10</v>
      </c>
      <c r="AN22" s="63">
        <f t="array" ref="AN22">COUNT(IF(AG$5:AG$54=$AM22,AG$5:AG$54,"x"))</f>
        <v>0</v>
      </c>
      <c r="AO22" s="65" t="str">
        <f>IF((AJ22+AN22)=0,"-",(0.5*(AJ22+AN22)+0.5)+(SUM(AJ$12:AJ21)+SUM(AN$12:AN21)))</f>
        <v>-</v>
      </c>
      <c r="AP22" s="486"/>
      <c r="AQ22" s="486"/>
      <c r="AR22" s="486"/>
      <c r="AS22" s="36"/>
      <c r="AT22" s="36"/>
      <c r="AU22" s="36"/>
      <c r="AV22" s="36"/>
      <c r="AW22" s="36"/>
      <c r="AX22" s="36"/>
      <c r="AY22" s="36"/>
      <c r="AZ22" s="36"/>
      <c r="BA22" s="36"/>
      <c r="BB22" s="36"/>
      <c r="BC22" s="36"/>
      <c r="BD22" s="284"/>
      <c r="BE22" s="284"/>
      <c r="BF22" s="284"/>
      <c r="BG22" s="284"/>
      <c r="BH22" s="284"/>
      <c r="BI22" s="284"/>
      <c r="BJ22" s="284"/>
      <c r="BK22" s="284"/>
      <c r="BL22" s="284"/>
      <c r="BM22" s="284"/>
      <c r="BN22" s="284"/>
      <c r="BO22" s="284"/>
      <c r="BP22" s="284"/>
      <c r="BQ22" s="284"/>
      <c r="BR22" s="284"/>
      <c r="BS22" s="284"/>
      <c r="BT22" s="284"/>
      <c r="BU22" s="284"/>
    </row>
    <row r="23" spans="1:73" s="479" customFormat="1" ht="12" customHeight="1">
      <c r="A23" s="613" t="s">
        <v>139</v>
      </c>
      <c r="B23" s="612">
        <v>2014</v>
      </c>
      <c r="C23" s="12" t="s">
        <v>158</v>
      </c>
      <c r="D23" s="614">
        <v>19</v>
      </c>
      <c r="E23" s="614">
        <v>580</v>
      </c>
      <c r="F23" s="615">
        <v>3</v>
      </c>
      <c r="G23" s="616">
        <v>8</v>
      </c>
      <c r="H23" s="551">
        <v>7</v>
      </c>
      <c r="I23" s="549">
        <v>7</v>
      </c>
      <c r="J23" s="549">
        <v>7</v>
      </c>
      <c r="K23" s="552">
        <v>7</v>
      </c>
      <c r="L23" s="549">
        <v>7</v>
      </c>
      <c r="M23" s="571">
        <v>7</v>
      </c>
      <c r="N23" s="571">
        <v>7</v>
      </c>
      <c r="O23" s="574">
        <v>7</v>
      </c>
      <c r="P23" s="577">
        <v>7</v>
      </c>
      <c r="Q23" s="549">
        <v>7</v>
      </c>
      <c r="R23" s="513">
        <f t="shared" si="1"/>
        <v>7</v>
      </c>
      <c r="S23" s="514">
        <f t="array" ref="S23">IF(COUNT(H23:Q23)=0,"",COUNT(IF(H23:Q23=R23,H23:Q23,""))/COUNT(H23:Q23))</f>
        <v>1</v>
      </c>
      <c r="T23" s="515">
        <f t="array" ref="T23">IF(AND(H23:Q23=H23:Q23,H23:Q23="-"),"",STDEV(IF(H23:Q23="-","",H23:Q23))/AVERAGE(IF(H23:Q23="-","",H23:Q23+0.000000000000001)))</f>
        <v>0</v>
      </c>
      <c r="U23" s="31"/>
      <c r="V23" s="31"/>
      <c r="W23" s="30">
        <f t="array" ref="W23">IF(AND(H23:Q23=H23:Q23,H23:Q23="-"),"",AVERAGE(H23:Q23))</f>
        <v>7</v>
      </c>
      <c r="X23" s="31"/>
      <c r="Y23" s="39" t="str">
        <f t="shared" si="2"/>
        <v>YES</v>
      </c>
      <c r="Z23" s="484"/>
      <c r="AA23" s="34">
        <v>18</v>
      </c>
      <c r="AB23" s="35">
        <f t="array" ref="AB23">COUNT(IF($R$5:$R$54=$AA23,IF($Y$5:$Y$54="YES",$R$5:$R$54,""),"" ))</f>
        <v>0</v>
      </c>
      <c r="AC23" s="36"/>
      <c r="AD23" s="476"/>
      <c r="AE23" s="577">
        <v>7</v>
      </c>
      <c r="AF23" s="513">
        <v>7</v>
      </c>
      <c r="AG23" s="485">
        <f t="shared" si="0"/>
        <v>0</v>
      </c>
      <c r="AH23" s="36"/>
      <c r="AI23" s="66"/>
      <c r="AJ23" s="67" t="s">
        <v>27</v>
      </c>
      <c r="AK23" s="65">
        <f>SUMPRODUCT(AJ13:AJ22,AK13:AK22)</f>
        <v>5.5</v>
      </c>
      <c r="AL23" s="36"/>
      <c r="AM23" s="66"/>
      <c r="AN23" s="67" t="s">
        <v>28</v>
      </c>
      <c r="AO23" s="65">
        <f>SUMPRODUCT(AN13:AN22,AO13:AO22)</f>
        <v>85.5</v>
      </c>
      <c r="AP23" s="486"/>
      <c r="AQ23" s="486"/>
      <c r="AR23" s="486"/>
      <c r="AS23" s="36"/>
      <c r="AT23" s="36"/>
      <c r="AU23" s="36"/>
      <c r="AV23" s="36"/>
      <c r="AW23" s="36"/>
      <c r="AX23" s="36"/>
      <c r="AY23" s="36"/>
      <c r="AZ23" s="36"/>
      <c r="BA23" s="36"/>
      <c r="BB23" s="36"/>
      <c r="BC23" s="36"/>
      <c r="BD23" s="284"/>
      <c r="BE23" s="284"/>
      <c r="BF23" s="284"/>
      <c r="BG23" s="284"/>
      <c r="BH23" s="284"/>
      <c r="BI23" s="284"/>
      <c r="BJ23" s="284"/>
      <c r="BK23" s="284"/>
      <c r="BL23" s="284"/>
      <c r="BM23" s="284"/>
      <c r="BN23" s="284"/>
      <c r="BO23" s="284"/>
      <c r="BP23" s="284"/>
      <c r="BQ23" s="284"/>
      <c r="BR23" s="284"/>
      <c r="BS23" s="284"/>
      <c r="BT23" s="284"/>
      <c r="BU23" s="284"/>
    </row>
    <row r="24" spans="1:73" s="479" customFormat="1" ht="12" customHeight="1">
      <c r="A24" s="613" t="s">
        <v>139</v>
      </c>
      <c r="B24" s="612">
        <v>2014</v>
      </c>
      <c r="C24" s="12" t="s">
        <v>159</v>
      </c>
      <c r="D24" s="614">
        <v>20</v>
      </c>
      <c r="E24" s="614">
        <v>540</v>
      </c>
      <c r="F24" s="615">
        <v>3</v>
      </c>
      <c r="G24" s="616">
        <v>8</v>
      </c>
      <c r="H24" s="551">
        <v>5</v>
      </c>
      <c r="I24" s="549">
        <v>5</v>
      </c>
      <c r="J24" s="549">
        <v>5</v>
      </c>
      <c r="K24" s="552">
        <v>5</v>
      </c>
      <c r="L24" s="549">
        <v>5</v>
      </c>
      <c r="M24" s="571">
        <v>5</v>
      </c>
      <c r="N24" s="571">
        <v>5</v>
      </c>
      <c r="O24" s="574">
        <v>5</v>
      </c>
      <c r="P24" s="577">
        <v>5</v>
      </c>
      <c r="Q24" s="549">
        <v>5</v>
      </c>
      <c r="R24" s="513">
        <f t="shared" si="1"/>
        <v>5</v>
      </c>
      <c r="S24" s="514">
        <f t="array" ref="S24">IF(COUNT(H24:Q24)=0,"",COUNT(IF(H24:Q24=R24,H24:Q24,""))/COUNT(H24:Q24))</f>
        <v>1</v>
      </c>
      <c r="T24" s="515">
        <f t="array" ref="T24">IF(AND(H24:Q24=H24:Q24,H24:Q24="-"),"",STDEV(IF(H24:Q24="-","",H24:Q24))/AVERAGE(IF(H24:Q24="-","",H24:Q24+0.000000000000001)))</f>
        <v>0</v>
      </c>
      <c r="U24" s="31"/>
      <c r="V24" s="31"/>
      <c r="W24" s="30">
        <f t="array" ref="W24">IF(AND(H24:Q24=H24:Q24,H24:Q24="-"),"",AVERAGE(H24:Q24))</f>
        <v>5</v>
      </c>
      <c r="X24" s="31"/>
      <c r="Y24" s="39" t="str">
        <f t="shared" si="2"/>
        <v>YES</v>
      </c>
      <c r="Z24" s="484"/>
      <c r="AA24" s="34">
        <v>19</v>
      </c>
      <c r="AB24" s="35">
        <f t="array" ref="AB24">COUNT(IF($R$5:$R$54=$AA24,IF($Y$5:$Y$54="YES",$R$5:$R$54,""),"" ))</f>
        <v>0</v>
      </c>
      <c r="AC24" s="36"/>
      <c r="AD24" s="476"/>
      <c r="AE24" s="577">
        <v>5</v>
      </c>
      <c r="AF24" s="513">
        <v>5</v>
      </c>
      <c r="AG24" s="485">
        <f t="shared" si="0"/>
        <v>0</v>
      </c>
      <c r="AH24" s="36"/>
      <c r="AI24" s="49"/>
      <c r="AJ24" s="49"/>
      <c r="AK24" s="49"/>
      <c r="AL24" s="36"/>
      <c r="AM24" s="36"/>
      <c r="AN24" s="36"/>
      <c r="AO24" s="36"/>
      <c r="AP24" s="491"/>
      <c r="AQ24" s="491"/>
      <c r="AR24" s="491"/>
      <c r="AS24" s="36"/>
      <c r="AT24" s="36"/>
      <c r="AU24" s="36"/>
      <c r="AV24" s="36"/>
      <c r="AW24" s="36"/>
      <c r="AX24" s="36"/>
      <c r="AY24" s="36"/>
      <c r="AZ24" s="36"/>
      <c r="BA24" s="36"/>
      <c r="BB24" s="36"/>
      <c r="BC24" s="36"/>
      <c r="BD24" s="284"/>
      <c r="BE24" s="284"/>
      <c r="BF24" s="284"/>
      <c r="BG24" s="284"/>
      <c r="BH24" s="284"/>
      <c r="BI24" s="284"/>
      <c r="BJ24" s="284"/>
      <c r="BK24" s="284"/>
      <c r="BL24" s="284"/>
      <c r="BM24" s="284"/>
      <c r="BN24" s="284"/>
      <c r="BO24" s="284"/>
      <c r="BP24" s="284"/>
      <c r="BQ24" s="284"/>
      <c r="BR24" s="284"/>
      <c r="BS24" s="284"/>
      <c r="BT24" s="284"/>
      <c r="BU24" s="284"/>
    </row>
    <row r="25" spans="1:73" s="479" customFormat="1" ht="12" customHeight="1">
      <c r="A25" s="613" t="s">
        <v>139</v>
      </c>
      <c r="B25" s="612">
        <v>2014</v>
      </c>
      <c r="C25" s="12" t="s">
        <v>160</v>
      </c>
      <c r="D25" s="614">
        <v>21</v>
      </c>
      <c r="E25" s="614">
        <v>660</v>
      </c>
      <c r="F25" s="615">
        <v>3</v>
      </c>
      <c r="G25" s="616">
        <v>8</v>
      </c>
      <c r="H25" s="551">
        <v>5</v>
      </c>
      <c r="I25" s="549">
        <v>5</v>
      </c>
      <c r="J25" s="549">
        <v>6</v>
      </c>
      <c r="K25" s="552">
        <v>5</v>
      </c>
      <c r="L25" s="549">
        <v>5</v>
      </c>
      <c r="M25" s="571">
        <v>5</v>
      </c>
      <c r="N25" s="571">
        <v>5</v>
      </c>
      <c r="O25" s="574">
        <v>5</v>
      </c>
      <c r="P25" s="577">
        <v>5</v>
      </c>
      <c r="Q25" s="549">
        <v>5</v>
      </c>
      <c r="R25" s="513">
        <f t="shared" si="1"/>
        <v>5</v>
      </c>
      <c r="S25" s="514">
        <f t="array" ref="S25">IF(COUNT(H25:Q25)=0,"",COUNT(IF(H25:Q25=R25,H25:Q25,""))/COUNT(H25:Q25))</f>
        <v>0.9</v>
      </c>
      <c r="T25" s="515">
        <f t="array" ref="T25">IF(AND(H25:Q25=H25:Q25,H25:Q25="-"),"",STDEV(IF(H25:Q25="-","",H25:Q25))/AVERAGE(IF(H25:Q25="-","",H25:Q25+0.000000000000001)))</f>
        <v>6.2005444317026259E-2</v>
      </c>
      <c r="U25" s="31"/>
      <c r="V25" s="31"/>
      <c r="W25" s="30">
        <f t="array" ref="W25">IF(AND(H25:Q25=H25:Q25,H25:Q25="-"),"",AVERAGE(H25:Q25))</f>
        <v>5.0999999999999996</v>
      </c>
      <c r="X25" s="31"/>
      <c r="Y25" s="39" t="str">
        <f t="shared" si="2"/>
        <v>YES</v>
      </c>
      <c r="Z25" s="492"/>
      <c r="AA25" s="70">
        <v>20</v>
      </c>
      <c r="AB25" s="71">
        <f t="array" ref="AB25">COUNT(IF($R$5:$R$54=$AA25,IF($Y$5:$Y$54="YES",$R$5:$R$54,""),"" ))</f>
        <v>0</v>
      </c>
      <c r="AC25" s="36"/>
      <c r="AD25" s="476"/>
      <c r="AE25" s="577">
        <v>5</v>
      </c>
      <c r="AF25" s="513">
        <v>5</v>
      </c>
      <c r="AG25" s="485">
        <f t="shared" si="0"/>
        <v>0</v>
      </c>
      <c r="AH25" s="36"/>
      <c r="AI25" s="49"/>
      <c r="AJ25" s="49"/>
      <c r="AK25" s="49"/>
      <c r="AL25" s="36"/>
      <c r="AM25" s="36"/>
      <c r="AN25" s="36"/>
      <c r="AO25" s="36"/>
      <c r="AP25" s="36"/>
      <c r="AQ25" s="36"/>
      <c r="AR25" s="36"/>
      <c r="AS25" s="36"/>
      <c r="AT25" s="36"/>
      <c r="AU25" s="36"/>
      <c r="AV25" s="36"/>
      <c r="AW25" s="36"/>
      <c r="AX25" s="36"/>
      <c r="AY25" s="36"/>
      <c r="AZ25" s="36"/>
      <c r="BA25" s="36"/>
      <c r="BB25" s="36"/>
      <c r="BC25" s="36"/>
      <c r="BD25" s="284"/>
      <c r="BE25" s="284"/>
      <c r="BF25" s="284"/>
      <c r="BG25" s="284"/>
      <c r="BH25" s="284"/>
      <c r="BI25" s="284"/>
      <c r="BJ25" s="284"/>
      <c r="BK25" s="284"/>
      <c r="BL25" s="284"/>
      <c r="BM25" s="284"/>
      <c r="BN25" s="284"/>
      <c r="BO25" s="284"/>
      <c r="BP25" s="284"/>
      <c r="BQ25" s="284"/>
      <c r="BR25" s="284"/>
      <c r="BS25" s="284"/>
      <c r="BT25" s="284"/>
      <c r="BU25" s="284"/>
    </row>
    <row r="26" spans="1:73" s="479" customFormat="1" ht="12" customHeight="1">
      <c r="A26" s="613" t="s">
        <v>139</v>
      </c>
      <c r="B26" s="612">
        <v>2014</v>
      </c>
      <c r="C26" s="12" t="s">
        <v>161</v>
      </c>
      <c r="D26" s="614">
        <v>22</v>
      </c>
      <c r="E26" s="614">
        <v>710</v>
      </c>
      <c r="F26" s="615">
        <v>3</v>
      </c>
      <c r="G26" s="616">
        <v>8</v>
      </c>
      <c r="H26" s="551">
        <v>7</v>
      </c>
      <c r="I26" s="549">
        <v>7</v>
      </c>
      <c r="J26" s="549">
        <v>7</v>
      </c>
      <c r="K26" s="552">
        <v>7</v>
      </c>
      <c r="L26" s="549">
        <v>7</v>
      </c>
      <c r="M26" s="571">
        <v>7</v>
      </c>
      <c r="N26" s="571">
        <v>7</v>
      </c>
      <c r="O26" s="574">
        <v>7</v>
      </c>
      <c r="P26" s="577">
        <v>7</v>
      </c>
      <c r="Q26" s="549">
        <v>7</v>
      </c>
      <c r="R26" s="513">
        <f t="shared" si="1"/>
        <v>7</v>
      </c>
      <c r="S26" s="514">
        <f t="array" ref="S26">IF(COUNT(H26:Q26)=0,"",COUNT(IF(H26:Q26=R26,H26:Q26,""))/COUNT(H26:Q26))</f>
        <v>1</v>
      </c>
      <c r="T26" s="515">
        <f t="array" ref="T26">IF(AND(H26:Q26=H26:Q26,H26:Q26="-"),"",STDEV(IF(H26:Q26="-","",H26:Q26))/AVERAGE(IF(H26:Q26="-","",H26:Q26+0.000000000000001)))</f>
        <v>0</v>
      </c>
      <c r="U26" s="31"/>
      <c r="V26" s="31"/>
      <c r="W26" s="30">
        <f t="array" ref="W26">IF(AND(H26:Q26=H26:Q26,H26:Q26="-"),"",AVERAGE(H26:Q26))</f>
        <v>7</v>
      </c>
      <c r="X26" s="31"/>
      <c r="Y26" s="39" t="str">
        <f t="shared" si="2"/>
        <v>YES</v>
      </c>
      <c r="Z26" s="493"/>
      <c r="AA26" s="494"/>
      <c r="AB26" s="73">
        <f>SUM(AB5:AB25)</f>
        <v>40</v>
      </c>
      <c r="AC26" s="36"/>
      <c r="AD26" s="476"/>
      <c r="AE26" s="577">
        <v>7</v>
      </c>
      <c r="AF26" s="513">
        <v>7</v>
      </c>
      <c r="AG26" s="485">
        <f t="shared" si="0"/>
        <v>0</v>
      </c>
      <c r="AH26" s="36"/>
      <c r="AI26" s="49"/>
      <c r="AJ26" s="495"/>
      <c r="AK26" s="496"/>
      <c r="AL26" s="36"/>
      <c r="AM26" s="36"/>
      <c r="AN26" s="36"/>
      <c r="AO26" s="36"/>
      <c r="AP26" s="36"/>
      <c r="AQ26" s="36"/>
      <c r="AR26" s="36"/>
      <c r="AS26" s="36"/>
      <c r="AT26" s="36"/>
      <c r="AU26" s="36"/>
      <c r="AV26" s="36"/>
      <c r="AW26" s="36"/>
      <c r="AX26" s="36"/>
      <c r="AY26" s="36"/>
      <c r="AZ26" s="36"/>
      <c r="BA26" s="36"/>
      <c r="BB26" s="36"/>
      <c r="BC26" s="36"/>
      <c r="BD26" s="284"/>
      <c r="BE26" s="284"/>
      <c r="BF26" s="284"/>
      <c r="BG26" s="284"/>
      <c r="BH26" s="284"/>
      <c r="BI26" s="284"/>
      <c r="BJ26" s="284"/>
      <c r="BK26" s="284"/>
      <c r="BL26" s="284"/>
      <c r="BM26" s="284"/>
      <c r="BN26" s="284"/>
      <c r="BO26" s="284"/>
      <c r="BP26" s="284"/>
      <c r="BQ26" s="284"/>
      <c r="BR26" s="284"/>
      <c r="BS26" s="284"/>
      <c r="BT26" s="284"/>
      <c r="BU26" s="284"/>
    </row>
    <row r="27" spans="1:73" s="479" customFormat="1" ht="12" customHeight="1">
      <c r="A27" s="613" t="s">
        <v>139</v>
      </c>
      <c r="B27" s="612">
        <v>2014</v>
      </c>
      <c r="C27" s="12" t="s">
        <v>162</v>
      </c>
      <c r="D27" s="614">
        <v>23</v>
      </c>
      <c r="E27" s="614">
        <v>900</v>
      </c>
      <c r="F27" s="615">
        <v>3</v>
      </c>
      <c r="G27" s="616">
        <v>10</v>
      </c>
      <c r="H27" s="551">
        <v>11</v>
      </c>
      <c r="I27" s="549">
        <v>11</v>
      </c>
      <c r="J27" s="549">
        <v>12</v>
      </c>
      <c r="K27" s="552">
        <v>11</v>
      </c>
      <c r="L27" s="549">
        <v>12</v>
      </c>
      <c r="M27" s="571">
        <v>11</v>
      </c>
      <c r="N27" s="571">
        <v>15</v>
      </c>
      <c r="O27" s="574">
        <v>12</v>
      </c>
      <c r="P27" s="577">
        <v>10</v>
      </c>
      <c r="Q27" s="549">
        <v>14</v>
      </c>
      <c r="R27" s="513">
        <f t="shared" si="1"/>
        <v>11</v>
      </c>
      <c r="S27" s="514">
        <f t="array" ref="S27">IF(COUNT(H27:Q27)=0,"",COUNT(IF(H27:Q27=R27,H27:Q27,""))/COUNT(H27:Q27))</f>
        <v>0.4</v>
      </c>
      <c r="T27" s="515">
        <f t="array" ref="T27">IF(AND(H27:Q27=H27:Q27,H27:Q27="-"),"",STDEV(IF(H27:Q27="-","",H27:Q27))/AVERAGE(IF(H27:Q27="-","",H27:Q27+0.000000000000001)))</f>
        <v>0.12805747283655441</v>
      </c>
      <c r="U27" s="31"/>
      <c r="V27" s="31"/>
      <c r="W27" s="30">
        <f t="array" ref="W27">IF(AND(H27:Q27=H27:Q27,H27:Q27="-"),"",AVERAGE(H27:Q27))</f>
        <v>11.9</v>
      </c>
      <c r="X27" s="31"/>
      <c r="Y27" s="39" t="str">
        <f t="shared" si="2"/>
        <v>NO</v>
      </c>
      <c r="Z27" s="36"/>
      <c r="AA27" s="36"/>
      <c r="AB27" s="36"/>
      <c r="AC27" s="36"/>
      <c r="AD27" s="476"/>
      <c r="AE27" s="577">
        <v>14</v>
      </c>
      <c r="AF27" s="513">
        <v>11</v>
      </c>
      <c r="AG27" s="485">
        <f t="shared" si="0"/>
        <v>3</v>
      </c>
      <c r="AH27" s="36"/>
      <c r="AI27" s="49"/>
      <c r="AJ27" s="495"/>
      <c r="AK27" s="496"/>
      <c r="AL27" s="36"/>
      <c r="AM27" s="36"/>
      <c r="AN27" s="36"/>
      <c r="AO27" s="36"/>
      <c r="AP27" s="36"/>
      <c r="AQ27" s="36"/>
      <c r="AR27" s="36"/>
      <c r="AS27" s="36"/>
      <c r="AT27" s="36"/>
      <c r="AU27" s="36"/>
      <c r="AV27" s="36"/>
      <c r="AW27" s="36"/>
      <c r="AX27" s="36"/>
      <c r="AY27" s="36"/>
      <c r="AZ27" s="36"/>
      <c r="BA27" s="36"/>
      <c r="BB27" s="36"/>
      <c r="BC27" s="36"/>
      <c r="BD27" s="284"/>
      <c r="BE27" s="284"/>
      <c r="BF27" s="284"/>
      <c r="BG27" s="284"/>
      <c r="BH27" s="284"/>
      <c r="BI27" s="284"/>
      <c r="BJ27" s="284"/>
      <c r="BK27" s="284"/>
      <c r="BL27" s="284"/>
      <c r="BM27" s="284"/>
      <c r="BN27" s="284"/>
      <c r="BO27" s="284"/>
      <c r="BP27" s="284"/>
      <c r="BQ27" s="284"/>
      <c r="BR27" s="284"/>
      <c r="BS27" s="284"/>
      <c r="BT27" s="284"/>
      <c r="BU27" s="284"/>
    </row>
    <row r="28" spans="1:73" s="479" customFormat="1" ht="12" customHeight="1">
      <c r="A28" s="613" t="s">
        <v>139</v>
      </c>
      <c r="B28" s="612">
        <v>2014</v>
      </c>
      <c r="C28" s="12" t="s">
        <v>163</v>
      </c>
      <c r="D28" s="614">
        <v>24</v>
      </c>
      <c r="E28" s="614">
        <v>950</v>
      </c>
      <c r="F28" s="615">
        <v>3</v>
      </c>
      <c r="G28" s="616">
        <v>10</v>
      </c>
      <c r="H28" s="551">
        <v>9</v>
      </c>
      <c r="I28" s="549">
        <v>10</v>
      </c>
      <c r="J28" s="549">
        <v>10</v>
      </c>
      <c r="K28" s="552">
        <v>10</v>
      </c>
      <c r="L28" s="549">
        <v>10</v>
      </c>
      <c r="M28" s="571">
        <v>11</v>
      </c>
      <c r="N28" s="571">
        <v>10</v>
      </c>
      <c r="O28" s="574">
        <v>10</v>
      </c>
      <c r="P28" s="577">
        <v>9</v>
      </c>
      <c r="Q28" s="549">
        <v>11</v>
      </c>
      <c r="R28" s="513">
        <f t="shared" si="1"/>
        <v>10</v>
      </c>
      <c r="S28" s="514">
        <f t="array" ref="S28">IF(COUNT(H28:Q28)=0,"",COUNT(IF(H28:Q28=R28,H28:Q28,""))/COUNT(H28:Q28))</f>
        <v>0.6</v>
      </c>
      <c r="T28" s="515">
        <f t="array" ref="T28">IF(AND(H28:Q28=H28:Q28,H28:Q28="-"),"",STDEV(IF(H28:Q28="-","",H28:Q28))/AVERAGE(IF(H28:Q28="-","",H28:Q28+0.000000000000001)))</f>
        <v>6.6666666666666652E-2</v>
      </c>
      <c r="U28" s="31"/>
      <c r="V28" s="31"/>
      <c r="W28" s="30">
        <f t="array" ref="W28">IF(AND(H28:Q28=H28:Q28,H28:Q28="-"),"",AVERAGE(H28:Q28))</f>
        <v>10</v>
      </c>
      <c r="X28" s="31"/>
      <c r="Y28" s="39" t="str">
        <f t="shared" si="2"/>
        <v>NO</v>
      </c>
      <c r="Z28" s="36"/>
      <c r="AA28" s="36"/>
      <c r="AB28" s="36"/>
      <c r="AC28" s="36"/>
      <c r="AD28" s="476"/>
      <c r="AE28" s="577">
        <v>11</v>
      </c>
      <c r="AF28" s="513">
        <v>10</v>
      </c>
      <c r="AG28" s="485">
        <f t="shared" si="0"/>
        <v>1</v>
      </c>
      <c r="AH28" s="36"/>
      <c r="AI28" s="49"/>
      <c r="AJ28" s="49"/>
      <c r="AK28" s="49"/>
      <c r="AL28" s="36"/>
      <c r="AM28" s="36"/>
      <c r="AN28" s="36"/>
      <c r="AO28" s="36"/>
      <c r="AP28" s="36"/>
      <c r="AQ28" s="36"/>
      <c r="AR28" s="36"/>
      <c r="AS28" s="36"/>
      <c r="AT28" s="36"/>
      <c r="AU28" s="36"/>
      <c r="AV28" s="36"/>
      <c r="AW28" s="36"/>
      <c r="AX28" s="36"/>
      <c r="AY28" s="36"/>
      <c r="AZ28" s="36"/>
      <c r="BA28" s="36"/>
      <c r="BB28" s="36"/>
      <c r="BC28" s="36"/>
      <c r="BD28" s="284"/>
      <c r="BE28" s="284"/>
      <c r="BF28" s="284"/>
      <c r="BG28" s="284"/>
      <c r="BH28" s="284"/>
      <c r="BI28" s="284"/>
      <c r="BJ28" s="284"/>
      <c r="BK28" s="284"/>
      <c r="BL28" s="284"/>
      <c r="BM28" s="284"/>
      <c r="BN28" s="284"/>
      <c r="BO28" s="284"/>
      <c r="BP28" s="284"/>
      <c r="BQ28" s="284"/>
      <c r="BR28" s="284"/>
      <c r="BS28" s="284"/>
      <c r="BT28" s="284"/>
      <c r="BU28" s="284"/>
    </row>
    <row r="29" spans="1:73" s="479" customFormat="1" ht="12" customHeight="1">
      <c r="A29" s="613" t="s">
        <v>139</v>
      </c>
      <c r="B29" s="612">
        <v>2014</v>
      </c>
      <c r="C29" s="12" t="s">
        <v>164</v>
      </c>
      <c r="D29" s="614">
        <v>25</v>
      </c>
      <c r="E29" s="614">
        <v>810</v>
      </c>
      <c r="F29" s="615">
        <v>3</v>
      </c>
      <c r="G29" s="616">
        <v>10</v>
      </c>
      <c r="H29" s="551">
        <v>8</v>
      </c>
      <c r="I29" s="549">
        <v>8</v>
      </c>
      <c r="J29" s="549">
        <v>8</v>
      </c>
      <c r="K29" s="552">
        <v>7</v>
      </c>
      <c r="L29" s="549">
        <v>8</v>
      </c>
      <c r="M29" s="571">
        <v>8</v>
      </c>
      <c r="N29" s="571">
        <v>8</v>
      </c>
      <c r="O29" s="574">
        <v>8</v>
      </c>
      <c r="P29" s="577">
        <v>7</v>
      </c>
      <c r="Q29" s="549">
        <v>9</v>
      </c>
      <c r="R29" s="513">
        <f t="shared" si="1"/>
        <v>8</v>
      </c>
      <c r="S29" s="514">
        <f t="array" ref="S29">IF(COUNT(H29:Q29)=0,"",COUNT(IF(H29:Q29=R29,H29:Q29,""))/COUNT(H29:Q29))</f>
        <v>0.7</v>
      </c>
      <c r="T29" s="515">
        <f t="array" ref="T29">IF(AND(H29:Q29=H29:Q29,H29:Q29="-"),"",STDEV(IF(H29:Q29="-","",H29:Q29))/AVERAGE(IF(H29:Q29="-","",H29:Q29+0.000000000000001)))</f>
        <v>7.1853950911081571E-2</v>
      </c>
      <c r="U29" s="31"/>
      <c r="V29" s="31"/>
      <c r="W29" s="30">
        <f t="array" ref="W29">IF(AND(H29:Q29=H29:Q29,H29:Q29="-"),"",AVERAGE(H29:Q29))</f>
        <v>7.9</v>
      </c>
      <c r="X29" s="31"/>
      <c r="Y29" s="39" t="str">
        <f t="shared" si="2"/>
        <v>NO</v>
      </c>
      <c r="Z29" s="36"/>
      <c r="AA29" s="36"/>
      <c r="AB29" s="36"/>
      <c r="AC29" s="36"/>
      <c r="AD29" s="476"/>
      <c r="AE29" s="577">
        <v>9</v>
      </c>
      <c r="AF29" s="513">
        <v>8</v>
      </c>
      <c r="AG29" s="485">
        <f t="shared" si="0"/>
        <v>1</v>
      </c>
      <c r="AH29" s="36"/>
      <c r="AI29" s="49"/>
      <c r="AJ29" s="49"/>
      <c r="AK29" s="49"/>
      <c r="AL29" s="36"/>
      <c r="AM29" s="36"/>
      <c r="AN29" s="36"/>
      <c r="AO29" s="36"/>
      <c r="AP29" s="36"/>
      <c r="AQ29" s="36"/>
      <c r="AR29" s="36"/>
      <c r="AS29" s="36"/>
      <c r="AT29" s="36"/>
      <c r="AU29" s="36"/>
      <c r="AV29" s="36"/>
      <c r="AW29" s="36"/>
      <c r="AX29" s="36"/>
      <c r="AY29" s="36"/>
      <c r="AZ29" s="36"/>
      <c r="BA29" s="36"/>
      <c r="BB29" s="36"/>
      <c r="BC29" s="36"/>
      <c r="BD29" s="284"/>
      <c r="BE29" s="284"/>
      <c r="BF29" s="284"/>
      <c r="BG29" s="284"/>
      <c r="BH29" s="284"/>
      <c r="BI29" s="284"/>
      <c r="BJ29" s="284"/>
      <c r="BK29" s="284"/>
      <c r="BL29" s="284"/>
      <c r="BM29" s="284"/>
      <c r="BN29" s="284"/>
      <c r="BO29" s="284"/>
      <c r="BP29" s="284"/>
      <c r="BQ29" s="284"/>
      <c r="BR29" s="284"/>
      <c r="BS29" s="284"/>
      <c r="BT29" s="284"/>
      <c r="BU29" s="284"/>
    </row>
    <row r="30" spans="1:73" s="479" customFormat="1" ht="12" customHeight="1">
      <c r="A30" s="613" t="s">
        <v>139</v>
      </c>
      <c r="B30" s="612">
        <v>2014</v>
      </c>
      <c r="C30" s="12" t="s">
        <v>165</v>
      </c>
      <c r="D30" s="614">
        <v>26</v>
      </c>
      <c r="E30" s="614">
        <v>830</v>
      </c>
      <c r="F30" s="615">
        <v>3</v>
      </c>
      <c r="G30" s="616">
        <v>10</v>
      </c>
      <c r="H30" s="551">
        <v>9</v>
      </c>
      <c r="I30" s="549">
        <v>9</v>
      </c>
      <c r="J30" s="549">
        <v>9</v>
      </c>
      <c r="K30" s="552">
        <v>9</v>
      </c>
      <c r="L30" s="549">
        <v>10</v>
      </c>
      <c r="M30" s="571">
        <v>10</v>
      </c>
      <c r="N30" s="571">
        <v>9</v>
      </c>
      <c r="O30" s="574">
        <v>10</v>
      </c>
      <c r="P30" s="577">
        <v>9</v>
      </c>
      <c r="Q30" s="549">
        <v>10</v>
      </c>
      <c r="R30" s="513">
        <f t="shared" si="1"/>
        <v>9</v>
      </c>
      <c r="S30" s="514">
        <f t="array" ref="S30">IF(COUNT(H30:Q30)=0,"",COUNT(IF(H30:Q30=R30,H30:Q30,""))/COUNT(H30:Q30))</f>
        <v>0.6</v>
      </c>
      <c r="T30" s="515">
        <f t="array" ref="T30">IF(AND(H30:Q30=H30:Q30,H30:Q30="-"),"",STDEV(IF(H30:Q30="-","",H30:Q30))/AVERAGE(IF(H30:Q30="-","",H30:Q30+0.000000000000001)))</f>
        <v>5.4935933988757422E-2</v>
      </c>
      <c r="U30" s="31"/>
      <c r="V30" s="31"/>
      <c r="W30" s="30">
        <f t="array" ref="W30">IF(AND(H30:Q30=H30:Q30,H30:Q30="-"),"",AVERAGE(H30:Q30))</f>
        <v>9.4</v>
      </c>
      <c r="X30" s="31"/>
      <c r="Y30" s="39" t="str">
        <f t="shared" si="2"/>
        <v>NO</v>
      </c>
      <c r="Z30" s="36"/>
      <c r="AA30" s="36"/>
      <c r="AB30" s="36"/>
      <c r="AC30" s="36"/>
      <c r="AD30" s="476"/>
      <c r="AE30" s="577">
        <v>10</v>
      </c>
      <c r="AF30" s="513">
        <v>9</v>
      </c>
      <c r="AG30" s="485">
        <f t="shared" si="0"/>
        <v>1</v>
      </c>
      <c r="AH30" s="36"/>
      <c r="AI30" s="49"/>
      <c r="AJ30" s="49"/>
      <c r="AK30" s="49"/>
      <c r="AL30" s="36"/>
      <c r="AM30" s="36"/>
      <c r="AN30" s="36"/>
      <c r="AO30" s="36"/>
      <c r="AP30" s="36"/>
      <c r="AQ30" s="36"/>
      <c r="AR30" s="36"/>
      <c r="AS30" s="36"/>
      <c r="AT30" s="36"/>
      <c r="AU30" s="36"/>
      <c r="AV30" s="36"/>
      <c r="AW30" s="36"/>
      <c r="AX30" s="36"/>
      <c r="AY30" s="36"/>
      <c r="AZ30" s="36"/>
      <c r="BA30" s="36"/>
      <c r="BB30" s="36"/>
      <c r="BC30" s="36"/>
      <c r="BD30" s="284"/>
      <c r="BE30" s="284"/>
      <c r="BF30" s="284"/>
      <c r="BG30" s="284"/>
      <c r="BH30" s="284"/>
      <c r="BI30" s="284"/>
      <c r="BJ30" s="284"/>
      <c r="BK30" s="284"/>
      <c r="BL30" s="284"/>
      <c r="BM30" s="284"/>
      <c r="BN30" s="284"/>
      <c r="BO30" s="284"/>
      <c r="BP30" s="284"/>
      <c r="BQ30" s="284"/>
      <c r="BR30" s="284"/>
      <c r="BS30" s="284"/>
      <c r="BT30" s="284"/>
      <c r="BU30" s="284"/>
    </row>
    <row r="31" spans="1:73" s="479" customFormat="1" ht="12" customHeight="1">
      <c r="A31" s="613" t="s">
        <v>96</v>
      </c>
      <c r="B31" s="612">
        <v>2014</v>
      </c>
      <c r="C31" s="12" t="s">
        <v>166</v>
      </c>
      <c r="D31" s="614">
        <v>27</v>
      </c>
      <c r="E31" s="614">
        <v>330</v>
      </c>
      <c r="F31" s="615">
        <v>3</v>
      </c>
      <c r="G31" s="616">
        <v>10</v>
      </c>
      <c r="H31" s="551">
        <v>2</v>
      </c>
      <c r="I31" s="549">
        <v>2</v>
      </c>
      <c r="J31" s="549">
        <v>2</v>
      </c>
      <c r="K31" s="552">
        <v>2</v>
      </c>
      <c r="L31" s="549">
        <v>2</v>
      </c>
      <c r="M31" s="571">
        <v>2</v>
      </c>
      <c r="N31" s="571">
        <v>2</v>
      </c>
      <c r="O31" s="574">
        <v>2</v>
      </c>
      <c r="P31" s="577">
        <v>2</v>
      </c>
      <c r="Q31" s="549">
        <v>2</v>
      </c>
      <c r="R31" s="513">
        <f t="shared" si="1"/>
        <v>2</v>
      </c>
      <c r="S31" s="514">
        <f t="array" ref="S31">IF(COUNT(H31:Q31)=0,"",COUNT(IF(H31:Q31=R31,H31:Q31,""))/COUNT(H31:Q31))</f>
        <v>1</v>
      </c>
      <c r="T31" s="515">
        <f t="array" ref="T31">IF(AND(H31:Q31=H31:Q31,H31:Q31="-"),"",STDEV(IF(H31:Q31="-","",H31:Q31))/AVERAGE(IF(H31:Q31="-","",H31:Q31+0.000000000000001)))</f>
        <v>0</v>
      </c>
      <c r="U31" s="31"/>
      <c r="V31" s="31"/>
      <c r="W31" s="30">
        <f t="array" ref="W31">IF(AND(H31:Q31=H31:Q31,H31:Q31="-"),"",AVERAGE(H31:Q31))</f>
        <v>2</v>
      </c>
      <c r="X31" s="31"/>
      <c r="Y31" s="39" t="str">
        <f t="shared" si="2"/>
        <v>YES</v>
      </c>
      <c r="Z31" s="36"/>
      <c r="AA31" s="36"/>
      <c r="AB31" s="36"/>
      <c r="AC31" s="36"/>
      <c r="AD31" s="476"/>
      <c r="AE31" s="577">
        <v>2</v>
      </c>
      <c r="AF31" s="513">
        <v>2</v>
      </c>
      <c r="AG31" s="485">
        <f t="shared" si="0"/>
        <v>0</v>
      </c>
      <c r="AH31" s="36"/>
      <c r="AI31" s="49"/>
      <c r="AJ31" s="49"/>
      <c r="AK31" s="49"/>
      <c r="AL31" s="36"/>
      <c r="AM31" s="36"/>
      <c r="AN31" s="36"/>
      <c r="AO31" s="36"/>
      <c r="AP31" s="36"/>
      <c r="AQ31" s="36"/>
      <c r="AR31" s="36"/>
      <c r="AS31" s="36"/>
      <c r="AT31" s="36"/>
      <c r="AU31" s="36"/>
      <c r="AV31" s="36"/>
      <c r="AW31" s="36"/>
      <c r="AX31" s="36"/>
      <c r="AY31" s="36"/>
      <c r="AZ31" s="36"/>
      <c r="BA31" s="36"/>
      <c r="BB31" s="36"/>
      <c r="BC31" s="36"/>
      <c r="BD31" s="284"/>
      <c r="BE31" s="284"/>
      <c r="BF31" s="284"/>
      <c r="BG31" s="284"/>
      <c r="BH31" s="284"/>
      <c r="BI31" s="284"/>
      <c r="BJ31" s="284"/>
      <c r="BK31" s="284"/>
      <c r="BL31" s="284"/>
      <c r="BM31" s="284"/>
      <c r="BN31" s="284"/>
      <c r="BO31" s="284"/>
      <c r="BP31" s="284"/>
      <c r="BQ31" s="284"/>
      <c r="BR31" s="284"/>
      <c r="BS31" s="284"/>
      <c r="BT31" s="284"/>
      <c r="BU31" s="284"/>
    </row>
    <row r="32" spans="1:73" s="284" customFormat="1" ht="12" customHeight="1">
      <c r="A32" s="613" t="s">
        <v>96</v>
      </c>
      <c r="B32" s="612">
        <v>2014</v>
      </c>
      <c r="C32" s="12" t="s">
        <v>167</v>
      </c>
      <c r="D32" s="614">
        <v>28</v>
      </c>
      <c r="E32" s="614">
        <v>360</v>
      </c>
      <c r="F32" s="615">
        <v>3</v>
      </c>
      <c r="G32" s="616">
        <v>10</v>
      </c>
      <c r="H32" s="551">
        <v>2</v>
      </c>
      <c r="I32" s="549">
        <v>2</v>
      </c>
      <c r="J32" s="549">
        <v>2</v>
      </c>
      <c r="K32" s="552">
        <v>2</v>
      </c>
      <c r="L32" s="549">
        <v>2</v>
      </c>
      <c r="M32" s="571">
        <v>2</v>
      </c>
      <c r="N32" s="571">
        <v>2</v>
      </c>
      <c r="O32" s="574">
        <v>2</v>
      </c>
      <c r="P32" s="577">
        <v>2</v>
      </c>
      <c r="Q32" s="549">
        <v>2</v>
      </c>
      <c r="R32" s="513">
        <f t="shared" si="1"/>
        <v>2</v>
      </c>
      <c r="S32" s="514">
        <f t="array" ref="S32">IF(COUNT(H32:Q32)=0,"",COUNT(IF(H32:Q32=R32,H32:Q32,""))/COUNT(H32:Q32))</f>
        <v>1</v>
      </c>
      <c r="T32" s="516">
        <f t="array" ref="T32">IF(AND(H32:Q32=H32:Q32,H32:Q32="-"),"",STDEV(IF(H32:Q32="-","",H32:Q32))/AVERAGE(IF(H32:Q32="-","",H32:Q32+0.000000000000001)))</f>
        <v>0</v>
      </c>
      <c r="U32" s="460"/>
      <c r="V32" s="460"/>
      <c r="W32" s="30">
        <f t="array" ref="W32">IF(AND(H32:Q32=H32:Q32,H32:Q32="-"),"",AVERAGE(H32:Q32))</f>
        <v>2</v>
      </c>
      <c r="X32" s="460"/>
      <c r="Y32" s="39" t="str">
        <f t="shared" si="2"/>
        <v>YES</v>
      </c>
      <c r="AD32" s="488"/>
      <c r="AE32" s="577">
        <v>2</v>
      </c>
      <c r="AF32" s="513">
        <v>2</v>
      </c>
      <c r="AG32" s="489">
        <f t="shared" si="0"/>
        <v>0</v>
      </c>
      <c r="AI32" s="490"/>
      <c r="AJ32" s="490"/>
      <c r="AK32" s="490"/>
    </row>
    <row r="33" spans="1:73" s="479" customFormat="1" ht="12" customHeight="1">
      <c r="A33" s="613" t="s">
        <v>96</v>
      </c>
      <c r="B33" s="612">
        <v>2014</v>
      </c>
      <c r="C33" s="12" t="s">
        <v>168</v>
      </c>
      <c r="D33" s="614">
        <v>29</v>
      </c>
      <c r="E33" s="614">
        <v>380</v>
      </c>
      <c r="F33" s="615">
        <v>3</v>
      </c>
      <c r="G33" s="616">
        <v>10</v>
      </c>
      <c r="H33" s="551">
        <v>2</v>
      </c>
      <c r="I33" s="549">
        <v>2</v>
      </c>
      <c r="J33" s="549">
        <v>2</v>
      </c>
      <c r="K33" s="552">
        <v>2</v>
      </c>
      <c r="L33" s="549">
        <v>2</v>
      </c>
      <c r="M33" s="571">
        <v>2</v>
      </c>
      <c r="N33" s="571">
        <v>2</v>
      </c>
      <c r="O33" s="574">
        <v>2</v>
      </c>
      <c r="P33" s="577">
        <v>2</v>
      </c>
      <c r="Q33" s="549">
        <v>2</v>
      </c>
      <c r="R33" s="513">
        <f t="shared" si="1"/>
        <v>2</v>
      </c>
      <c r="S33" s="514">
        <f t="array" ref="S33">IF(COUNT(H33:Q33)=0,"",COUNT(IF(H33:Q33=R33,H33:Q33,""))/COUNT(H33:Q33))</f>
        <v>1</v>
      </c>
      <c r="T33" s="515">
        <f t="array" ref="T33">IF(AND(H33:Q33=H33:Q33,H33:Q33="-"),"",STDEV(IF(H33:Q33="-","",H33:Q33))/AVERAGE(IF(H33:Q33="-","",H33:Q33+0.000000000000001)))</f>
        <v>0</v>
      </c>
      <c r="U33" s="31"/>
      <c r="V33" s="31"/>
      <c r="W33" s="30">
        <f t="array" ref="W33">IF(AND(H33:Q33=H33:Q33,H33:Q33="-"),"",AVERAGE(H33:Q33))</f>
        <v>2</v>
      </c>
      <c r="X33" s="31"/>
      <c r="Y33" s="39" t="str">
        <f t="shared" si="2"/>
        <v>YES</v>
      </c>
      <c r="Z33" s="36"/>
      <c r="AA33" s="36"/>
      <c r="AB33" s="36"/>
      <c r="AC33" s="36"/>
      <c r="AD33" s="476"/>
      <c r="AE33" s="577">
        <v>2</v>
      </c>
      <c r="AF33" s="513">
        <v>2</v>
      </c>
      <c r="AG33" s="485">
        <f t="shared" si="0"/>
        <v>0</v>
      </c>
      <c r="AH33" s="36"/>
      <c r="AI33" s="49"/>
      <c r="AJ33" s="49"/>
      <c r="AK33" s="49"/>
      <c r="AL33" s="36"/>
      <c r="AM33" s="36"/>
      <c r="AN33" s="36"/>
      <c r="AO33" s="36"/>
      <c r="AP33" s="36"/>
      <c r="AQ33" s="36"/>
      <c r="AR33" s="36"/>
      <c r="AS33" s="36"/>
      <c r="AT33" s="36"/>
      <c r="AU33" s="36"/>
      <c r="AV33" s="36"/>
      <c r="AW33" s="36"/>
      <c r="AX33" s="36"/>
      <c r="AY33" s="36"/>
      <c r="AZ33" s="36"/>
      <c r="BA33" s="36"/>
      <c r="BB33" s="36"/>
      <c r="BC33" s="36"/>
      <c r="BD33" s="284"/>
      <c r="BE33" s="284"/>
      <c r="BF33" s="284"/>
      <c r="BG33" s="284"/>
      <c r="BH33" s="284"/>
      <c r="BI33" s="284"/>
      <c r="BJ33" s="284"/>
      <c r="BK33" s="284"/>
      <c r="BL33" s="284"/>
      <c r="BM33" s="284"/>
      <c r="BN33" s="284"/>
      <c r="BO33" s="284"/>
      <c r="BP33" s="284"/>
      <c r="BQ33" s="284"/>
      <c r="BR33" s="284"/>
      <c r="BS33" s="284"/>
      <c r="BT33" s="284"/>
      <c r="BU33" s="284"/>
    </row>
    <row r="34" spans="1:73" s="479" customFormat="1" ht="12" customHeight="1">
      <c r="A34" s="613" t="s">
        <v>139</v>
      </c>
      <c r="B34" s="612">
        <v>2014</v>
      </c>
      <c r="C34" s="12" t="s">
        <v>169</v>
      </c>
      <c r="D34" s="614">
        <v>30</v>
      </c>
      <c r="E34" s="614">
        <v>410</v>
      </c>
      <c r="F34" s="615">
        <v>3</v>
      </c>
      <c r="G34" s="616">
        <v>10</v>
      </c>
      <c r="H34" s="551">
        <v>3</v>
      </c>
      <c r="I34" s="549">
        <v>3</v>
      </c>
      <c r="J34" s="549">
        <v>3</v>
      </c>
      <c r="K34" s="552">
        <v>3</v>
      </c>
      <c r="L34" s="549">
        <v>4</v>
      </c>
      <c r="M34" s="571">
        <v>3</v>
      </c>
      <c r="N34" s="571">
        <v>4</v>
      </c>
      <c r="O34" s="574">
        <v>4</v>
      </c>
      <c r="P34" s="577">
        <v>3</v>
      </c>
      <c r="Q34" s="549">
        <v>3</v>
      </c>
      <c r="R34" s="513">
        <f t="shared" si="1"/>
        <v>3</v>
      </c>
      <c r="S34" s="514">
        <f t="array" ref="S34">IF(COUNT(H34:Q34)=0,"",COUNT(IF(H34:Q34=R34,H34:Q34,""))/COUNT(H34:Q34))</f>
        <v>0.7</v>
      </c>
      <c r="T34" s="515">
        <f t="array" ref="T34">IF(AND(H34:Q34=H34:Q34,H34:Q34="-"),"",STDEV(IF(H34:Q34="-","",H34:Q34))/AVERAGE(IF(H34:Q34="-","",H34:Q34+0.000000000000001)))</f>
        <v>0.14637754289080218</v>
      </c>
      <c r="U34" s="31"/>
      <c r="V34" s="31"/>
      <c r="W34" s="30">
        <f t="array" ref="W34">IF(AND(H34:Q34=H34:Q34,H34:Q34="-"),"",AVERAGE(H34:Q34))</f>
        <v>3.3</v>
      </c>
      <c r="X34" s="31"/>
      <c r="Y34" s="39" t="str">
        <f t="shared" si="2"/>
        <v>NO</v>
      </c>
      <c r="Z34" s="36"/>
      <c r="AA34" s="36"/>
      <c r="AB34" s="36"/>
      <c r="AC34" s="36"/>
      <c r="AD34" s="476"/>
      <c r="AE34" s="577">
        <v>3</v>
      </c>
      <c r="AF34" s="513">
        <v>3</v>
      </c>
      <c r="AG34" s="485">
        <f t="shared" si="0"/>
        <v>0</v>
      </c>
      <c r="AH34" s="36"/>
      <c r="AI34" s="49"/>
      <c r="AJ34" s="49"/>
      <c r="AK34" s="49"/>
      <c r="AL34" s="36"/>
      <c r="AM34" s="36"/>
      <c r="AN34" s="36"/>
      <c r="AO34" s="36"/>
      <c r="AP34" s="36"/>
      <c r="AQ34" s="36"/>
      <c r="AR34" s="36"/>
      <c r="AS34" s="36"/>
      <c r="AT34" s="36"/>
      <c r="AU34" s="36"/>
      <c r="AV34" s="36"/>
      <c r="AW34" s="36"/>
      <c r="AX34" s="36"/>
      <c r="AY34" s="36"/>
      <c r="AZ34" s="36"/>
      <c r="BA34" s="36"/>
      <c r="BB34" s="36"/>
      <c r="BC34" s="36"/>
      <c r="BD34" s="284"/>
      <c r="BE34" s="284"/>
      <c r="BF34" s="284"/>
      <c r="BG34" s="284"/>
      <c r="BH34" s="284"/>
      <c r="BI34" s="284"/>
      <c r="BJ34" s="284"/>
      <c r="BK34" s="284"/>
      <c r="BL34" s="284"/>
      <c r="BM34" s="284"/>
      <c r="BN34" s="284"/>
      <c r="BO34" s="284"/>
      <c r="BP34" s="284"/>
      <c r="BQ34" s="284"/>
      <c r="BR34" s="284"/>
      <c r="BS34" s="284"/>
      <c r="BT34" s="284"/>
      <c r="BU34" s="284"/>
    </row>
    <row r="35" spans="1:73" s="479" customFormat="1" ht="12" customHeight="1">
      <c r="A35" s="613" t="s">
        <v>139</v>
      </c>
      <c r="B35" s="612">
        <v>2014</v>
      </c>
      <c r="C35" s="12" t="s">
        <v>170</v>
      </c>
      <c r="D35" s="614">
        <v>31</v>
      </c>
      <c r="E35" s="614">
        <v>430</v>
      </c>
      <c r="F35" s="615">
        <v>3</v>
      </c>
      <c r="G35" s="616">
        <v>10</v>
      </c>
      <c r="H35" s="551">
        <v>3</v>
      </c>
      <c r="I35" s="549">
        <v>3</v>
      </c>
      <c r="J35" s="549">
        <v>3</v>
      </c>
      <c r="K35" s="552">
        <v>3</v>
      </c>
      <c r="L35" s="549">
        <v>3</v>
      </c>
      <c r="M35" s="571">
        <v>3</v>
      </c>
      <c r="N35" s="571">
        <v>3</v>
      </c>
      <c r="O35" s="574">
        <v>3</v>
      </c>
      <c r="P35" s="577">
        <v>3</v>
      </c>
      <c r="Q35" s="549">
        <v>3</v>
      </c>
      <c r="R35" s="513">
        <f t="shared" si="1"/>
        <v>3</v>
      </c>
      <c r="S35" s="514">
        <f t="array" ref="S35">IF(COUNT(H35:Q35)=0,"",COUNT(IF(H35:Q35=R35,H35:Q35,""))/COUNT(H35:Q35))</f>
        <v>1</v>
      </c>
      <c r="T35" s="515">
        <f t="array" ref="T35">IF(AND(H35:Q35=H35:Q35,H35:Q35="-"),"",STDEV(IF(H35:Q35="-","",H35:Q35))/AVERAGE(IF(H35:Q35="-","",H35:Q35+0.000000000000001)))</f>
        <v>0</v>
      </c>
      <c r="U35" s="31"/>
      <c r="V35" s="31"/>
      <c r="W35" s="30">
        <f t="array" ref="W35">IF(AND(H35:Q35=H35:Q35,H35:Q35="-"),"",AVERAGE(H35:Q35))</f>
        <v>3</v>
      </c>
      <c r="X35" s="31"/>
      <c r="Y35" s="39" t="str">
        <f t="shared" si="2"/>
        <v>YES</v>
      </c>
      <c r="Z35" s="36"/>
      <c r="AA35" s="36"/>
      <c r="AB35" s="36"/>
      <c r="AC35" s="36"/>
      <c r="AD35" s="476"/>
      <c r="AE35" s="577">
        <v>3</v>
      </c>
      <c r="AF35" s="513">
        <v>3</v>
      </c>
      <c r="AG35" s="485">
        <f t="shared" si="0"/>
        <v>0</v>
      </c>
      <c r="AH35" s="36"/>
      <c r="AI35" s="49"/>
      <c r="AJ35" s="49"/>
      <c r="AK35" s="49"/>
      <c r="AL35" s="36"/>
      <c r="AM35" s="36"/>
      <c r="AN35" s="36"/>
      <c r="AO35" s="36"/>
      <c r="AP35" s="36"/>
      <c r="AQ35" s="36"/>
      <c r="AR35" s="36"/>
      <c r="AS35" s="36"/>
      <c r="AT35" s="36"/>
      <c r="AU35" s="36"/>
      <c r="AV35" s="36"/>
      <c r="AW35" s="36"/>
      <c r="AX35" s="36"/>
      <c r="AY35" s="36"/>
      <c r="AZ35" s="36"/>
      <c r="BA35" s="36"/>
      <c r="BB35" s="36"/>
      <c r="BC35" s="36"/>
      <c r="BD35" s="284"/>
      <c r="BE35" s="284"/>
      <c r="BF35" s="284"/>
      <c r="BG35" s="284"/>
      <c r="BH35" s="284"/>
      <c r="BI35" s="284"/>
      <c r="BJ35" s="284"/>
      <c r="BK35" s="284"/>
      <c r="BL35" s="284"/>
      <c r="BM35" s="284"/>
      <c r="BN35" s="284"/>
      <c r="BO35" s="284"/>
      <c r="BP35" s="284"/>
      <c r="BQ35" s="284"/>
      <c r="BR35" s="284"/>
      <c r="BS35" s="284"/>
      <c r="BT35" s="284"/>
      <c r="BU35" s="284"/>
    </row>
    <row r="36" spans="1:73" s="479" customFormat="1" ht="12" customHeight="1">
      <c r="A36" s="613" t="s">
        <v>139</v>
      </c>
      <c r="B36" s="612">
        <v>2014</v>
      </c>
      <c r="C36" s="12" t="s">
        <v>171</v>
      </c>
      <c r="D36" s="614">
        <v>32</v>
      </c>
      <c r="E36" s="614">
        <v>660</v>
      </c>
      <c r="F36" s="615">
        <v>3</v>
      </c>
      <c r="G36" s="616">
        <v>10</v>
      </c>
      <c r="H36" s="551">
        <v>6</v>
      </c>
      <c r="I36" s="549">
        <v>6</v>
      </c>
      <c r="J36" s="549">
        <v>6</v>
      </c>
      <c r="K36" s="552">
        <v>6</v>
      </c>
      <c r="L36" s="549">
        <v>6</v>
      </c>
      <c r="M36" s="571">
        <v>6</v>
      </c>
      <c r="N36" s="571">
        <v>6</v>
      </c>
      <c r="O36" s="574">
        <v>6</v>
      </c>
      <c r="P36" s="577">
        <v>6</v>
      </c>
      <c r="Q36" s="549">
        <v>6</v>
      </c>
      <c r="R36" s="513">
        <f t="shared" si="1"/>
        <v>6</v>
      </c>
      <c r="S36" s="514">
        <f t="array" ref="S36">IF(COUNT(H36:Q36)=0,"",COUNT(IF(H36:Q36=R36,H36:Q36,""))/COUNT(H36:Q36))</f>
        <v>1</v>
      </c>
      <c r="T36" s="515">
        <f t="array" ref="T36">IF(AND(H36:Q36=H36:Q36,H36:Q36="-"),"",STDEV(IF(H36:Q36="-","",H36:Q36))/AVERAGE(IF(H36:Q36="-","",H36:Q36+0.000000000000001)))</f>
        <v>0</v>
      </c>
      <c r="U36" s="31"/>
      <c r="V36" s="31"/>
      <c r="W36" s="30">
        <f t="array" ref="W36">IF(AND(H36:Q36=H36:Q36,H36:Q36="-"),"",AVERAGE(H36:Q36))</f>
        <v>6</v>
      </c>
      <c r="X36" s="31"/>
      <c r="Y36" s="39" t="str">
        <f t="shared" ref="Y36:Y54" si="3">IF(S36="","",IF(S36&gt;=80%,"YES","NO"))</f>
        <v>YES</v>
      </c>
      <c r="Z36" s="36"/>
      <c r="AA36" s="36"/>
      <c r="AB36" s="36"/>
      <c r="AC36" s="36"/>
      <c r="AD36" s="476"/>
      <c r="AE36" s="577">
        <v>6</v>
      </c>
      <c r="AF36" s="513">
        <v>6</v>
      </c>
      <c r="AG36" s="485">
        <f t="shared" si="0"/>
        <v>0</v>
      </c>
      <c r="AH36" s="36"/>
      <c r="AI36" s="497"/>
      <c r="AJ36" s="497"/>
      <c r="AK36" s="497"/>
      <c r="AL36" s="497"/>
      <c r="AM36" s="36"/>
      <c r="AN36" s="36"/>
      <c r="AO36" s="36"/>
      <c r="AP36" s="36"/>
      <c r="AQ36" s="36"/>
      <c r="AR36" s="36"/>
      <c r="AS36" s="36"/>
      <c r="AT36" s="36"/>
      <c r="AU36" s="36"/>
      <c r="AV36" s="36"/>
      <c r="AW36" s="36"/>
      <c r="AX36" s="36"/>
      <c r="AY36" s="36"/>
      <c r="AZ36" s="36"/>
      <c r="BA36" s="36"/>
      <c r="BB36" s="36"/>
      <c r="BC36" s="36"/>
      <c r="BD36" s="284"/>
      <c r="BE36" s="284"/>
      <c r="BF36" s="284"/>
      <c r="BG36" s="284"/>
      <c r="BH36" s="284"/>
      <c r="BI36" s="284"/>
      <c r="BJ36" s="284"/>
      <c r="BK36" s="284"/>
      <c r="BL36" s="284"/>
      <c r="BM36" s="284"/>
      <c r="BN36" s="284"/>
      <c r="BO36" s="284"/>
      <c r="BP36" s="284"/>
      <c r="BQ36" s="284"/>
      <c r="BR36" s="284"/>
      <c r="BS36" s="284"/>
      <c r="BT36" s="284"/>
      <c r="BU36" s="284"/>
    </row>
    <row r="37" spans="1:73" s="479" customFormat="1" ht="12" customHeight="1">
      <c r="A37" s="613" t="s">
        <v>139</v>
      </c>
      <c r="B37" s="612">
        <v>2014</v>
      </c>
      <c r="C37" s="12" t="s">
        <v>172</v>
      </c>
      <c r="D37" s="614">
        <v>33</v>
      </c>
      <c r="E37" s="614">
        <v>560</v>
      </c>
      <c r="F37" s="615">
        <v>3</v>
      </c>
      <c r="G37" s="616">
        <v>10</v>
      </c>
      <c r="H37" s="551">
        <v>5</v>
      </c>
      <c r="I37" s="549">
        <v>5</v>
      </c>
      <c r="J37" s="549">
        <v>5</v>
      </c>
      <c r="K37" s="552">
        <v>5</v>
      </c>
      <c r="L37" s="549">
        <v>5</v>
      </c>
      <c r="M37" s="571">
        <v>5</v>
      </c>
      <c r="N37" s="571">
        <v>5</v>
      </c>
      <c r="O37" s="574">
        <v>5</v>
      </c>
      <c r="P37" s="577">
        <v>5</v>
      </c>
      <c r="Q37" s="549">
        <v>5</v>
      </c>
      <c r="R37" s="513">
        <f t="shared" si="1"/>
        <v>5</v>
      </c>
      <c r="S37" s="514">
        <f t="array" ref="S37">IF(COUNT(H37:Q37)=0,"",COUNT(IF(H37:Q37=R37,H37:Q37,""))/COUNT(H37:Q37))</f>
        <v>1</v>
      </c>
      <c r="T37" s="515">
        <f t="array" ref="T37">IF(AND(H37:Q37=H37:Q37,H37:Q37="-"),"",STDEV(IF(H37:Q37="-","",H37:Q37))/AVERAGE(IF(H37:Q37="-","",H37:Q37+0.000000000000001)))</f>
        <v>0</v>
      </c>
      <c r="U37" s="31"/>
      <c r="V37" s="31"/>
      <c r="W37" s="30">
        <f t="array" ref="W37">IF(AND(H37:Q37=H37:Q37,H37:Q37="-"),"",AVERAGE(H37:Q37))</f>
        <v>5</v>
      </c>
      <c r="X37" s="31"/>
      <c r="Y37" s="39" t="str">
        <f t="shared" si="3"/>
        <v>YES</v>
      </c>
      <c r="Z37" s="36"/>
      <c r="AA37" s="36"/>
      <c r="AB37" s="36"/>
      <c r="AC37" s="36"/>
      <c r="AD37" s="476"/>
      <c r="AE37" s="577">
        <v>5</v>
      </c>
      <c r="AF37" s="513">
        <v>5</v>
      </c>
      <c r="AG37" s="485">
        <f t="shared" si="0"/>
        <v>0</v>
      </c>
      <c r="AH37" s="36"/>
      <c r="AI37" s="497"/>
      <c r="AJ37" s="497"/>
      <c r="AK37" s="497"/>
      <c r="AL37" s="497"/>
      <c r="AM37" s="36"/>
      <c r="AN37" s="36"/>
      <c r="AO37" s="36"/>
      <c r="AP37" s="36"/>
      <c r="AQ37" s="36"/>
      <c r="AR37" s="36"/>
      <c r="AS37" s="36"/>
      <c r="AT37" s="36"/>
      <c r="AU37" s="36"/>
      <c r="AV37" s="36"/>
      <c r="AW37" s="36"/>
      <c r="AX37" s="36"/>
      <c r="AY37" s="36"/>
      <c r="AZ37" s="36"/>
      <c r="BA37" s="36"/>
      <c r="BB37" s="36"/>
      <c r="BC37" s="36"/>
      <c r="BD37" s="284"/>
      <c r="BE37" s="284"/>
      <c r="BF37" s="284"/>
      <c r="BG37" s="284"/>
      <c r="BH37" s="284"/>
      <c r="BI37" s="284"/>
      <c r="BJ37" s="284"/>
      <c r="BK37" s="284"/>
      <c r="BL37" s="284"/>
      <c r="BM37" s="284"/>
      <c r="BN37" s="284"/>
      <c r="BO37" s="284"/>
      <c r="BP37" s="284"/>
      <c r="BQ37" s="284"/>
      <c r="BR37" s="284"/>
      <c r="BS37" s="284"/>
      <c r="BT37" s="284"/>
      <c r="BU37" s="284"/>
    </row>
    <row r="38" spans="1:73" s="479" customFormat="1" ht="12" customHeight="1">
      <c r="A38" s="613" t="s">
        <v>139</v>
      </c>
      <c r="B38" s="612">
        <v>2014</v>
      </c>
      <c r="C38" s="12" t="s">
        <v>173</v>
      </c>
      <c r="D38" s="614">
        <v>34</v>
      </c>
      <c r="E38" s="614">
        <v>460</v>
      </c>
      <c r="F38" s="615">
        <v>3</v>
      </c>
      <c r="G38" s="616">
        <v>10</v>
      </c>
      <c r="H38" s="551">
        <v>4</v>
      </c>
      <c r="I38" s="549">
        <v>4</v>
      </c>
      <c r="J38" s="549">
        <v>4</v>
      </c>
      <c r="K38" s="552">
        <v>4</v>
      </c>
      <c r="L38" s="549">
        <v>4</v>
      </c>
      <c r="M38" s="571">
        <v>4</v>
      </c>
      <c r="N38" s="571">
        <v>4</v>
      </c>
      <c r="O38" s="574">
        <v>4</v>
      </c>
      <c r="P38" s="577">
        <v>4</v>
      </c>
      <c r="Q38" s="549">
        <v>4</v>
      </c>
      <c r="R38" s="513">
        <f t="shared" si="1"/>
        <v>4</v>
      </c>
      <c r="S38" s="514">
        <f t="array" ref="S38">IF(COUNT(H38:Q38)=0,"",COUNT(IF(H38:Q38=R38,H38:Q38,""))/COUNT(H38:Q38))</f>
        <v>1</v>
      </c>
      <c r="T38" s="515">
        <f t="array" ref="T38">IF(AND(H38:Q38=H38:Q38,H38:Q38="-"),"",STDEV(IF(H38:Q38="-","",H38:Q38))/AVERAGE(IF(H38:Q38="-","",H38:Q38+0.000000000000001)))</f>
        <v>0</v>
      </c>
      <c r="U38" s="31"/>
      <c r="V38" s="31"/>
      <c r="W38" s="30">
        <f t="array" ref="W38">IF(AND(H38:Q38=H38:Q38,H38:Q38="-"),"",AVERAGE(H38:Q38))</f>
        <v>4</v>
      </c>
      <c r="X38" s="31"/>
      <c r="Y38" s="39" t="str">
        <f t="shared" si="3"/>
        <v>YES</v>
      </c>
      <c r="Z38" s="36"/>
      <c r="AA38" s="36"/>
      <c r="AB38" s="36"/>
      <c r="AC38" s="36"/>
      <c r="AD38" s="476"/>
      <c r="AE38" s="577">
        <v>4</v>
      </c>
      <c r="AF38" s="513">
        <v>4</v>
      </c>
      <c r="AG38" s="485">
        <f t="shared" si="0"/>
        <v>0</v>
      </c>
      <c r="AH38" s="36"/>
      <c r="AI38" s="497"/>
      <c r="AJ38" s="497"/>
      <c r="AK38" s="497"/>
      <c r="AL38" s="497"/>
      <c r="AM38" s="36"/>
      <c r="AN38" s="36"/>
      <c r="AO38" s="36"/>
      <c r="AP38" s="36"/>
      <c r="AQ38" s="36"/>
      <c r="AR38" s="36"/>
      <c r="AS38" s="36"/>
      <c r="AT38" s="36"/>
      <c r="AU38" s="36"/>
      <c r="AV38" s="36"/>
      <c r="AW38" s="36"/>
      <c r="AX38" s="36"/>
      <c r="AY38" s="36"/>
      <c r="AZ38" s="36"/>
      <c r="BA38" s="36"/>
      <c r="BB38" s="36"/>
      <c r="BC38" s="36"/>
      <c r="BD38" s="284"/>
      <c r="BE38" s="284"/>
      <c r="BF38" s="284"/>
      <c r="BG38" s="284"/>
      <c r="BH38" s="284"/>
      <c r="BI38" s="284"/>
      <c r="BJ38" s="284"/>
      <c r="BK38" s="284"/>
      <c r="BL38" s="284"/>
      <c r="BM38" s="284"/>
      <c r="BN38" s="284"/>
      <c r="BO38" s="284"/>
      <c r="BP38" s="284"/>
      <c r="BQ38" s="284"/>
      <c r="BR38" s="284"/>
      <c r="BS38" s="284"/>
      <c r="BT38" s="284"/>
      <c r="BU38" s="284"/>
    </row>
    <row r="39" spans="1:73" s="479" customFormat="1" ht="12" customHeight="1">
      <c r="A39" s="613" t="s">
        <v>139</v>
      </c>
      <c r="B39" s="612">
        <v>2014</v>
      </c>
      <c r="C39" s="12" t="s">
        <v>174</v>
      </c>
      <c r="D39" s="614">
        <v>35</v>
      </c>
      <c r="E39" s="614">
        <v>500</v>
      </c>
      <c r="F39" s="615">
        <v>3</v>
      </c>
      <c r="G39" s="616">
        <v>10</v>
      </c>
      <c r="H39" s="551">
        <v>4</v>
      </c>
      <c r="I39" s="549">
        <v>4</v>
      </c>
      <c r="J39" s="549">
        <v>4</v>
      </c>
      <c r="K39" s="552">
        <v>4</v>
      </c>
      <c r="L39" s="549">
        <v>5</v>
      </c>
      <c r="M39" s="571">
        <v>4</v>
      </c>
      <c r="N39" s="571">
        <v>4</v>
      </c>
      <c r="O39" s="574">
        <v>4</v>
      </c>
      <c r="P39" s="577" t="s">
        <v>20</v>
      </c>
      <c r="Q39" s="549">
        <v>6</v>
      </c>
      <c r="R39" s="513">
        <f t="shared" si="1"/>
        <v>4</v>
      </c>
      <c r="S39" s="514">
        <f t="array" ref="S39">IF(COUNT(H39:Q39)=0,"",COUNT(IF(H39:Q39=R39,H39:Q39,""))/COUNT(H39:Q39))</f>
        <v>0.77777777777777779</v>
      </c>
      <c r="T39" s="515">
        <f t="array" ref="T39">IF(AND(H39:Q39=H39:Q39,H39:Q39="-"),"",STDEV(IF(H39:Q39="-","",H39:Q39))/AVERAGE(IF(H39:Q39="-","",H39:Q39+0.000000000000001)))</f>
        <v>0.16317848796612633</v>
      </c>
      <c r="U39" s="31"/>
      <c r="V39" s="31"/>
      <c r="W39" s="30">
        <f t="array" ref="W39">IF(AND(H39:Q39=H39:Q39,H39:Q39="-"),"",AVERAGE(H39:Q39))</f>
        <v>4.333333333333333</v>
      </c>
      <c r="X39" s="31"/>
      <c r="Y39" s="39" t="str">
        <f t="shared" si="3"/>
        <v>NO</v>
      </c>
      <c r="Z39" s="36"/>
      <c r="AA39" s="36"/>
      <c r="AB39" s="36"/>
      <c r="AC39" s="36"/>
      <c r="AD39" s="476"/>
      <c r="AE39" s="577">
        <v>6</v>
      </c>
      <c r="AF39" s="513">
        <v>4</v>
      </c>
      <c r="AG39" s="485">
        <f t="shared" si="0"/>
        <v>2</v>
      </c>
      <c r="AH39" s="36"/>
      <c r="AI39" s="497"/>
      <c r="AJ39" s="497"/>
      <c r="AK39" s="497"/>
      <c r="AL39" s="36"/>
      <c r="AM39" s="36"/>
      <c r="AN39" s="36"/>
      <c r="AO39" s="36"/>
      <c r="AP39" s="36"/>
      <c r="AQ39" s="36"/>
      <c r="AR39" s="36"/>
      <c r="AS39" s="36"/>
      <c r="AT39" s="36"/>
      <c r="AU39" s="36"/>
      <c r="AV39" s="36"/>
      <c r="AW39" s="36"/>
      <c r="AX39" s="36"/>
      <c r="AY39" s="36"/>
      <c r="AZ39" s="36"/>
      <c r="BA39" s="36"/>
      <c r="BB39" s="36"/>
      <c r="BC39" s="36"/>
      <c r="BD39" s="284"/>
      <c r="BE39" s="284"/>
      <c r="BF39" s="284"/>
      <c r="BG39" s="284"/>
      <c r="BH39" s="284"/>
      <c r="BI39" s="284"/>
      <c r="BJ39" s="284"/>
      <c r="BK39" s="284"/>
      <c r="BL39" s="284"/>
      <c r="BM39" s="284"/>
      <c r="BN39" s="284"/>
      <c r="BO39" s="284"/>
      <c r="BP39" s="284"/>
      <c r="BQ39" s="284"/>
      <c r="BR39" s="284"/>
      <c r="BS39" s="284"/>
      <c r="BT39" s="284"/>
      <c r="BU39" s="284"/>
    </row>
    <row r="40" spans="1:73" s="479" customFormat="1" ht="12" customHeight="1">
      <c r="A40" s="613" t="s">
        <v>139</v>
      </c>
      <c r="B40" s="612">
        <v>2014</v>
      </c>
      <c r="C40" s="12" t="s">
        <v>175</v>
      </c>
      <c r="D40" s="614">
        <v>36</v>
      </c>
      <c r="E40" s="614">
        <v>340</v>
      </c>
      <c r="F40" s="615">
        <v>3</v>
      </c>
      <c r="G40" s="616">
        <v>10</v>
      </c>
      <c r="H40" s="551">
        <v>2</v>
      </c>
      <c r="I40" s="549">
        <v>2</v>
      </c>
      <c r="J40" s="549">
        <v>2</v>
      </c>
      <c r="K40" s="552">
        <v>2</v>
      </c>
      <c r="L40" s="549">
        <v>2</v>
      </c>
      <c r="M40" s="571">
        <v>2</v>
      </c>
      <c r="N40" s="571">
        <v>2</v>
      </c>
      <c r="O40" s="574">
        <v>2</v>
      </c>
      <c r="P40" s="577">
        <v>2</v>
      </c>
      <c r="Q40" s="549">
        <v>2</v>
      </c>
      <c r="R40" s="513">
        <f t="shared" si="1"/>
        <v>2</v>
      </c>
      <c r="S40" s="514">
        <f t="array" ref="S40">IF(COUNT(H40:Q40)=0,"",COUNT(IF(H40:Q40=R40,H40:Q40,""))/COUNT(H40:Q40))</f>
        <v>1</v>
      </c>
      <c r="T40" s="515">
        <f t="array" ref="T40">IF(AND(H40:Q40=H40:Q40,H40:Q40="-"),"",STDEV(IF(H40:Q40="-","",H40:Q40))/AVERAGE(IF(H40:Q40="-","",H40:Q40+0.000000000000001)))</f>
        <v>0</v>
      </c>
      <c r="U40" s="31"/>
      <c r="V40" s="31"/>
      <c r="W40" s="30">
        <f t="array" ref="W40">IF(AND(H40:Q40=H40:Q40,H40:Q40="-"),"",AVERAGE(H40:Q40))</f>
        <v>2</v>
      </c>
      <c r="X40" s="31"/>
      <c r="Y40" s="39" t="str">
        <f t="shared" si="3"/>
        <v>YES</v>
      </c>
      <c r="Z40" s="36"/>
      <c r="AA40" s="36"/>
      <c r="AB40" s="36"/>
      <c r="AC40" s="36"/>
      <c r="AD40" s="476"/>
      <c r="AE40" s="577">
        <v>2</v>
      </c>
      <c r="AF40" s="513">
        <v>2</v>
      </c>
      <c r="AG40" s="485">
        <f t="shared" si="0"/>
        <v>0</v>
      </c>
      <c r="AH40" s="36"/>
      <c r="AI40" s="36"/>
      <c r="AJ40" s="36"/>
      <c r="AK40" s="36"/>
      <c r="AL40" s="36"/>
      <c r="AM40" s="36"/>
      <c r="AN40" s="36"/>
      <c r="AO40" s="36"/>
      <c r="AP40" s="36"/>
      <c r="AQ40" s="36"/>
      <c r="AR40" s="36"/>
      <c r="AS40" s="36"/>
      <c r="AT40" s="36"/>
      <c r="AU40" s="36"/>
      <c r="AV40" s="36"/>
      <c r="AW40" s="36"/>
      <c r="AX40" s="36"/>
      <c r="AY40" s="36"/>
      <c r="AZ40" s="36"/>
      <c r="BA40" s="36"/>
      <c r="BB40" s="36"/>
      <c r="BC40" s="36"/>
      <c r="BD40" s="284"/>
      <c r="BE40" s="284"/>
      <c r="BF40" s="284"/>
      <c r="BG40" s="284"/>
      <c r="BH40" s="284"/>
      <c r="BI40" s="284"/>
      <c r="BJ40" s="284"/>
      <c r="BK40" s="284"/>
      <c r="BL40" s="284"/>
      <c r="BM40" s="284"/>
      <c r="BN40" s="284"/>
      <c r="BO40" s="284"/>
      <c r="BP40" s="284"/>
      <c r="BQ40" s="284"/>
      <c r="BR40" s="284"/>
      <c r="BS40" s="284"/>
      <c r="BT40" s="284"/>
      <c r="BU40" s="284"/>
    </row>
    <row r="41" spans="1:73" s="479" customFormat="1" ht="12" customHeight="1">
      <c r="A41" s="613" t="s">
        <v>139</v>
      </c>
      <c r="B41" s="612">
        <v>2014</v>
      </c>
      <c r="C41" s="12" t="s">
        <v>176</v>
      </c>
      <c r="D41" s="614">
        <v>37</v>
      </c>
      <c r="E41" s="614">
        <v>430</v>
      </c>
      <c r="F41" s="615">
        <v>3</v>
      </c>
      <c r="G41" s="616">
        <v>10</v>
      </c>
      <c r="H41" s="551">
        <v>3</v>
      </c>
      <c r="I41" s="549">
        <v>3</v>
      </c>
      <c r="J41" s="549">
        <v>3</v>
      </c>
      <c r="K41" s="552">
        <v>3</v>
      </c>
      <c r="L41" s="549">
        <v>3</v>
      </c>
      <c r="M41" s="571">
        <v>3</v>
      </c>
      <c r="N41" s="571">
        <v>3</v>
      </c>
      <c r="O41" s="574">
        <v>3</v>
      </c>
      <c r="P41" s="577">
        <v>3</v>
      </c>
      <c r="Q41" s="549">
        <v>3</v>
      </c>
      <c r="R41" s="513">
        <f t="shared" si="1"/>
        <v>3</v>
      </c>
      <c r="S41" s="514">
        <f t="array" ref="S41">IF(COUNT(H41:Q41)=0,"",COUNT(IF(H41:Q41=R41,H41:Q41,""))/COUNT(H41:Q41))</f>
        <v>1</v>
      </c>
      <c r="T41" s="515">
        <f t="array" ref="T41">IF(AND(H41:Q41=H41:Q41,H41:Q41="-"),"",STDEV(IF(H41:Q41="-","",H41:Q41))/AVERAGE(IF(H41:Q41="-","",H41:Q41+0.000000000000001)))</f>
        <v>0</v>
      </c>
      <c r="U41" s="31"/>
      <c r="V41" s="31"/>
      <c r="W41" s="30">
        <f t="array" ref="W41">IF(AND(H41:Q41=H41:Q41,H41:Q41="-"),"",AVERAGE(H41:Q41))</f>
        <v>3</v>
      </c>
      <c r="X41" s="31"/>
      <c r="Y41" s="39" t="str">
        <f t="shared" si="3"/>
        <v>YES</v>
      </c>
      <c r="Z41" s="36"/>
      <c r="AA41" s="36"/>
      <c r="AB41" s="36"/>
      <c r="AC41" s="36"/>
      <c r="AD41" s="476"/>
      <c r="AE41" s="577">
        <v>3</v>
      </c>
      <c r="AF41" s="513">
        <v>3</v>
      </c>
      <c r="AG41" s="485">
        <f t="shared" si="0"/>
        <v>0</v>
      </c>
      <c r="AH41" s="36"/>
      <c r="AI41" s="36"/>
      <c r="AJ41" s="36"/>
      <c r="AK41" s="36"/>
      <c r="AL41" s="36"/>
      <c r="AM41" s="36"/>
      <c r="AN41" s="36"/>
      <c r="AO41" s="36"/>
      <c r="AP41" s="36"/>
      <c r="AQ41" s="36"/>
      <c r="AR41" s="36"/>
      <c r="AS41" s="36"/>
      <c r="AT41" s="36"/>
      <c r="AU41" s="36"/>
      <c r="AV41" s="36"/>
      <c r="AW41" s="36"/>
      <c r="AX41" s="36"/>
      <c r="AY41" s="36"/>
      <c r="AZ41" s="36"/>
      <c r="BA41" s="36"/>
      <c r="BB41" s="36"/>
      <c r="BC41" s="36"/>
      <c r="BD41" s="284"/>
      <c r="BE41" s="284"/>
      <c r="BF41" s="284"/>
      <c r="BG41" s="284"/>
      <c r="BH41" s="284"/>
      <c r="BI41" s="284"/>
      <c r="BJ41" s="284"/>
      <c r="BK41" s="284"/>
      <c r="BL41" s="284"/>
      <c r="BM41" s="284"/>
      <c r="BN41" s="284"/>
      <c r="BO41" s="284"/>
      <c r="BP41" s="284"/>
      <c r="BQ41" s="284"/>
      <c r="BR41" s="284"/>
      <c r="BS41" s="284"/>
      <c r="BT41" s="284"/>
      <c r="BU41" s="284"/>
    </row>
    <row r="42" spans="1:73" s="479" customFormat="1" ht="12" customHeight="1">
      <c r="A42" s="613" t="s">
        <v>139</v>
      </c>
      <c r="B42" s="612">
        <v>2014</v>
      </c>
      <c r="C42" s="12" t="s">
        <v>177</v>
      </c>
      <c r="D42" s="614">
        <v>38</v>
      </c>
      <c r="E42" s="614">
        <v>430</v>
      </c>
      <c r="F42" s="615">
        <v>3</v>
      </c>
      <c r="G42" s="616">
        <v>10</v>
      </c>
      <c r="H42" s="551">
        <v>3</v>
      </c>
      <c r="I42" s="549">
        <v>3</v>
      </c>
      <c r="J42" s="549">
        <v>3</v>
      </c>
      <c r="K42" s="552">
        <v>3</v>
      </c>
      <c r="L42" s="549">
        <v>3</v>
      </c>
      <c r="M42" s="571">
        <v>3</v>
      </c>
      <c r="N42" s="571">
        <v>3</v>
      </c>
      <c r="O42" s="574">
        <v>3</v>
      </c>
      <c r="P42" s="577">
        <v>3</v>
      </c>
      <c r="Q42" s="549">
        <v>3</v>
      </c>
      <c r="R42" s="513">
        <f t="shared" si="1"/>
        <v>3</v>
      </c>
      <c r="S42" s="514">
        <f t="array" ref="S42">IF(COUNT(H42:Q42)=0,"",COUNT(IF(H42:Q42=R42,H42:Q42,""))/COUNT(H42:Q42))</f>
        <v>1</v>
      </c>
      <c r="T42" s="515">
        <f t="array" ref="T42">IF(AND(H42:Q42=H42:Q42,H42:Q42="-"),"",STDEV(IF(H42:Q42="-","",H42:Q42))/AVERAGE(IF(H42:Q42="-","",H42:Q42+0.000000000000001)))</f>
        <v>0</v>
      </c>
      <c r="U42" s="31"/>
      <c r="V42" s="31"/>
      <c r="W42" s="30">
        <f t="array" ref="W42">IF(AND(H42:Q42=H42:Q42,H42:Q42="-"),"",AVERAGE(H42:Q42))</f>
        <v>3</v>
      </c>
      <c r="X42" s="31"/>
      <c r="Y42" s="39" t="str">
        <f t="shared" si="3"/>
        <v>YES</v>
      </c>
      <c r="Z42" s="36"/>
      <c r="AA42" s="36"/>
      <c r="AB42" s="36"/>
      <c r="AC42" s="36"/>
      <c r="AD42" s="476"/>
      <c r="AE42" s="577">
        <v>3</v>
      </c>
      <c r="AF42" s="513">
        <v>3</v>
      </c>
      <c r="AG42" s="485">
        <f t="shared" si="0"/>
        <v>0</v>
      </c>
      <c r="AH42" s="36"/>
      <c r="AI42" s="36"/>
      <c r="AJ42" s="36"/>
      <c r="AK42" s="36"/>
      <c r="AL42" s="36"/>
      <c r="AM42" s="36"/>
      <c r="AN42" s="36"/>
      <c r="AO42" s="36"/>
      <c r="AP42" s="36"/>
      <c r="AQ42" s="36"/>
      <c r="AR42" s="36"/>
      <c r="AS42" s="36"/>
      <c r="AT42" s="36"/>
      <c r="AU42" s="36"/>
      <c r="AV42" s="36"/>
      <c r="AW42" s="36"/>
      <c r="AX42" s="36"/>
      <c r="AY42" s="36"/>
      <c r="AZ42" s="36"/>
      <c r="BA42" s="36"/>
      <c r="BB42" s="36"/>
      <c r="BC42" s="36"/>
      <c r="BD42" s="284"/>
      <c r="BE42" s="284"/>
      <c r="BF42" s="284"/>
      <c r="BG42" s="284"/>
      <c r="BH42" s="284"/>
      <c r="BI42" s="284"/>
      <c r="BJ42" s="284"/>
      <c r="BK42" s="284"/>
      <c r="BL42" s="284"/>
      <c r="BM42" s="284"/>
      <c r="BN42" s="284"/>
      <c r="BO42" s="284"/>
      <c r="BP42" s="284"/>
      <c r="BQ42" s="284"/>
      <c r="BR42" s="284"/>
      <c r="BS42" s="284"/>
      <c r="BT42" s="284"/>
      <c r="BU42" s="284"/>
    </row>
    <row r="43" spans="1:73" s="284" customFormat="1" ht="12" customHeight="1">
      <c r="A43" s="613" t="s">
        <v>139</v>
      </c>
      <c r="B43" s="612">
        <v>2014</v>
      </c>
      <c r="C43" s="12" t="s">
        <v>178</v>
      </c>
      <c r="D43" s="614">
        <v>39</v>
      </c>
      <c r="E43" s="614">
        <v>800</v>
      </c>
      <c r="F43" s="615">
        <v>3</v>
      </c>
      <c r="G43" s="616">
        <v>10</v>
      </c>
      <c r="H43" s="551">
        <v>7</v>
      </c>
      <c r="I43" s="549">
        <v>7</v>
      </c>
      <c r="J43" s="549">
        <v>7</v>
      </c>
      <c r="K43" s="552">
        <v>7</v>
      </c>
      <c r="L43" s="549">
        <v>6</v>
      </c>
      <c r="M43" s="571">
        <v>7</v>
      </c>
      <c r="N43" s="571">
        <v>7</v>
      </c>
      <c r="O43" s="574">
        <v>7</v>
      </c>
      <c r="P43" s="577">
        <v>7</v>
      </c>
      <c r="Q43" s="549">
        <v>7</v>
      </c>
      <c r="R43" s="513">
        <f t="shared" si="1"/>
        <v>7</v>
      </c>
      <c r="S43" s="514">
        <f t="array" ref="S43">IF(COUNT(H43:Q43)=0,"",COUNT(IF(H43:Q43=R43,H43:Q43,""))/COUNT(H43:Q43))</f>
        <v>0.9</v>
      </c>
      <c r="T43" s="516">
        <f t="array" ref="T43">IF(AND(H43:Q43=H43:Q43,H43:Q43="-"),"",STDEV(IF(H43:Q43="-","",H43:Q43))/AVERAGE(IF(H43:Q43="-","",H43:Q43+0.000000000000001)))</f>
        <v>4.5830111016932448E-2</v>
      </c>
      <c r="U43" s="460"/>
      <c r="V43" s="460"/>
      <c r="W43" s="30">
        <f t="array" ref="W43">IF(AND(H43:Q43=H43:Q43,H43:Q43="-"),"",AVERAGE(H43:Q43))</f>
        <v>6.9</v>
      </c>
      <c r="X43" s="460"/>
      <c r="Y43" s="39" t="str">
        <f t="shared" si="3"/>
        <v>YES</v>
      </c>
      <c r="AD43" s="488"/>
      <c r="AE43" s="577">
        <v>7</v>
      </c>
      <c r="AF43" s="513">
        <v>7</v>
      </c>
      <c r="AG43" s="489">
        <f t="shared" si="0"/>
        <v>0</v>
      </c>
    </row>
    <row r="44" spans="1:73" s="479" customFormat="1" ht="12" customHeight="1">
      <c r="A44" s="613" t="s">
        <v>139</v>
      </c>
      <c r="B44" s="612">
        <v>2014</v>
      </c>
      <c r="C44" s="12" t="s">
        <v>179</v>
      </c>
      <c r="D44" s="614">
        <v>40</v>
      </c>
      <c r="E44" s="614">
        <v>520</v>
      </c>
      <c r="F44" s="615">
        <v>3</v>
      </c>
      <c r="G44" s="616">
        <v>10</v>
      </c>
      <c r="H44" s="551">
        <v>4</v>
      </c>
      <c r="I44" s="549">
        <v>4</v>
      </c>
      <c r="J44" s="549">
        <v>4</v>
      </c>
      <c r="K44" s="552">
        <v>4</v>
      </c>
      <c r="L44" s="549">
        <v>5</v>
      </c>
      <c r="M44" s="571">
        <v>4</v>
      </c>
      <c r="N44" s="571">
        <v>4</v>
      </c>
      <c r="O44" s="574">
        <v>4</v>
      </c>
      <c r="P44" s="577">
        <v>4</v>
      </c>
      <c r="Q44" s="549">
        <v>5</v>
      </c>
      <c r="R44" s="513">
        <f t="shared" si="1"/>
        <v>4</v>
      </c>
      <c r="S44" s="514">
        <f t="array" ref="S44">IF(COUNT(H44:Q44)=0,"",COUNT(IF(H44:Q44=R44,H44:Q44,""))/COUNT(H44:Q44))</f>
        <v>0.8</v>
      </c>
      <c r="T44" s="515">
        <f t="array" ref="T44">IF(AND(H44:Q44=H44:Q44,H44:Q44="-"),"",STDEV(IF(H44:Q44="-","",H44:Q44))/AVERAGE(IF(H44:Q44="-","",H44:Q44+0.000000000000001)))</f>
        <v>0.10038976698947216</v>
      </c>
      <c r="U44" s="31"/>
      <c r="V44" s="31"/>
      <c r="W44" s="30">
        <f t="array" ref="W44">IF(AND(H44:Q44=H44:Q44,H44:Q44="-"),"",AVERAGE(H44:Q44))</f>
        <v>4.2</v>
      </c>
      <c r="X44" s="31"/>
      <c r="Y44" s="39" t="str">
        <f t="shared" si="3"/>
        <v>YES</v>
      </c>
      <c r="Z44" s="36"/>
      <c r="AA44" s="36"/>
      <c r="AB44" s="36"/>
      <c r="AC44" s="36"/>
      <c r="AD44" s="476"/>
      <c r="AE44" s="577">
        <v>5</v>
      </c>
      <c r="AF44" s="513">
        <v>4</v>
      </c>
      <c r="AG44" s="485">
        <f t="shared" si="0"/>
        <v>1</v>
      </c>
      <c r="AH44" s="36"/>
      <c r="AI44" s="36"/>
      <c r="AJ44" s="36"/>
      <c r="AK44" s="36"/>
      <c r="AL44" s="36"/>
      <c r="AM44" s="36"/>
      <c r="AN44" s="36"/>
      <c r="AO44" s="36"/>
      <c r="AP44" s="36"/>
      <c r="AQ44" s="36"/>
      <c r="AR44" s="36"/>
      <c r="AS44" s="36"/>
      <c r="AT44" s="36"/>
      <c r="AU44" s="36"/>
      <c r="AV44" s="36"/>
      <c r="AW44" s="36"/>
      <c r="AX44" s="36"/>
      <c r="AY44" s="36"/>
      <c r="AZ44" s="36"/>
      <c r="BA44" s="36"/>
      <c r="BB44" s="36"/>
      <c r="BC44" s="36"/>
      <c r="BD44" s="284"/>
      <c r="BE44" s="284"/>
      <c r="BF44" s="284"/>
      <c r="BG44" s="284"/>
      <c r="BH44" s="284"/>
      <c r="BI44" s="284"/>
      <c r="BJ44" s="284"/>
      <c r="BK44" s="284"/>
      <c r="BL44" s="284"/>
      <c r="BM44" s="284"/>
      <c r="BN44" s="284"/>
      <c r="BO44" s="284"/>
      <c r="BP44" s="284"/>
      <c r="BQ44" s="284"/>
      <c r="BR44" s="284"/>
      <c r="BS44" s="284"/>
      <c r="BT44" s="284"/>
      <c r="BU44" s="284"/>
    </row>
    <row r="45" spans="1:73" s="479" customFormat="1" ht="12" customHeight="1">
      <c r="A45" s="613" t="s">
        <v>139</v>
      </c>
      <c r="B45" s="612">
        <v>2014</v>
      </c>
      <c r="C45" s="12" t="s">
        <v>180</v>
      </c>
      <c r="D45" s="614">
        <v>41</v>
      </c>
      <c r="E45" s="614">
        <v>470</v>
      </c>
      <c r="F45" s="615">
        <v>3</v>
      </c>
      <c r="G45" s="616">
        <v>10</v>
      </c>
      <c r="H45" s="551">
        <v>4</v>
      </c>
      <c r="I45" s="549">
        <v>3</v>
      </c>
      <c r="J45" s="549">
        <v>4</v>
      </c>
      <c r="K45" s="552">
        <v>4</v>
      </c>
      <c r="L45" s="549">
        <v>4</v>
      </c>
      <c r="M45" s="571">
        <v>4</v>
      </c>
      <c r="N45" s="571">
        <v>4</v>
      </c>
      <c r="O45" s="574">
        <v>4</v>
      </c>
      <c r="P45" s="577">
        <v>4</v>
      </c>
      <c r="Q45" s="549">
        <v>5</v>
      </c>
      <c r="R45" s="513">
        <f t="shared" si="1"/>
        <v>4</v>
      </c>
      <c r="S45" s="514">
        <f t="array" ref="S45">IF(COUNT(H45:Q45)=0,"",COUNT(IF(H45:Q45=R45,H45:Q45,""))/COUNT(H45:Q45))</f>
        <v>0.8</v>
      </c>
      <c r="T45" s="515">
        <f t="array" ref="T45">IF(AND(H45:Q45=H45:Q45,H45:Q45="-"),"",STDEV(IF(H45:Q45="-","",H45:Q45))/AVERAGE(IF(H45:Q45="-","",H45:Q45+0.000000000000001)))</f>
        <v>0.11785113019775789</v>
      </c>
      <c r="U45" s="31"/>
      <c r="V45" s="31"/>
      <c r="W45" s="30">
        <f t="array" ref="W45">IF(AND(H45:Q45=H45:Q45,H45:Q45="-"),"",AVERAGE(H45:Q45))</f>
        <v>4</v>
      </c>
      <c r="X45" s="31"/>
      <c r="Y45" s="39" t="str">
        <f t="shared" si="3"/>
        <v>YES</v>
      </c>
      <c r="Z45" s="36"/>
      <c r="AA45" s="36"/>
      <c r="AB45" s="36"/>
      <c r="AC45" s="36"/>
      <c r="AD45" s="476"/>
      <c r="AE45" s="577">
        <v>5</v>
      </c>
      <c r="AF45" s="513">
        <v>4</v>
      </c>
      <c r="AG45" s="485">
        <f t="shared" si="0"/>
        <v>1</v>
      </c>
      <c r="AH45" s="36"/>
      <c r="AI45" s="36"/>
      <c r="AJ45" s="36"/>
      <c r="AK45" s="36"/>
      <c r="AL45" s="36"/>
      <c r="AM45" s="36"/>
      <c r="AN45" s="36"/>
      <c r="AO45" s="36"/>
      <c r="AP45" s="36"/>
      <c r="AQ45" s="36"/>
      <c r="AR45" s="36"/>
      <c r="AS45" s="36"/>
      <c r="AT45" s="36"/>
      <c r="AU45" s="36"/>
      <c r="AV45" s="36"/>
      <c r="AW45" s="36"/>
      <c r="AX45" s="36"/>
      <c r="AY45" s="36"/>
      <c r="AZ45" s="36"/>
      <c r="BA45" s="36"/>
      <c r="BB45" s="36"/>
      <c r="BC45" s="36"/>
      <c r="BD45" s="284"/>
      <c r="BE45" s="284"/>
      <c r="BF45" s="284"/>
      <c r="BG45" s="284"/>
      <c r="BH45" s="284"/>
      <c r="BI45" s="284"/>
      <c r="BJ45" s="284"/>
      <c r="BK45" s="284"/>
      <c r="BL45" s="284"/>
      <c r="BM45" s="284"/>
      <c r="BN45" s="284"/>
      <c r="BO45" s="284"/>
      <c r="BP45" s="284"/>
      <c r="BQ45" s="284"/>
      <c r="BR45" s="284"/>
      <c r="BS45" s="284"/>
      <c r="BT45" s="284"/>
      <c r="BU45" s="284"/>
    </row>
    <row r="46" spans="1:73" s="284" customFormat="1" ht="12" customHeight="1">
      <c r="A46" s="613" t="s">
        <v>139</v>
      </c>
      <c r="B46" s="612">
        <v>2013</v>
      </c>
      <c r="C46" s="12" t="s">
        <v>181</v>
      </c>
      <c r="D46" s="614">
        <v>42</v>
      </c>
      <c r="E46" s="614">
        <v>850</v>
      </c>
      <c r="F46" s="615">
        <v>3</v>
      </c>
      <c r="G46" s="616">
        <v>4</v>
      </c>
      <c r="H46" s="551">
        <v>10</v>
      </c>
      <c r="I46" s="549">
        <v>10</v>
      </c>
      <c r="J46" s="549">
        <v>10</v>
      </c>
      <c r="K46" s="552">
        <v>10</v>
      </c>
      <c r="L46" s="549">
        <v>10</v>
      </c>
      <c r="M46" s="571">
        <v>10</v>
      </c>
      <c r="N46" s="571">
        <v>10</v>
      </c>
      <c r="O46" s="574">
        <v>10</v>
      </c>
      <c r="P46" s="577">
        <v>10</v>
      </c>
      <c r="Q46" s="549">
        <v>10</v>
      </c>
      <c r="R46" s="513">
        <f t="shared" si="1"/>
        <v>10</v>
      </c>
      <c r="S46" s="514">
        <f t="array" ref="S46">IF(COUNT(H46:Q46)=0,"",COUNT(IF(H46:Q46=R46,H46:Q46,""))/COUNT(H46:Q46))</f>
        <v>1</v>
      </c>
      <c r="T46" s="516">
        <f t="array" ref="T46">IF(AND(H46:Q46=H46:Q46,H46:Q46="-"),"",STDEV(IF(H46:Q46="-","",H46:Q46))/AVERAGE(IF(H46:Q46="-","",H46:Q46+0.000000000000001)))</f>
        <v>0</v>
      </c>
      <c r="U46" s="460"/>
      <c r="V46" s="460"/>
      <c r="W46" s="30">
        <f t="array" ref="W46">IF(AND(H46:Q46=H46:Q46,H46:Q46="-"),"",AVERAGE(H46:Q46))</f>
        <v>10</v>
      </c>
      <c r="X46" s="460"/>
      <c r="Y46" s="39" t="str">
        <f t="shared" si="3"/>
        <v>YES</v>
      </c>
      <c r="AD46" s="488"/>
      <c r="AE46" s="577">
        <v>10</v>
      </c>
      <c r="AF46" s="513">
        <v>10</v>
      </c>
      <c r="AG46" s="489">
        <f t="shared" si="0"/>
        <v>0</v>
      </c>
    </row>
    <row r="47" spans="1:73" s="479" customFormat="1" ht="12" customHeight="1">
      <c r="A47" s="613" t="s">
        <v>139</v>
      </c>
      <c r="B47" s="612">
        <v>2013</v>
      </c>
      <c r="C47" s="12" t="s">
        <v>182</v>
      </c>
      <c r="D47" s="614">
        <v>43</v>
      </c>
      <c r="E47" s="614">
        <v>690</v>
      </c>
      <c r="F47" s="615">
        <v>3</v>
      </c>
      <c r="G47" s="616">
        <v>4</v>
      </c>
      <c r="H47" s="551">
        <v>8</v>
      </c>
      <c r="I47" s="549">
        <v>8</v>
      </c>
      <c r="J47" s="549">
        <v>8</v>
      </c>
      <c r="K47" s="552">
        <v>8</v>
      </c>
      <c r="L47" s="549">
        <v>7</v>
      </c>
      <c r="M47" s="571">
        <v>8</v>
      </c>
      <c r="N47" s="571">
        <v>8</v>
      </c>
      <c r="O47" s="574">
        <v>8</v>
      </c>
      <c r="P47" s="577">
        <v>8</v>
      </c>
      <c r="Q47" s="549">
        <v>7</v>
      </c>
      <c r="R47" s="513">
        <f t="shared" si="1"/>
        <v>8</v>
      </c>
      <c r="S47" s="514">
        <f t="array" ref="S47">IF(COUNT(H47:Q47)=0,"",COUNT(IF(H47:Q47=R47,H47:Q47,""))/COUNT(H47:Q47))</f>
        <v>0.8</v>
      </c>
      <c r="T47" s="515">
        <f t="array" ref="T47">IF(AND(H47:Q47=H47:Q47,H47:Q47="-"),"",STDEV(IF(H47:Q47="-","",H47:Q47))/AVERAGE(IF(H47:Q47="-","",H47:Q47+0.000000000000001)))</f>
        <v>5.4056028378947026E-2</v>
      </c>
      <c r="U47" s="31"/>
      <c r="V47" s="31"/>
      <c r="W47" s="30">
        <f t="array" ref="W47">IF(AND(H47:Q47=H47:Q47,H47:Q47="-"),"",AVERAGE(H47:Q47))</f>
        <v>7.8</v>
      </c>
      <c r="X47" s="31"/>
      <c r="Y47" s="39" t="str">
        <f t="shared" si="3"/>
        <v>YES</v>
      </c>
      <c r="Z47" s="36"/>
      <c r="AA47" s="36"/>
      <c r="AB47" s="36"/>
      <c r="AC47" s="36"/>
      <c r="AD47" s="476"/>
      <c r="AE47" s="577">
        <v>7</v>
      </c>
      <c r="AF47" s="513">
        <v>8</v>
      </c>
      <c r="AG47" s="485">
        <f t="shared" si="0"/>
        <v>-1</v>
      </c>
      <c r="AH47" s="36"/>
      <c r="AI47" s="36"/>
      <c r="AJ47" s="36"/>
      <c r="AK47" s="36"/>
      <c r="AL47" s="36"/>
      <c r="AM47" s="36"/>
      <c r="AN47" s="36"/>
      <c r="AO47" s="36"/>
      <c r="AP47" s="36"/>
      <c r="AQ47" s="36"/>
      <c r="AR47" s="36"/>
      <c r="AS47" s="36"/>
      <c r="AT47" s="36"/>
      <c r="AU47" s="36"/>
      <c r="AV47" s="36"/>
      <c r="AW47" s="36"/>
      <c r="AX47" s="36"/>
      <c r="AY47" s="36"/>
      <c r="AZ47" s="36"/>
      <c r="BA47" s="36"/>
      <c r="BB47" s="36"/>
      <c r="BC47" s="36"/>
      <c r="BD47" s="284"/>
      <c r="BE47" s="284"/>
      <c r="BF47" s="284"/>
      <c r="BG47" s="284"/>
      <c r="BH47" s="284"/>
      <c r="BI47" s="284"/>
      <c r="BJ47" s="284"/>
      <c r="BK47" s="284"/>
      <c r="BL47" s="284"/>
      <c r="BM47" s="284"/>
      <c r="BN47" s="284"/>
      <c r="BO47" s="284"/>
      <c r="BP47" s="284"/>
      <c r="BQ47" s="284"/>
      <c r="BR47" s="284"/>
      <c r="BS47" s="284"/>
      <c r="BT47" s="284"/>
      <c r="BU47" s="284"/>
    </row>
    <row r="48" spans="1:73" s="479" customFormat="1" ht="12" customHeight="1">
      <c r="A48" s="613" t="s">
        <v>139</v>
      </c>
      <c r="B48" s="612">
        <v>2013</v>
      </c>
      <c r="C48" s="12" t="s">
        <v>183</v>
      </c>
      <c r="D48" s="614">
        <v>44</v>
      </c>
      <c r="E48" s="614">
        <v>890</v>
      </c>
      <c r="F48" s="615">
        <v>3</v>
      </c>
      <c r="G48" s="616">
        <v>4</v>
      </c>
      <c r="H48" s="551">
        <v>11</v>
      </c>
      <c r="I48" s="549">
        <v>11</v>
      </c>
      <c r="J48" s="549">
        <v>11</v>
      </c>
      <c r="K48" s="552">
        <v>12</v>
      </c>
      <c r="L48" s="549">
        <v>11</v>
      </c>
      <c r="M48" s="571">
        <v>11</v>
      </c>
      <c r="N48" s="571">
        <v>11</v>
      </c>
      <c r="O48" s="574">
        <v>11</v>
      </c>
      <c r="P48" s="577">
        <v>11</v>
      </c>
      <c r="Q48" s="549">
        <v>12</v>
      </c>
      <c r="R48" s="513">
        <f t="shared" si="1"/>
        <v>11</v>
      </c>
      <c r="S48" s="514">
        <f t="array" ref="S48">IF(COUNT(H48:Q48)=0,"",COUNT(IF(H48:Q48=R48,H48:Q48,""))/COUNT(H48:Q48))</f>
        <v>0.8</v>
      </c>
      <c r="T48" s="515">
        <f t="array" ref="T48">IF(AND(H48:Q48=H48:Q48,H48:Q48="-"),"",STDEV(IF(H48:Q48="-","",H48:Q48))/AVERAGE(IF(H48:Q48="-","",H48:Q48+0.000000000000001)))</f>
        <v>3.7646162621051062E-2</v>
      </c>
      <c r="U48" s="31"/>
      <c r="V48" s="31"/>
      <c r="W48" s="30">
        <f t="array" ref="W48">IF(AND(H48:Q48=H48:Q48,H48:Q48="-"),"",AVERAGE(H48:Q48))</f>
        <v>11.2</v>
      </c>
      <c r="X48" s="31"/>
      <c r="Y48" s="39" t="str">
        <f t="shared" si="3"/>
        <v>YES</v>
      </c>
      <c r="Z48" s="36"/>
      <c r="AA48" s="36"/>
      <c r="AB48" s="36"/>
      <c r="AC48" s="36"/>
      <c r="AD48" s="476"/>
      <c r="AE48" s="577">
        <v>12</v>
      </c>
      <c r="AF48" s="513">
        <v>11</v>
      </c>
      <c r="AG48" s="485">
        <f t="shared" si="0"/>
        <v>1</v>
      </c>
      <c r="AH48" s="36"/>
      <c r="AI48" s="36"/>
      <c r="AJ48" s="36"/>
      <c r="AK48" s="36"/>
      <c r="AL48" s="36"/>
      <c r="AM48" s="36"/>
      <c r="AN48" s="36"/>
      <c r="AO48" s="36"/>
      <c r="AP48" s="36"/>
      <c r="AQ48" s="36"/>
      <c r="AR48" s="36"/>
      <c r="AS48" s="36"/>
      <c r="AT48" s="36"/>
      <c r="AU48" s="36"/>
      <c r="AV48" s="36"/>
      <c r="AW48" s="36"/>
      <c r="AX48" s="36"/>
      <c r="AY48" s="36"/>
      <c r="AZ48" s="36"/>
      <c r="BA48" s="36"/>
      <c r="BB48" s="36"/>
      <c r="BC48" s="36"/>
      <c r="BD48" s="284"/>
      <c r="BE48" s="284"/>
      <c r="BF48" s="284"/>
      <c r="BG48" s="284"/>
      <c r="BH48" s="284"/>
      <c r="BI48" s="284"/>
      <c r="BJ48" s="284"/>
      <c r="BK48" s="284"/>
      <c r="BL48" s="284"/>
      <c r="BM48" s="284"/>
      <c r="BN48" s="284"/>
      <c r="BO48" s="284"/>
      <c r="BP48" s="284"/>
      <c r="BQ48" s="284"/>
      <c r="BR48" s="284"/>
      <c r="BS48" s="284"/>
      <c r="BT48" s="284"/>
      <c r="BU48" s="284"/>
    </row>
    <row r="49" spans="1:73" s="479" customFormat="1" ht="12" customHeight="1">
      <c r="A49" s="613" t="s">
        <v>139</v>
      </c>
      <c r="B49" s="612">
        <v>2013</v>
      </c>
      <c r="C49" s="12" t="s">
        <v>184</v>
      </c>
      <c r="D49" s="614">
        <v>45</v>
      </c>
      <c r="E49" s="614">
        <v>720</v>
      </c>
      <c r="F49" s="615">
        <v>3</v>
      </c>
      <c r="G49" s="616">
        <v>4</v>
      </c>
      <c r="H49" s="551">
        <v>10</v>
      </c>
      <c r="I49" s="549">
        <v>10</v>
      </c>
      <c r="J49" s="549">
        <v>10</v>
      </c>
      <c r="K49" s="552">
        <v>10</v>
      </c>
      <c r="L49" s="549">
        <v>10</v>
      </c>
      <c r="M49" s="571">
        <v>10</v>
      </c>
      <c r="N49" s="571" t="s">
        <v>20</v>
      </c>
      <c r="O49" s="574">
        <v>10</v>
      </c>
      <c r="P49" s="577">
        <v>10</v>
      </c>
      <c r="Q49" s="549">
        <v>10</v>
      </c>
      <c r="R49" s="513">
        <f t="shared" si="1"/>
        <v>10</v>
      </c>
      <c r="S49" s="514">
        <f t="array" ref="S49">IF(COUNT(H49:Q49)=0,"",COUNT(IF(H49:Q49=R49,H49:Q49,""))/COUNT(H49:Q49))</f>
        <v>1</v>
      </c>
      <c r="T49" s="515">
        <f t="array" ref="T49">IF(AND(H49:Q49=H49:Q49,H49:Q49="-"),"",STDEV(IF(H49:Q49="-","",H49:Q49))/AVERAGE(IF(H49:Q49="-","",H49:Q49+0.000000000000001)))</f>
        <v>0</v>
      </c>
      <c r="U49" s="31"/>
      <c r="V49" s="31"/>
      <c r="W49" s="30">
        <f t="array" ref="W49">IF(AND(H49:Q49=H49:Q49,H49:Q49="-"),"",AVERAGE(H49:Q49))</f>
        <v>10</v>
      </c>
      <c r="X49" s="31"/>
      <c r="Y49" s="39" t="str">
        <f t="shared" si="3"/>
        <v>YES</v>
      </c>
      <c r="Z49" s="36"/>
      <c r="AA49" s="36"/>
      <c r="AB49" s="36"/>
      <c r="AC49" s="36"/>
      <c r="AD49" s="476"/>
      <c r="AE49" s="577">
        <v>10</v>
      </c>
      <c r="AF49" s="513">
        <v>10</v>
      </c>
      <c r="AG49" s="485">
        <f t="shared" si="0"/>
        <v>0</v>
      </c>
      <c r="AH49" s="36"/>
      <c r="AI49" s="36"/>
      <c r="AJ49" s="36"/>
      <c r="AK49" s="36"/>
      <c r="AL49" s="36"/>
      <c r="AM49" s="36"/>
      <c r="AN49" s="36"/>
      <c r="AO49" s="36"/>
      <c r="AP49" s="36"/>
      <c r="AQ49" s="36"/>
      <c r="AR49" s="36"/>
      <c r="AS49" s="36"/>
      <c r="AT49" s="36"/>
      <c r="AU49" s="36"/>
      <c r="AV49" s="36"/>
      <c r="AW49" s="36"/>
      <c r="AX49" s="36"/>
      <c r="AY49" s="36"/>
      <c r="AZ49" s="36"/>
      <c r="BA49" s="36"/>
      <c r="BB49" s="36"/>
      <c r="BC49" s="36"/>
      <c r="BD49" s="284"/>
      <c r="BE49" s="284"/>
      <c r="BF49" s="284"/>
      <c r="BG49" s="284"/>
      <c r="BH49" s="284"/>
      <c r="BI49" s="284"/>
      <c r="BJ49" s="284"/>
      <c r="BK49" s="284"/>
      <c r="BL49" s="284"/>
      <c r="BM49" s="284"/>
      <c r="BN49" s="284"/>
      <c r="BO49" s="284"/>
      <c r="BP49" s="284"/>
      <c r="BQ49" s="284"/>
      <c r="BR49" s="284"/>
      <c r="BS49" s="284"/>
      <c r="BT49" s="284"/>
      <c r="BU49" s="284"/>
    </row>
    <row r="50" spans="1:73" s="284" customFormat="1" ht="12" customHeight="1">
      <c r="A50" s="613" t="s">
        <v>139</v>
      </c>
      <c r="B50" s="612">
        <v>2013</v>
      </c>
      <c r="C50" s="12" t="s">
        <v>185</v>
      </c>
      <c r="D50" s="614">
        <v>46</v>
      </c>
      <c r="E50" s="614">
        <v>820</v>
      </c>
      <c r="F50" s="615">
        <v>3</v>
      </c>
      <c r="G50" s="616">
        <v>4</v>
      </c>
      <c r="H50" s="551">
        <v>10</v>
      </c>
      <c r="I50" s="549">
        <v>10</v>
      </c>
      <c r="J50" s="549">
        <v>11</v>
      </c>
      <c r="K50" s="552">
        <v>11</v>
      </c>
      <c r="L50" s="549">
        <v>10</v>
      </c>
      <c r="M50" s="571">
        <v>11</v>
      </c>
      <c r="N50" s="571">
        <v>10</v>
      </c>
      <c r="O50" s="574">
        <v>10</v>
      </c>
      <c r="P50" s="577">
        <v>10</v>
      </c>
      <c r="Q50" s="549">
        <v>11</v>
      </c>
      <c r="R50" s="513">
        <f t="shared" si="1"/>
        <v>10</v>
      </c>
      <c r="S50" s="514">
        <f t="array" ref="S50">IF(COUNT(H50:Q50)=0,"",COUNT(IF(H50:Q50=R50,H50:Q50,""))/COUNT(H50:Q50))</f>
        <v>0.6</v>
      </c>
      <c r="T50" s="516">
        <f t="array" ref="T50">IF(AND(H50:Q50=H50:Q50,H50:Q50="-"),"",STDEV(IF(H50:Q50="-","",H50:Q50))/AVERAGE(IF(H50:Q50="-","",H50:Q50+0.000000000000001)))</f>
        <v>4.9653632643685768E-2</v>
      </c>
      <c r="U50" s="460"/>
      <c r="V50" s="460"/>
      <c r="W50" s="30">
        <f t="array" ref="W50">IF(AND(H50:Q50=H50:Q50,H50:Q50="-"),"",AVERAGE(H50:Q50))</f>
        <v>10.4</v>
      </c>
      <c r="X50" s="460"/>
      <c r="Y50" s="39" t="str">
        <f t="shared" si="3"/>
        <v>NO</v>
      </c>
      <c r="AD50" s="488"/>
      <c r="AE50" s="577">
        <v>11</v>
      </c>
      <c r="AF50" s="513">
        <v>10</v>
      </c>
      <c r="AG50" s="489">
        <f t="shared" si="0"/>
        <v>1</v>
      </c>
    </row>
    <row r="51" spans="1:73" s="479" customFormat="1" ht="12" customHeight="1">
      <c r="A51" s="613" t="s">
        <v>139</v>
      </c>
      <c r="B51" s="612">
        <v>2013</v>
      </c>
      <c r="C51" s="12" t="s">
        <v>186</v>
      </c>
      <c r="D51" s="614">
        <v>47</v>
      </c>
      <c r="E51" s="614">
        <v>840</v>
      </c>
      <c r="F51" s="615">
        <v>3</v>
      </c>
      <c r="G51" s="616">
        <v>4</v>
      </c>
      <c r="H51" s="551">
        <v>8</v>
      </c>
      <c r="I51" s="549">
        <v>8</v>
      </c>
      <c r="J51" s="549">
        <v>8</v>
      </c>
      <c r="K51" s="552">
        <v>9</v>
      </c>
      <c r="L51" s="549">
        <v>8</v>
      </c>
      <c r="M51" s="571">
        <v>8</v>
      </c>
      <c r="N51" s="571">
        <v>8</v>
      </c>
      <c r="O51" s="574">
        <v>8</v>
      </c>
      <c r="P51" s="577">
        <v>8</v>
      </c>
      <c r="Q51" s="549">
        <v>8</v>
      </c>
      <c r="R51" s="513">
        <f t="shared" si="1"/>
        <v>8</v>
      </c>
      <c r="S51" s="514">
        <f t="array" ref="S51">IF(COUNT(H51:Q51)=0,"",COUNT(IF(H51:Q51=R51,H51:Q51,""))/COUNT(H51:Q51))</f>
        <v>0.9</v>
      </c>
      <c r="T51" s="515">
        <f t="array" ref="T51">IF(AND(H51:Q51=H51:Q51,H51:Q51="-"),"",STDEV(IF(H51:Q51="-","",H51:Q51))/AVERAGE(IF(H51:Q51="-","",H51:Q51+0.000000000000001)))</f>
        <v>3.9040464940349864E-2</v>
      </c>
      <c r="U51" s="31"/>
      <c r="V51" s="31"/>
      <c r="W51" s="30">
        <f t="array" ref="W51">IF(AND(H51:Q51=H51:Q51,H51:Q51="-"),"",AVERAGE(H51:Q51))</f>
        <v>8.1</v>
      </c>
      <c r="X51" s="31"/>
      <c r="Y51" s="39" t="str">
        <f t="shared" si="3"/>
        <v>YES</v>
      </c>
      <c r="Z51" s="36"/>
      <c r="AA51" s="36"/>
      <c r="AB51" s="36"/>
      <c r="AC51" s="36"/>
      <c r="AD51" s="476"/>
      <c r="AE51" s="577">
        <v>8</v>
      </c>
      <c r="AF51" s="513">
        <v>8</v>
      </c>
      <c r="AG51" s="485">
        <f t="shared" si="0"/>
        <v>0</v>
      </c>
      <c r="AH51" s="36"/>
      <c r="AI51" s="36"/>
      <c r="AJ51" s="36"/>
      <c r="AK51" s="36"/>
      <c r="AL51" s="36"/>
      <c r="AM51" s="36"/>
      <c r="AN51" s="36"/>
      <c r="AO51" s="36"/>
      <c r="AP51" s="36"/>
      <c r="AQ51" s="36"/>
      <c r="AR51" s="36"/>
      <c r="AS51" s="36"/>
      <c r="AT51" s="36"/>
      <c r="AU51" s="36"/>
      <c r="AV51" s="36"/>
      <c r="AW51" s="36"/>
      <c r="AX51" s="36"/>
      <c r="AY51" s="36"/>
      <c r="AZ51" s="36"/>
      <c r="BA51" s="36"/>
      <c r="BB51" s="36"/>
      <c r="BC51" s="36"/>
      <c r="BD51" s="284"/>
      <c r="BE51" s="284"/>
      <c r="BF51" s="284"/>
      <c r="BG51" s="284"/>
      <c r="BH51" s="284"/>
      <c r="BI51" s="284"/>
      <c r="BJ51" s="284"/>
      <c r="BK51" s="284"/>
      <c r="BL51" s="284"/>
      <c r="BM51" s="284"/>
      <c r="BN51" s="284"/>
      <c r="BO51" s="284"/>
      <c r="BP51" s="284"/>
      <c r="BQ51" s="284"/>
      <c r="BR51" s="284"/>
      <c r="BS51" s="284"/>
      <c r="BT51" s="284"/>
      <c r="BU51" s="284"/>
    </row>
    <row r="52" spans="1:73" s="479" customFormat="1" ht="12" customHeight="1">
      <c r="A52" s="613" t="s">
        <v>139</v>
      </c>
      <c r="B52" s="612">
        <v>2013</v>
      </c>
      <c r="C52" s="12" t="s">
        <v>187</v>
      </c>
      <c r="D52" s="614">
        <v>48</v>
      </c>
      <c r="E52" s="614">
        <v>770</v>
      </c>
      <c r="F52" s="615">
        <v>3</v>
      </c>
      <c r="G52" s="616">
        <v>4</v>
      </c>
      <c r="H52" s="551">
        <v>8</v>
      </c>
      <c r="I52" s="549">
        <v>8</v>
      </c>
      <c r="J52" s="549">
        <v>8</v>
      </c>
      <c r="K52" s="552">
        <v>8</v>
      </c>
      <c r="L52" s="549">
        <v>8</v>
      </c>
      <c r="M52" s="571">
        <v>8</v>
      </c>
      <c r="N52" s="571">
        <v>8</v>
      </c>
      <c r="O52" s="574">
        <v>8</v>
      </c>
      <c r="P52" s="577">
        <v>8</v>
      </c>
      <c r="Q52" s="549">
        <v>8</v>
      </c>
      <c r="R52" s="513">
        <f t="shared" si="1"/>
        <v>8</v>
      </c>
      <c r="S52" s="514">
        <f t="array" ref="S52">IF(COUNT(H52:Q52)=0,"",COUNT(IF(H52:Q52=R52,H52:Q52,""))/COUNT(H52:Q52))</f>
        <v>1</v>
      </c>
      <c r="T52" s="515">
        <f t="array" ref="T52">IF(AND(H52:Q52=H52:Q52,H52:Q52="-"),"",STDEV(IF(H52:Q52="-","",H52:Q52))/AVERAGE(IF(H52:Q52="-","",H52:Q52+0.000000000000001)))</f>
        <v>0</v>
      </c>
      <c r="U52" s="31"/>
      <c r="V52" s="31"/>
      <c r="W52" s="30">
        <f t="array" ref="W52">IF(AND(H52:Q52=H52:Q52,H52:Q52="-"),"",AVERAGE(H52:Q52))</f>
        <v>8</v>
      </c>
      <c r="X52" s="31"/>
      <c r="Y52" s="39" t="str">
        <f t="shared" si="3"/>
        <v>YES</v>
      </c>
      <c r="Z52" s="36"/>
      <c r="AA52" s="36"/>
      <c r="AB52" s="36"/>
      <c r="AC52" s="36"/>
      <c r="AD52" s="476"/>
      <c r="AE52" s="577">
        <v>8</v>
      </c>
      <c r="AF52" s="513">
        <v>8</v>
      </c>
      <c r="AG52" s="485">
        <f t="shared" si="0"/>
        <v>0</v>
      </c>
      <c r="AH52" s="36"/>
      <c r="AI52" s="36"/>
      <c r="AJ52" s="36"/>
      <c r="AK52" s="36"/>
      <c r="AL52" s="36"/>
      <c r="AM52" s="36"/>
      <c r="AN52" s="36"/>
      <c r="AO52" s="36"/>
      <c r="AP52" s="36"/>
      <c r="AQ52" s="36"/>
      <c r="AR52" s="36"/>
      <c r="AS52" s="36"/>
      <c r="AT52" s="36"/>
      <c r="AU52" s="36"/>
      <c r="AV52" s="36"/>
      <c r="AW52" s="36"/>
      <c r="AX52" s="36"/>
      <c r="AY52" s="36"/>
      <c r="AZ52" s="36"/>
      <c r="BA52" s="36"/>
      <c r="BB52" s="36"/>
      <c r="BC52" s="36"/>
      <c r="BD52" s="284"/>
      <c r="BE52" s="284"/>
      <c r="BF52" s="284"/>
      <c r="BG52" s="284"/>
      <c r="BH52" s="284"/>
      <c r="BI52" s="284"/>
      <c r="BJ52" s="284"/>
      <c r="BK52" s="284"/>
      <c r="BL52" s="284"/>
      <c r="BM52" s="284"/>
      <c r="BN52" s="284"/>
      <c r="BO52" s="284"/>
      <c r="BP52" s="284"/>
      <c r="BQ52" s="284"/>
      <c r="BR52" s="284"/>
      <c r="BS52" s="284"/>
      <c r="BT52" s="284"/>
      <c r="BU52" s="284"/>
    </row>
    <row r="53" spans="1:73" s="479" customFormat="1" ht="12" customHeight="1">
      <c r="A53" s="613" t="s">
        <v>139</v>
      </c>
      <c r="B53" s="612">
        <v>2013</v>
      </c>
      <c r="C53" s="12" t="s">
        <v>188</v>
      </c>
      <c r="D53" s="614">
        <v>49</v>
      </c>
      <c r="E53" s="614">
        <v>810</v>
      </c>
      <c r="F53" s="615">
        <v>3</v>
      </c>
      <c r="G53" s="616">
        <v>4</v>
      </c>
      <c r="H53" s="551">
        <v>11</v>
      </c>
      <c r="I53" s="549">
        <v>10</v>
      </c>
      <c r="J53" s="549">
        <v>11</v>
      </c>
      <c r="K53" s="552">
        <v>10</v>
      </c>
      <c r="L53" s="549">
        <v>11</v>
      </c>
      <c r="M53" s="571">
        <v>10</v>
      </c>
      <c r="N53" s="571" t="s">
        <v>20</v>
      </c>
      <c r="O53" s="574">
        <v>11</v>
      </c>
      <c r="P53" s="577">
        <v>10</v>
      </c>
      <c r="Q53" s="549">
        <v>11</v>
      </c>
      <c r="R53" s="513">
        <f t="shared" si="1"/>
        <v>11</v>
      </c>
      <c r="S53" s="514">
        <f t="array" ref="S53">IF(COUNT(H53:Q53)=0,"",COUNT(IF(H53:Q53=R53,H53:Q53,""))/COUNT(H53:Q53))</f>
        <v>0.55555555555555558</v>
      </c>
      <c r="T53" s="515">
        <f t="array" ref="T53">IF(AND(H53:Q53=H53:Q53,H53:Q53="-"),"",STDEV(IF(H53:Q53="-","",H53:Q53))/AVERAGE(IF(H53:Q53="-","",H53:Q53+0.000000000000001)))</f>
        <v>4.993069989739489E-2</v>
      </c>
      <c r="U53" s="31"/>
      <c r="V53" s="31"/>
      <c r="W53" s="30">
        <f t="array" ref="W53">IF(AND(H53:Q53=H53:Q53,H53:Q53="-"),"",AVERAGE(H53:Q53))</f>
        <v>10.555555555555555</v>
      </c>
      <c r="X53" s="31"/>
      <c r="Y53" s="39" t="str">
        <f t="shared" si="3"/>
        <v>NO</v>
      </c>
      <c r="Z53" s="36"/>
      <c r="AA53" s="36"/>
      <c r="AB53" s="36"/>
      <c r="AC53" s="36"/>
      <c r="AD53" s="476"/>
      <c r="AE53" s="577">
        <v>11</v>
      </c>
      <c r="AF53" s="513">
        <v>11</v>
      </c>
      <c r="AG53" s="485">
        <f t="shared" si="0"/>
        <v>0</v>
      </c>
      <c r="AH53" s="36"/>
      <c r="AI53" s="36"/>
      <c r="AJ53" s="36"/>
      <c r="AK53" s="36"/>
      <c r="AL53" s="36"/>
      <c r="AM53" s="36"/>
      <c r="AN53" s="36"/>
      <c r="AO53" s="36"/>
      <c r="AP53" s="36"/>
      <c r="AQ53" s="36"/>
      <c r="AR53" s="36"/>
      <c r="AS53" s="36"/>
      <c r="AT53" s="36"/>
      <c r="AU53" s="36"/>
      <c r="AV53" s="36"/>
      <c r="AW53" s="36"/>
      <c r="AX53" s="36"/>
      <c r="AY53" s="36"/>
      <c r="AZ53" s="36"/>
      <c r="BA53" s="36"/>
      <c r="BB53" s="36"/>
      <c r="BC53" s="36"/>
      <c r="BD53" s="284"/>
      <c r="BE53" s="284"/>
      <c r="BF53" s="284"/>
      <c r="BG53" s="284"/>
      <c r="BH53" s="284"/>
      <c r="BI53" s="284"/>
      <c r="BJ53" s="284"/>
      <c r="BK53" s="284"/>
      <c r="BL53" s="284"/>
      <c r="BM53" s="284"/>
      <c r="BN53" s="284"/>
      <c r="BO53" s="284"/>
      <c r="BP53" s="284"/>
      <c r="BQ53" s="284"/>
      <c r="BR53" s="284"/>
      <c r="BS53" s="284"/>
      <c r="BT53" s="284"/>
      <c r="BU53" s="284"/>
    </row>
    <row r="54" spans="1:73" s="479" customFormat="1" ht="12" customHeight="1" thickBot="1">
      <c r="A54" s="613" t="s">
        <v>139</v>
      </c>
      <c r="B54" s="612">
        <v>2013</v>
      </c>
      <c r="C54" s="12" t="s">
        <v>189</v>
      </c>
      <c r="D54" s="614">
        <v>50</v>
      </c>
      <c r="E54" s="614">
        <v>730</v>
      </c>
      <c r="F54" s="615">
        <v>3</v>
      </c>
      <c r="G54" s="616">
        <v>4</v>
      </c>
      <c r="H54" s="551">
        <v>9</v>
      </c>
      <c r="I54" s="549">
        <v>9</v>
      </c>
      <c r="J54" s="549">
        <v>9</v>
      </c>
      <c r="K54" s="552">
        <v>9</v>
      </c>
      <c r="L54" s="549">
        <v>9</v>
      </c>
      <c r="M54" s="571">
        <v>8</v>
      </c>
      <c r="N54" s="571">
        <v>9</v>
      </c>
      <c r="O54" s="574">
        <v>9</v>
      </c>
      <c r="P54" s="577">
        <v>8</v>
      </c>
      <c r="Q54" s="549">
        <v>9</v>
      </c>
      <c r="R54" s="513">
        <f t="shared" si="1"/>
        <v>9</v>
      </c>
      <c r="S54" s="514">
        <f t="array" ref="S54">IF(COUNT(H54:Q54)=0,"",COUNT(IF(H54:Q54=R54,H54:Q54,""))/COUNT(H54:Q54))</f>
        <v>0.8</v>
      </c>
      <c r="T54" s="515">
        <f t="array" ref="T54">IF(AND(H54:Q54=H54:Q54,H54:Q54="-"),"",STDEV(IF(H54:Q54="-","",H54:Q54))/AVERAGE(IF(H54:Q54="-","",H54:Q54+0.000000000000001)))</f>
        <v>4.7913297881339419E-2</v>
      </c>
      <c r="U54" s="31"/>
      <c r="V54" s="31"/>
      <c r="W54" s="30">
        <f t="array" ref="W54">IF(AND(H54:Q54=H54:Q54,H54:Q54="-"),"",AVERAGE(H54:Q54))</f>
        <v>8.8000000000000007</v>
      </c>
      <c r="X54" s="31"/>
      <c r="Y54" s="39" t="str">
        <f t="shared" si="3"/>
        <v>YES</v>
      </c>
      <c r="Z54" s="36"/>
      <c r="AA54" s="36"/>
      <c r="AB54" s="36"/>
      <c r="AC54" s="36"/>
      <c r="AD54" s="476"/>
      <c r="AE54" s="577">
        <v>9</v>
      </c>
      <c r="AF54" s="513">
        <v>9</v>
      </c>
      <c r="AG54" s="485">
        <f t="shared" si="0"/>
        <v>0</v>
      </c>
      <c r="AH54" s="36"/>
      <c r="AI54" s="36"/>
      <c r="AJ54" s="36"/>
      <c r="AK54" s="36"/>
      <c r="AL54" s="36"/>
      <c r="AM54" s="36"/>
      <c r="AN54" s="36"/>
      <c r="AO54" s="36"/>
      <c r="AP54" s="36"/>
      <c r="AQ54" s="36"/>
      <c r="AR54" s="36"/>
      <c r="AS54" s="36"/>
      <c r="AT54" s="36"/>
      <c r="AU54" s="36"/>
      <c r="AV54" s="36"/>
      <c r="AW54" s="36"/>
      <c r="AX54" s="36"/>
      <c r="AY54" s="36"/>
      <c r="AZ54" s="36"/>
      <c r="BA54" s="36"/>
      <c r="BB54" s="36"/>
      <c r="BC54" s="36"/>
      <c r="BD54" s="284"/>
      <c r="BE54" s="284"/>
      <c r="BF54" s="284"/>
      <c r="BG54" s="284"/>
      <c r="BH54" s="284"/>
      <c r="BI54" s="284"/>
      <c r="BJ54" s="284"/>
      <c r="BK54" s="284"/>
      <c r="BL54" s="284"/>
      <c r="BM54" s="284"/>
      <c r="BN54" s="284"/>
      <c r="BO54" s="284"/>
      <c r="BP54" s="284"/>
      <c r="BQ54" s="284"/>
      <c r="BR54" s="284"/>
      <c r="BS54" s="284"/>
      <c r="BT54" s="284"/>
      <c r="BU54" s="284"/>
    </row>
    <row r="55" spans="1:73" s="479" customFormat="1" ht="12" customHeight="1" thickTop="1">
      <c r="A55" s="517"/>
      <c r="B55" s="517"/>
      <c r="C55" s="517"/>
      <c r="D55" s="517"/>
      <c r="E55" s="618"/>
      <c r="F55" s="619"/>
      <c r="G55" s="620" t="s">
        <v>29</v>
      </c>
      <c r="H55" s="621">
        <f>H89</f>
        <v>50</v>
      </c>
      <c r="I55" s="621">
        <f t="shared" ref="I55:Q55" si="4">I89</f>
        <v>50</v>
      </c>
      <c r="J55" s="621">
        <f t="shared" si="4"/>
        <v>50</v>
      </c>
      <c r="K55" s="621">
        <f t="shared" ref="K55:L55" si="5">K89</f>
        <v>50</v>
      </c>
      <c r="L55" s="621">
        <f t="shared" si="5"/>
        <v>50</v>
      </c>
      <c r="M55" s="621">
        <f t="shared" si="4"/>
        <v>50</v>
      </c>
      <c r="N55" s="621">
        <f t="shared" ref="N55" si="6">N89</f>
        <v>48</v>
      </c>
      <c r="O55" s="621">
        <f t="shared" si="4"/>
        <v>50</v>
      </c>
      <c r="P55" s="621">
        <f t="shared" si="4"/>
        <v>49</v>
      </c>
      <c r="Q55" s="622">
        <f t="shared" si="4"/>
        <v>50</v>
      </c>
      <c r="R55" s="521"/>
      <c r="S55" s="601">
        <f>AVERAGE(S5:S54)</f>
        <v>0.87666666666666648</v>
      </c>
      <c r="T55" s="601">
        <f>AVERAGE(T5:T54)</f>
        <v>3.4024994558014401E-2</v>
      </c>
      <c r="U55" s="31"/>
      <c r="V55" s="31"/>
      <c r="W55" s="498"/>
      <c r="X55" s="31"/>
      <c r="Y55" s="499"/>
      <c r="Z55" s="36"/>
      <c r="AA55" s="36"/>
      <c r="AB55" s="36"/>
      <c r="AC55" s="36"/>
      <c r="AD55" s="36"/>
      <c r="AE55" s="544">
        <f t="shared" ref="AE55" si="7">AE89</f>
        <v>0</v>
      </c>
      <c r="AF55" s="544">
        <f t="shared" ref="AE55:AF55" si="8">AF89</f>
        <v>0</v>
      </c>
      <c r="AG55" s="500"/>
      <c r="AH55" s="36"/>
      <c r="AI55" s="36"/>
      <c r="AJ55" s="36"/>
      <c r="AK55" s="36"/>
      <c r="AL55" s="36"/>
      <c r="AM55" s="36"/>
      <c r="AN55" s="36"/>
      <c r="AO55" s="36"/>
      <c r="AP55" s="36"/>
      <c r="AQ55" s="36"/>
      <c r="AR55" s="36"/>
      <c r="AS55" s="36"/>
      <c r="AT55" s="36"/>
      <c r="AU55" s="36"/>
      <c r="AV55" s="36"/>
      <c r="AW55" s="36"/>
      <c r="AX55" s="36"/>
      <c r="AY55" s="36"/>
      <c r="AZ55" s="36"/>
      <c r="BA55" s="36"/>
      <c r="BB55" s="36"/>
      <c r="BC55" s="36"/>
      <c r="BD55" s="284"/>
      <c r="BE55" s="284"/>
      <c r="BF55" s="284"/>
      <c r="BG55" s="284"/>
      <c r="BH55" s="284"/>
      <c r="BI55" s="284"/>
      <c r="BJ55" s="284"/>
      <c r="BK55" s="284"/>
      <c r="BL55" s="284"/>
      <c r="BM55" s="284"/>
      <c r="BN55" s="284"/>
      <c r="BO55" s="284"/>
      <c r="BP55" s="284"/>
      <c r="BQ55" s="284"/>
      <c r="BR55" s="284"/>
      <c r="BS55" s="284"/>
      <c r="BT55" s="284"/>
      <c r="BU55" s="284"/>
    </row>
    <row r="56" spans="1:73" s="479" customFormat="1" ht="12" customHeight="1" thickBot="1">
      <c r="A56" s="522"/>
      <c r="B56" s="522"/>
      <c r="C56" s="523"/>
      <c r="D56" s="524"/>
      <c r="E56" s="525"/>
      <c r="F56" s="526"/>
      <c r="G56" s="527" t="s">
        <v>30</v>
      </c>
      <c r="H56" s="528">
        <f>COUNT(D5:D54)-H55</f>
        <v>0</v>
      </c>
      <c r="I56" s="528">
        <f t="shared" ref="I56:Q56" si="9">COUNT(E5:E54)-I55</f>
        <v>0</v>
      </c>
      <c r="J56" s="528">
        <f t="shared" si="9"/>
        <v>0</v>
      </c>
      <c r="K56" s="528">
        <f t="shared" si="9"/>
        <v>0</v>
      </c>
      <c r="L56" s="528">
        <f t="shared" si="9"/>
        <v>0</v>
      </c>
      <c r="M56" s="528">
        <f t="shared" si="9"/>
        <v>0</v>
      </c>
      <c r="N56" s="528">
        <f t="shared" si="9"/>
        <v>2</v>
      </c>
      <c r="O56" s="528">
        <f t="shared" si="9"/>
        <v>0</v>
      </c>
      <c r="P56" s="528">
        <f t="shared" si="9"/>
        <v>1</v>
      </c>
      <c r="Q56" s="528">
        <f t="shared" si="9"/>
        <v>0</v>
      </c>
      <c r="R56" s="529"/>
      <c r="S56" s="602"/>
      <c r="T56" s="602"/>
      <c r="U56" s="31"/>
      <c r="V56" s="31"/>
      <c r="W56" s="31"/>
      <c r="X56" s="31"/>
      <c r="Y56" s="475"/>
      <c r="Z56" s="36"/>
      <c r="AA56" s="36"/>
      <c r="AB56" s="36"/>
      <c r="AC56" s="36"/>
      <c r="AD56" s="77"/>
      <c r="AE56" s="528">
        <f t="shared" ref="AE56" si="10">COUNT(AA5:AA54)-AE55</f>
        <v>21</v>
      </c>
      <c r="AF56" s="528">
        <f t="shared" ref="AE56:AF56" si="11">COUNT(AB5:AB54)-AF55</f>
        <v>22</v>
      </c>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284"/>
      <c r="BE56" s="284"/>
      <c r="BF56" s="284"/>
      <c r="BG56" s="284"/>
      <c r="BH56" s="284"/>
      <c r="BI56" s="284"/>
      <c r="BJ56" s="284"/>
      <c r="BK56" s="284"/>
      <c r="BL56" s="284"/>
      <c r="BM56" s="284"/>
      <c r="BN56" s="284"/>
      <c r="BO56" s="284"/>
      <c r="BP56" s="284"/>
      <c r="BQ56" s="284"/>
      <c r="BR56" s="284"/>
      <c r="BS56" s="284"/>
      <c r="BT56" s="284"/>
      <c r="BU56" s="284"/>
    </row>
    <row r="57" spans="1:73" s="84" customFormat="1" ht="12.75" customHeight="1" thickTop="1">
      <c r="A57" s="78"/>
      <c r="B57" s="78"/>
      <c r="C57" s="78"/>
      <c r="D57" s="78"/>
      <c r="E57" s="79"/>
      <c r="F57" s="79"/>
      <c r="G57" s="79"/>
      <c r="H57" s="79"/>
      <c r="I57" s="79"/>
      <c r="J57" s="78"/>
      <c r="K57" s="78"/>
      <c r="L57" s="78"/>
      <c r="M57" s="78"/>
      <c r="N57" s="78"/>
      <c r="O57" s="78"/>
      <c r="P57" s="78"/>
      <c r="Q57" s="78"/>
      <c r="R57" s="80"/>
      <c r="S57" s="80"/>
      <c r="T57" s="80"/>
      <c r="U57" s="81"/>
      <c r="V57" s="6"/>
      <c r="W57" s="81"/>
      <c r="X57" s="81"/>
      <c r="Y57" s="82"/>
      <c r="Z57" s="8"/>
      <c r="AA57" s="8"/>
      <c r="AB57" s="77"/>
      <c r="AC57" s="77"/>
      <c r="AD57" s="77"/>
      <c r="AE57" s="77"/>
      <c r="AF57" s="77"/>
      <c r="AG57" s="8"/>
      <c r="AH57" s="8"/>
      <c r="AI57" s="8"/>
      <c r="AJ57" s="8"/>
      <c r="AK57" s="77"/>
      <c r="AL57" s="77"/>
      <c r="AM57" s="77"/>
      <c r="AN57" s="77"/>
      <c r="AO57" s="77"/>
      <c r="AP57" s="77"/>
      <c r="AQ57" s="77"/>
      <c r="AR57" s="77"/>
      <c r="AS57" s="77"/>
      <c r="AT57" s="77"/>
      <c r="AU57" s="77"/>
      <c r="AV57" s="77"/>
      <c r="AW57" s="77"/>
      <c r="AX57" s="77"/>
      <c r="AY57" s="77"/>
      <c r="AZ57" s="77"/>
      <c r="BA57" s="77"/>
      <c r="BB57" s="77"/>
      <c r="BC57" s="77"/>
      <c r="BD57" s="83"/>
      <c r="BE57" s="83"/>
      <c r="BF57" s="83"/>
      <c r="BG57" s="83"/>
      <c r="BH57" s="83"/>
      <c r="BI57" s="83"/>
      <c r="BJ57" s="83"/>
      <c r="BK57" s="83"/>
      <c r="BL57" s="83"/>
      <c r="BM57" s="83"/>
      <c r="BN57" s="83"/>
      <c r="BO57" s="83"/>
      <c r="BP57" s="83"/>
      <c r="BQ57" s="83"/>
      <c r="BR57" s="83"/>
      <c r="BS57" s="83"/>
      <c r="BT57" s="83"/>
      <c r="BU57" s="83"/>
    </row>
    <row r="58" spans="1:73" s="84" customFormat="1" ht="12.75" customHeight="1">
      <c r="A58" s="78"/>
      <c r="B58" s="78"/>
      <c r="C58" s="85"/>
      <c r="D58" s="85"/>
      <c r="E58" s="86"/>
      <c r="F58" s="86"/>
      <c r="G58" s="85" t="s">
        <v>31</v>
      </c>
      <c r="H58" s="87">
        <f>MIN(H5:Q54)</f>
        <v>2</v>
      </c>
      <c r="I58" s="87"/>
      <c r="J58" s="78"/>
      <c r="K58" s="78"/>
      <c r="L58" s="78"/>
      <c r="M58" s="78"/>
      <c r="N58" s="78"/>
      <c r="O58" s="78"/>
      <c r="P58" s="78"/>
      <c r="Q58" s="78"/>
      <c r="R58" s="80"/>
      <c r="S58" s="78"/>
      <c r="T58" s="88"/>
      <c r="U58" s="81"/>
      <c r="V58" s="6"/>
      <c r="W58" s="81"/>
      <c r="X58" s="81"/>
      <c r="Y58" s="82"/>
      <c r="Z58" s="8"/>
      <c r="AA58" s="8"/>
      <c r="AB58" s="77"/>
      <c r="AC58" s="77"/>
      <c r="AD58" s="77"/>
      <c r="AE58" s="77"/>
      <c r="AF58" s="77"/>
      <c r="AG58" s="8"/>
      <c r="AH58" s="8"/>
      <c r="AI58" s="8"/>
      <c r="AJ58" s="8"/>
      <c r="AK58" s="77"/>
      <c r="AL58" s="77"/>
      <c r="AM58" s="77"/>
      <c r="AN58" s="77"/>
      <c r="AO58" s="77"/>
      <c r="AP58" s="77"/>
      <c r="AQ58" s="77"/>
      <c r="AR58" s="77"/>
      <c r="AS58" s="77"/>
      <c r="AT58" s="77"/>
      <c r="AU58" s="77"/>
      <c r="AV58" s="77"/>
      <c r="AW58" s="77"/>
      <c r="AX58" s="77"/>
      <c r="AY58" s="77"/>
      <c r="AZ58" s="77"/>
      <c r="BA58" s="77"/>
      <c r="BB58" s="77"/>
      <c r="BC58" s="77"/>
      <c r="BD58" s="83"/>
      <c r="BE58" s="83"/>
      <c r="BF58" s="83"/>
      <c r="BG58" s="83"/>
      <c r="BH58" s="83"/>
      <c r="BI58" s="83"/>
      <c r="BJ58" s="83"/>
      <c r="BK58" s="83"/>
      <c r="BL58" s="83"/>
      <c r="BM58" s="83"/>
      <c r="BN58" s="83"/>
      <c r="BO58" s="83"/>
      <c r="BP58" s="83"/>
      <c r="BQ58" s="83"/>
      <c r="BR58" s="83"/>
      <c r="BS58" s="83"/>
      <c r="BT58" s="83"/>
      <c r="BU58" s="83"/>
    </row>
    <row r="59" spans="1:73" s="84" customFormat="1" ht="12.75" customHeight="1">
      <c r="A59" s="78"/>
      <c r="B59" s="78"/>
      <c r="C59" s="85"/>
      <c r="D59" s="85"/>
      <c r="E59" s="86"/>
      <c r="F59" s="86"/>
      <c r="G59" s="85" t="s">
        <v>32</v>
      </c>
      <c r="H59" s="87">
        <f>MAX(H5:Q54)</f>
        <v>20</v>
      </c>
      <c r="I59" s="87"/>
      <c r="J59" s="78"/>
      <c r="K59" s="78"/>
      <c r="L59" s="78"/>
      <c r="M59" s="78"/>
      <c r="N59" s="78"/>
      <c r="O59" s="78"/>
      <c r="P59" s="78"/>
      <c r="Q59" s="78"/>
      <c r="R59" s="80"/>
      <c r="S59" s="78"/>
      <c r="T59" s="88"/>
      <c r="U59" s="81"/>
      <c r="V59" s="6"/>
      <c r="W59" s="81"/>
      <c r="X59" s="81"/>
      <c r="Y59" s="82"/>
      <c r="Z59" s="8"/>
      <c r="AA59" s="8"/>
      <c r="AB59" s="77"/>
      <c r="AC59" s="77"/>
      <c r="AD59" s="77"/>
      <c r="AE59" s="77"/>
      <c r="AF59" s="77"/>
      <c r="AG59" s="8"/>
      <c r="AH59" s="8"/>
      <c r="AI59" s="8"/>
      <c r="AJ59" s="8"/>
      <c r="AK59" s="77"/>
      <c r="AL59" s="77"/>
      <c r="AM59" s="77"/>
      <c r="AN59" s="77"/>
      <c r="AO59" s="77"/>
      <c r="AP59" s="77"/>
      <c r="AQ59" s="77"/>
      <c r="AR59" s="77"/>
      <c r="AS59" s="77"/>
      <c r="AT59" s="77"/>
      <c r="AU59" s="77"/>
      <c r="AV59" s="77"/>
      <c r="AW59" s="77"/>
      <c r="AX59" s="77"/>
      <c r="AY59" s="77"/>
      <c r="AZ59" s="77"/>
      <c r="BA59" s="77"/>
      <c r="BB59" s="77"/>
      <c r="BC59" s="77"/>
      <c r="BD59" s="83"/>
      <c r="BE59" s="83"/>
      <c r="BF59" s="83"/>
      <c r="BG59" s="83"/>
      <c r="BH59" s="83"/>
      <c r="BI59" s="83"/>
      <c r="BJ59" s="83"/>
      <c r="BK59" s="83"/>
      <c r="BL59" s="83"/>
      <c r="BM59" s="83"/>
      <c r="BN59" s="83"/>
      <c r="BO59" s="83"/>
      <c r="BP59" s="83"/>
      <c r="BQ59" s="83"/>
      <c r="BR59" s="83"/>
      <c r="BS59" s="83"/>
      <c r="BT59" s="83"/>
      <c r="BU59" s="83"/>
    </row>
    <row r="60" spans="1:73" customFormat="1" ht="12.75" customHeight="1">
      <c r="A60" s="19"/>
      <c r="B60" s="19"/>
      <c r="C60" s="19"/>
      <c r="D60" s="19"/>
      <c r="E60" s="89"/>
      <c r="F60" s="89"/>
      <c r="G60" s="19"/>
      <c r="H60" s="90"/>
      <c r="I60" s="90"/>
      <c r="J60" s="19"/>
      <c r="K60" s="19"/>
      <c r="L60" s="19"/>
      <c r="M60" s="19"/>
      <c r="N60" s="19"/>
      <c r="O60" s="19"/>
      <c r="P60" s="19"/>
      <c r="Q60" s="19"/>
      <c r="R60" s="8"/>
      <c r="S60" s="8"/>
      <c r="T60" s="8"/>
      <c r="U60" s="8"/>
      <c r="V60" s="6"/>
      <c r="W60" s="8"/>
      <c r="X60" s="8"/>
      <c r="Y60" s="91"/>
      <c r="Z60" s="8"/>
      <c r="AA60" s="8"/>
      <c r="AB60" s="8"/>
      <c r="AC60" s="8"/>
      <c r="AD60" s="36"/>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12"/>
      <c r="BE60" s="12"/>
      <c r="BF60" s="12"/>
      <c r="BG60" s="12"/>
      <c r="BH60" s="12"/>
      <c r="BI60" s="12"/>
      <c r="BJ60" s="12"/>
      <c r="BK60" s="12"/>
      <c r="BL60" s="12"/>
      <c r="BM60" s="12"/>
      <c r="BN60" s="12"/>
      <c r="BO60" s="12"/>
      <c r="BP60" s="12"/>
      <c r="BQ60" s="12"/>
      <c r="BR60" s="12"/>
      <c r="BS60" s="12"/>
      <c r="BT60" s="12"/>
      <c r="BU60" s="12"/>
    </row>
    <row r="61" spans="1:73" s="100" customFormat="1" ht="18" customHeight="1">
      <c r="A61" s="19"/>
      <c r="B61" s="19"/>
      <c r="C61" s="92" t="s">
        <v>33</v>
      </c>
      <c r="D61" s="92"/>
      <c r="E61" s="93"/>
      <c r="F61" s="93"/>
      <c r="G61" s="94"/>
      <c r="H61" s="95"/>
      <c r="I61" s="95"/>
      <c r="J61" s="96"/>
      <c r="K61" s="96"/>
      <c r="L61" s="96"/>
      <c r="M61" s="96"/>
      <c r="N61" s="96"/>
      <c r="O61" s="96"/>
      <c r="P61" s="96"/>
      <c r="Q61" s="96"/>
      <c r="R61" s="94"/>
      <c r="S61" s="8"/>
      <c r="T61" s="97"/>
      <c r="U61" s="97"/>
      <c r="V61" s="6"/>
      <c r="W61" s="97"/>
      <c r="X61" s="97"/>
      <c r="Y61" s="91"/>
      <c r="Z61" s="8"/>
      <c r="AA61" s="98"/>
      <c r="AB61" s="98"/>
      <c r="AC61" s="8"/>
      <c r="AD61" s="8"/>
      <c r="AE61" s="8"/>
      <c r="AF61" s="8"/>
      <c r="AG61" s="8"/>
      <c r="AH61" s="8"/>
      <c r="AI61" s="8"/>
      <c r="AJ61" s="8"/>
      <c r="AK61" s="98"/>
      <c r="AL61" s="98"/>
      <c r="AM61" s="98"/>
      <c r="AN61" s="98"/>
      <c r="AO61" s="98"/>
      <c r="AP61" s="98"/>
      <c r="AQ61" s="98"/>
      <c r="AR61" s="98"/>
      <c r="AS61" s="98"/>
      <c r="AT61" s="98"/>
      <c r="AU61" s="98"/>
      <c r="AV61" s="97"/>
      <c r="AW61" s="97"/>
      <c r="AX61" s="97"/>
      <c r="AY61" s="97"/>
      <c r="AZ61" s="97"/>
      <c r="BA61" s="97"/>
      <c r="BB61" s="97"/>
      <c r="BC61" s="97"/>
      <c r="BD61" s="99"/>
      <c r="BE61" s="99"/>
      <c r="BF61" s="99"/>
      <c r="BG61" s="99"/>
      <c r="BH61" s="99"/>
      <c r="BI61" s="99"/>
      <c r="BJ61" s="99"/>
      <c r="BK61" s="99"/>
      <c r="BL61" s="99"/>
      <c r="BM61" s="99"/>
      <c r="BN61" s="99"/>
      <c r="BO61" s="99"/>
      <c r="BP61" s="99"/>
      <c r="BQ61" s="99"/>
      <c r="BR61" s="99"/>
      <c r="BS61" s="99"/>
      <c r="BT61" s="99"/>
      <c r="BU61" s="99"/>
    </row>
    <row r="62" spans="1:73" s="100" customFormat="1" ht="15" customHeight="1">
      <c r="A62" s="19"/>
      <c r="B62" s="19"/>
      <c r="C62" s="101"/>
      <c r="D62" s="101"/>
      <c r="E62" s="93"/>
      <c r="F62" s="93"/>
      <c r="G62" s="94"/>
      <c r="H62" s="95"/>
      <c r="I62" s="95"/>
      <c r="J62" s="96"/>
      <c r="K62" s="96"/>
      <c r="L62" s="96"/>
      <c r="M62" s="96"/>
      <c r="N62" s="96"/>
      <c r="O62" s="96"/>
      <c r="P62" s="96"/>
      <c r="Q62" s="96"/>
      <c r="R62" s="94"/>
      <c r="S62" s="8"/>
      <c r="T62" s="97"/>
      <c r="U62" s="97"/>
      <c r="V62" s="97"/>
      <c r="W62" s="97"/>
      <c r="X62" s="97"/>
      <c r="Y62" s="91"/>
      <c r="Z62" s="98"/>
      <c r="AA62" s="98"/>
      <c r="AB62" s="98"/>
      <c r="AC62" s="8"/>
      <c r="AD62" s="8"/>
      <c r="AE62" s="8"/>
      <c r="AF62" s="8"/>
      <c r="AG62" s="8"/>
      <c r="AH62" s="8"/>
      <c r="AI62" s="8"/>
      <c r="AJ62" s="8"/>
      <c r="AK62" s="98"/>
      <c r="AL62" s="98"/>
      <c r="AM62" s="98"/>
      <c r="AN62" s="98"/>
      <c r="AO62" s="98"/>
      <c r="AP62" s="98"/>
      <c r="AQ62" s="98"/>
      <c r="AR62" s="98"/>
      <c r="AS62" s="98"/>
      <c r="AT62" s="98"/>
      <c r="AU62" s="98"/>
      <c r="AV62" s="97"/>
      <c r="AW62" s="97"/>
      <c r="AX62" s="97"/>
      <c r="AY62" s="97"/>
      <c r="AZ62" s="97"/>
      <c r="BA62" s="97"/>
      <c r="BB62" s="97"/>
      <c r="BC62" s="97"/>
      <c r="BD62" s="99"/>
      <c r="BE62" s="99"/>
      <c r="BF62" s="99"/>
      <c r="BG62" s="99"/>
      <c r="BH62" s="99"/>
      <c r="BI62" s="99"/>
      <c r="BJ62" s="99"/>
      <c r="BK62" s="99"/>
      <c r="BL62" s="99"/>
      <c r="BM62" s="99"/>
      <c r="BN62" s="99"/>
      <c r="BO62" s="99"/>
      <c r="BP62" s="99"/>
      <c r="BQ62" s="99"/>
      <c r="BR62" s="99"/>
      <c r="BS62" s="99"/>
      <c r="BT62" s="99"/>
      <c r="BU62" s="99"/>
    </row>
    <row r="63" spans="1:73" s="100" customFormat="1" ht="15" customHeight="1">
      <c r="A63" s="19"/>
      <c r="B63" s="19"/>
      <c r="C63" s="101"/>
      <c r="D63" s="101"/>
      <c r="E63" s="102"/>
      <c r="F63" s="102"/>
      <c r="G63" s="94"/>
      <c r="H63" s="95"/>
      <c r="I63" s="95"/>
      <c r="J63" s="96"/>
      <c r="K63" s="96"/>
      <c r="L63" s="96"/>
      <c r="M63" s="96"/>
      <c r="N63" s="96"/>
      <c r="O63" s="96"/>
      <c r="P63" s="96"/>
      <c r="Q63" s="96"/>
      <c r="R63" s="94"/>
      <c r="S63" s="8"/>
      <c r="T63" s="97"/>
      <c r="U63" s="97"/>
      <c r="V63" s="97"/>
      <c r="W63" s="97"/>
      <c r="X63" s="97"/>
      <c r="Y63" s="91"/>
      <c r="Z63" s="98"/>
      <c r="AA63" s="98"/>
      <c r="AB63" s="98"/>
      <c r="AC63" s="8"/>
      <c r="AD63" s="8"/>
      <c r="AE63" s="8"/>
      <c r="AF63" s="8"/>
      <c r="AG63" s="8"/>
      <c r="AH63" s="8"/>
      <c r="AI63" s="8"/>
      <c r="AJ63" s="8"/>
      <c r="AK63" s="98"/>
      <c r="AL63" s="98"/>
      <c r="AM63" s="98"/>
      <c r="AN63" s="98"/>
      <c r="AO63" s="98"/>
      <c r="AP63" s="98"/>
      <c r="AQ63" s="98"/>
      <c r="AR63" s="98"/>
      <c r="AS63" s="98"/>
      <c r="AT63" s="98"/>
      <c r="AU63" s="98"/>
      <c r="AV63" s="103"/>
      <c r="AW63" s="103"/>
      <c r="AX63" s="97"/>
      <c r="AY63" s="97"/>
      <c r="AZ63" s="97"/>
      <c r="BA63" s="97"/>
      <c r="BB63" s="97"/>
      <c r="BC63" s="97"/>
      <c r="BD63" s="99"/>
      <c r="BE63" s="99"/>
      <c r="BF63" s="99"/>
      <c r="BG63" s="99"/>
      <c r="BH63" s="99"/>
      <c r="BI63" s="99"/>
      <c r="BJ63" s="99"/>
      <c r="BK63" s="99"/>
      <c r="BL63" s="99"/>
      <c r="BM63" s="99"/>
      <c r="BN63" s="99"/>
      <c r="BO63" s="99"/>
      <c r="BP63" s="99"/>
      <c r="BQ63" s="99"/>
      <c r="BR63" s="99"/>
      <c r="BS63" s="99"/>
      <c r="BT63" s="99"/>
      <c r="BU63" s="99"/>
    </row>
    <row r="64" spans="1:73" s="100" customFormat="1" ht="15" customHeight="1">
      <c r="A64" s="19"/>
      <c r="B64" s="19"/>
      <c r="C64" s="101"/>
      <c r="D64" s="101"/>
      <c r="E64" s="102"/>
      <c r="F64" s="102"/>
      <c r="G64" s="94"/>
      <c r="H64" s="95"/>
      <c r="I64" s="95"/>
      <c r="J64" s="96"/>
      <c r="K64" s="96"/>
      <c r="L64" s="96"/>
      <c r="M64" s="96"/>
      <c r="N64" s="96"/>
      <c r="O64" s="96"/>
      <c r="P64" s="96"/>
      <c r="Q64" s="96"/>
      <c r="R64" s="94"/>
      <c r="S64" s="8"/>
      <c r="T64" s="97"/>
      <c r="U64" s="97"/>
      <c r="V64" s="97"/>
      <c r="W64" s="97"/>
      <c r="X64" s="97"/>
      <c r="Y64" s="91"/>
      <c r="Z64" s="98"/>
      <c r="AA64" s="98"/>
      <c r="AB64" s="98"/>
      <c r="AC64" s="8"/>
      <c r="AD64" s="8"/>
      <c r="AE64" s="8"/>
      <c r="AF64" s="8"/>
      <c r="AG64" s="8"/>
      <c r="AH64" s="8"/>
      <c r="AI64" s="8"/>
      <c r="AJ64" s="8"/>
      <c r="AK64" s="98"/>
      <c r="AL64" s="98"/>
      <c r="AM64" s="98"/>
      <c r="AN64" s="98"/>
      <c r="AO64" s="98"/>
      <c r="AP64" s="98"/>
      <c r="AQ64" s="98"/>
      <c r="AR64" s="98"/>
      <c r="AS64" s="98"/>
      <c r="AT64" s="98"/>
      <c r="AU64" s="98"/>
      <c r="AV64" s="103"/>
      <c r="AW64" s="103"/>
      <c r="AX64" s="97"/>
      <c r="AY64" s="97"/>
      <c r="AZ64" s="97"/>
      <c r="BA64" s="97"/>
      <c r="BB64" s="97"/>
      <c r="BC64" s="97"/>
      <c r="BD64" s="99"/>
      <c r="BE64" s="99"/>
      <c r="BF64" s="99"/>
      <c r="BG64" s="99"/>
      <c r="BH64" s="99"/>
      <c r="BI64" s="99"/>
      <c r="BJ64" s="99"/>
      <c r="BK64" s="99"/>
      <c r="BL64" s="99"/>
      <c r="BM64" s="99"/>
      <c r="BN64" s="99"/>
      <c r="BO64" s="99"/>
      <c r="BP64" s="99"/>
      <c r="BQ64" s="99"/>
      <c r="BR64" s="99"/>
      <c r="BS64" s="99"/>
      <c r="BT64" s="99"/>
      <c r="BU64" s="99"/>
    </row>
    <row r="65" spans="1:73" s="100" customFormat="1" ht="15" customHeight="1">
      <c r="A65" s="19"/>
      <c r="B65" s="19"/>
      <c r="C65" s="96"/>
      <c r="D65" s="96"/>
      <c r="E65" s="93"/>
      <c r="F65" s="93"/>
      <c r="G65" s="94"/>
      <c r="H65" s="95"/>
      <c r="I65" s="95"/>
      <c r="J65" s="96"/>
      <c r="K65" s="96"/>
      <c r="L65" s="96"/>
      <c r="M65" s="96"/>
      <c r="N65" s="96"/>
      <c r="O65" s="96"/>
      <c r="P65" s="96"/>
      <c r="Q65" s="96"/>
      <c r="R65" s="94"/>
      <c r="S65" s="8"/>
      <c r="T65" s="97"/>
      <c r="U65" s="97"/>
      <c r="V65" s="97"/>
      <c r="W65" s="97"/>
      <c r="X65" s="97"/>
      <c r="Y65" s="91"/>
      <c r="Z65" s="98"/>
      <c r="AA65" s="98"/>
      <c r="AB65" s="98"/>
      <c r="AC65" s="8"/>
      <c r="AD65" s="8"/>
      <c r="AE65" s="8"/>
      <c r="AF65" s="8"/>
      <c r="AG65" s="8"/>
      <c r="AH65" s="8"/>
      <c r="AI65" s="8"/>
      <c r="AJ65" s="8"/>
      <c r="AK65" s="98"/>
      <c r="AL65" s="98"/>
      <c r="AM65" s="98"/>
      <c r="AN65" s="98"/>
      <c r="AO65" s="98"/>
      <c r="AP65" s="98"/>
      <c r="AQ65" s="98"/>
      <c r="AR65" s="98"/>
      <c r="AS65" s="98"/>
      <c r="AT65" s="98"/>
      <c r="AU65" s="98"/>
      <c r="AV65" s="103"/>
      <c r="AW65" s="103"/>
      <c r="AX65" s="97"/>
      <c r="AY65" s="97"/>
      <c r="AZ65" s="97"/>
      <c r="BA65" s="97"/>
      <c r="BB65" s="97"/>
      <c r="BC65" s="97"/>
      <c r="BD65" s="99"/>
      <c r="BE65" s="99"/>
      <c r="BF65" s="99"/>
      <c r="BG65" s="99"/>
      <c r="BH65" s="99"/>
      <c r="BI65" s="99"/>
      <c r="BJ65" s="99"/>
      <c r="BK65" s="99"/>
      <c r="BL65" s="99"/>
      <c r="BM65" s="99"/>
      <c r="BN65" s="99"/>
      <c r="BO65" s="99"/>
      <c r="BP65" s="99"/>
      <c r="BQ65" s="99"/>
      <c r="BR65" s="99"/>
      <c r="BS65" s="99"/>
      <c r="BT65" s="99"/>
      <c r="BU65" s="99"/>
    </row>
    <row r="66" spans="1:73" s="100" customFormat="1" ht="15" customHeight="1">
      <c r="A66" s="19"/>
      <c r="B66" s="19"/>
      <c r="C66" s="96"/>
      <c r="D66" s="96"/>
      <c r="E66" s="93"/>
      <c r="F66" s="93"/>
      <c r="G66" s="94"/>
      <c r="H66" s="95"/>
      <c r="I66" s="95"/>
      <c r="J66" s="96"/>
      <c r="K66" s="96"/>
      <c r="L66" s="96"/>
      <c r="M66" s="96"/>
      <c r="N66" s="96"/>
      <c r="O66" s="96"/>
      <c r="P66" s="96"/>
      <c r="Q66" s="96"/>
      <c r="R66" s="94"/>
      <c r="S66" s="8"/>
      <c r="T66" s="97"/>
      <c r="U66" s="97"/>
      <c r="V66" s="97"/>
      <c r="W66" s="97"/>
      <c r="X66" s="97"/>
      <c r="Y66" s="91"/>
      <c r="Z66" s="98"/>
      <c r="AA66" s="98"/>
      <c r="AB66" s="98"/>
      <c r="AC66" s="8"/>
      <c r="AD66" s="8"/>
      <c r="AE66" s="8"/>
      <c r="AF66" s="8"/>
      <c r="AG66" s="8"/>
      <c r="AH66" s="8"/>
      <c r="AI66" s="8"/>
      <c r="AJ66" s="8"/>
      <c r="AK66" s="98"/>
      <c r="AL66" s="98"/>
      <c r="AM66" s="98"/>
      <c r="AN66" s="98"/>
      <c r="AO66" s="98"/>
      <c r="AP66" s="98"/>
      <c r="AQ66" s="98"/>
      <c r="AR66" s="98"/>
      <c r="AS66" s="98"/>
      <c r="AT66" s="98"/>
      <c r="AU66" s="98"/>
      <c r="AV66" s="103"/>
      <c r="AW66" s="103"/>
      <c r="AX66" s="97"/>
      <c r="AY66" s="97"/>
      <c r="AZ66" s="97"/>
      <c r="BA66" s="97"/>
      <c r="BB66" s="97"/>
      <c r="BC66" s="97"/>
      <c r="BD66" s="99"/>
      <c r="BE66" s="99"/>
      <c r="BF66" s="99"/>
      <c r="BG66" s="99"/>
      <c r="BH66" s="99"/>
      <c r="BI66" s="99"/>
      <c r="BJ66" s="99"/>
      <c r="BK66" s="99"/>
      <c r="BL66" s="99"/>
      <c r="BM66" s="99"/>
      <c r="BN66" s="99"/>
      <c r="BO66" s="99"/>
      <c r="BP66" s="99"/>
      <c r="BQ66" s="99"/>
      <c r="BR66" s="99"/>
      <c r="BS66" s="99"/>
      <c r="BT66" s="99"/>
      <c r="BU66" s="99"/>
    </row>
    <row r="67" spans="1:73" s="100" customFormat="1" ht="15" customHeight="1">
      <c r="A67" s="19"/>
      <c r="B67" s="19"/>
      <c r="C67" s="96"/>
      <c r="D67" s="96"/>
      <c r="E67" s="104"/>
      <c r="F67" s="104"/>
      <c r="G67" s="96"/>
      <c r="H67" s="95"/>
      <c r="I67" s="95"/>
      <c r="J67" s="96"/>
      <c r="K67" s="96"/>
      <c r="L67" s="96"/>
      <c r="M67" s="96"/>
      <c r="N67" s="96"/>
      <c r="O67" s="96"/>
      <c r="P67" s="96"/>
      <c r="Q67" s="96"/>
      <c r="R67" s="94"/>
      <c r="S67" s="8"/>
      <c r="T67" s="97"/>
      <c r="U67" s="97"/>
      <c r="V67" s="97"/>
      <c r="W67" s="97"/>
      <c r="X67" s="97"/>
      <c r="Y67" s="91"/>
      <c r="Z67" s="98"/>
      <c r="AA67" s="98"/>
      <c r="AB67" s="98"/>
      <c r="AC67" s="8"/>
      <c r="AD67" s="8"/>
      <c r="AE67" s="8"/>
      <c r="AF67" s="8"/>
      <c r="AG67" s="8"/>
      <c r="AH67" s="8"/>
      <c r="AI67" s="98"/>
      <c r="AJ67" s="98"/>
      <c r="AK67" s="98"/>
      <c r="AL67" s="98"/>
      <c r="AM67" s="98"/>
      <c r="AN67" s="98"/>
      <c r="AO67" s="98"/>
      <c r="AP67" s="98"/>
      <c r="AQ67" s="98"/>
      <c r="AR67" s="98"/>
      <c r="AS67" s="98"/>
      <c r="AT67" s="98"/>
      <c r="AU67" s="98"/>
      <c r="AV67" s="97"/>
      <c r="AW67" s="97"/>
      <c r="AX67" s="97"/>
      <c r="AY67" s="97"/>
      <c r="AZ67" s="97"/>
      <c r="BA67" s="97"/>
      <c r="BB67" s="97"/>
      <c r="BC67" s="97"/>
      <c r="BD67" s="99"/>
      <c r="BE67" s="99"/>
      <c r="BF67" s="12"/>
      <c r="BG67" s="12"/>
      <c r="BH67" s="12"/>
      <c r="BI67" s="12"/>
      <c r="BJ67" s="12"/>
      <c r="BK67" s="12"/>
      <c r="BL67" s="12"/>
      <c r="BM67" s="12"/>
      <c r="BN67" s="12"/>
      <c r="BO67" s="12"/>
      <c r="BP67" s="12"/>
      <c r="BQ67" s="12"/>
      <c r="BR67" s="12"/>
      <c r="BS67" s="12"/>
      <c r="BT67" s="12"/>
      <c r="BU67" s="12"/>
    </row>
    <row r="68" spans="1:73" s="110" customFormat="1" ht="26.25" customHeight="1">
      <c r="A68" s="19"/>
      <c r="B68" s="19"/>
      <c r="C68" s="105"/>
      <c r="D68" s="96"/>
      <c r="E68" s="104"/>
      <c r="F68" s="92" t="str">
        <f>$J$1</f>
        <v>Seilesing HI 2015, ALDER</v>
      </c>
      <c r="G68" s="106"/>
      <c r="H68" s="106"/>
      <c r="I68" s="106"/>
      <c r="J68" s="106"/>
      <c r="K68" s="106"/>
      <c r="L68" s="106"/>
      <c r="M68" s="106"/>
      <c r="N68" s="106"/>
      <c r="O68" s="106"/>
      <c r="P68" s="106"/>
      <c r="Q68" s="106"/>
      <c r="R68" s="106"/>
      <c r="S68" s="8"/>
      <c r="T68" s="107"/>
      <c r="U68" s="107"/>
      <c r="V68" s="107"/>
      <c r="W68" s="107"/>
      <c r="X68" s="107"/>
      <c r="Y68" s="91"/>
      <c r="Z68" s="108"/>
      <c r="AA68" s="108"/>
      <c r="AB68" s="108"/>
      <c r="AC68" s="8"/>
      <c r="AD68" s="8"/>
      <c r="AE68" s="8"/>
      <c r="AF68" s="8"/>
      <c r="AG68" s="8"/>
      <c r="AH68" s="8"/>
      <c r="AI68" s="108"/>
      <c r="AJ68" s="108"/>
      <c r="AK68" s="108"/>
      <c r="AL68" s="108"/>
      <c r="AM68" s="108"/>
      <c r="AN68" s="108"/>
      <c r="AO68" s="108"/>
      <c r="AP68" s="108"/>
      <c r="AQ68" s="108"/>
      <c r="AR68" s="108"/>
      <c r="AS68" s="108"/>
      <c r="AT68" s="108"/>
      <c r="AU68" s="108"/>
      <c r="AV68" s="108"/>
      <c r="AW68" s="108"/>
      <c r="AX68" s="107"/>
      <c r="AY68" s="107"/>
      <c r="AZ68" s="107"/>
      <c r="BA68" s="107"/>
      <c r="BB68" s="107"/>
      <c r="BC68" s="107"/>
      <c r="BD68" s="109"/>
      <c r="BE68" s="109"/>
      <c r="BF68" s="12"/>
      <c r="BG68" s="12"/>
      <c r="BH68" s="12"/>
      <c r="BI68" s="12"/>
      <c r="BJ68" s="12"/>
      <c r="BK68" s="12"/>
      <c r="BL68" s="12"/>
      <c r="BM68" s="12"/>
      <c r="BN68" s="12"/>
      <c r="BO68" s="12"/>
      <c r="BP68" s="12"/>
      <c r="BQ68" s="12"/>
      <c r="BR68" s="12"/>
      <c r="BS68" s="12"/>
      <c r="BT68" s="12"/>
      <c r="BU68" s="12"/>
    </row>
    <row r="69" spans="1:73" s="117" customFormat="1" ht="15" customHeight="1">
      <c r="A69" s="19"/>
      <c r="B69" s="19"/>
      <c r="C69" s="111"/>
      <c r="D69" s="111"/>
      <c r="E69" s="112"/>
      <c r="F69" s="112"/>
      <c r="G69" s="111"/>
      <c r="H69" s="113"/>
      <c r="I69" s="113"/>
      <c r="J69" s="111"/>
      <c r="K69" s="111"/>
      <c r="L69" s="111"/>
      <c r="M69" s="111"/>
      <c r="N69" s="111"/>
      <c r="O69" s="111"/>
      <c r="P69" s="111"/>
      <c r="Q69" s="111"/>
      <c r="R69" s="114"/>
      <c r="S69" s="8"/>
      <c r="T69" s="115"/>
      <c r="U69" s="115"/>
      <c r="V69" s="115"/>
      <c r="W69" s="115"/>
      <c r="X69" s="115"/>
      <c r="Y69" s="91"/>
      <c r="Z69" s="19"/>
      <c r="AA69" s="19"/>
      <c r="AB69" s="19"/>
      <c r="AC69" s="8"/>
      <c r="AD69" s="8"/>
      <c r="AE69" s="8"/>
      <c r="AF69" s="8"/>
      <c r="AG69" s="8"/>
      <c r="AH69" s="8"/>
      <c r="AI69" s="19"/>
      <c r="AJ69" s="19"/>
      <c r="AK69" s="19"/>
      <c r="AL69" s="19"/>
      <c r="AM69" s="19"/>
      <c r="AN69" s="19"/>
      <c r="AO69" s="19"/>
      <c r="AP69" s="19"/>
      <c r="AQ69" s="19"/>
      <c r="AR69" s="19"/>
      <c r="AS69" s="19"/>
      <c r="AT69" s="19"/>
      <c r="AU69" s="19"/>
      <c r="AV69" s="115"/>
      <c r="AW69" s="115"/>
      <c r="AX69" s="115"/>
      <c r="AY69" s="115"/>
      <c r="AZ69" s="115"/>
      <c r="BA69" s="115"/>
      <c r="BB69" s="115"/>
      <c r="BC69" s="115"/>
      <c r="BD69" s="116"/>
      <c r="BE69" s="116"/>
      <c r="BF69" s="12"/>
      <c r="BG69" s="12"/>
      <c r="BH69" s="12"/>
      <c r="BI69" s="12"/>
      <c r="BJ69" s="12"/>
      <c r="BK69" s="12"/>
      <c r="BL69" s="12"/>
      <c r="BM69" s="12"/>
      <c r="BN69" s="12"/>
      <c r="BO69" s="12"/>
      <c r="BP69" s="12"/>
      <c r="BQ69" s="12"/>
      <c r="BR69" s="12"/>
      <c r="BS69" s="12"/>
      <c r="BT69" s="12"/>
      <c r="BU69" s="12"/>
    </row>
    <row r="70" spans="1:73" ht="18" customHeight="1">
      <c r="A70" s="19"/>
      <c r="B70" s="19"/>
      <c r="C70" s="118"/>
      <c r="D70" s="118"/>
      <c r="E70" s="118"/>
      <c r="F70" s="118"/>
      <c r="G70" s="119" t="s">
        <v>34</v>
      </c>
      <c r="H70" s="120"/>
      <c r="I70" s="120"/>
      <c r="J70" s="120"/>
      <c r="K70" s="120"/>
      <c r="L70" s="121"/>
      <c r="M70" s="122"/>
      <c r="N70" s="122"/>
      <c r="O70" s="122"/>
      <c r="P70" s="122"/>
      <c r="Q70" s="118"/>
      <c r="R70" s="123"/>
      <c r="S70" s="8"/>
      <c r="T70" s="124"/>
      <c r="U70" s="124"/>
      <c r="V70" s="124"/>
      <c r="W70" s="124"/>
      <c r="X70" s="124"/>
      <c r="Y70" s="124"/>
      <c r="Z70" s="19"/>
      <c r="AA70" s="19"/>
      <c r="AB70" s="19"/>
      <c r="AC70" s="8"/>
      <c r="AD70" s="8"/>
      <c r="AE70" s="8"/>
      <c r="AF70" s="8"/>
      <c r="AG70" s="8"/>
      <c r="AH70" s="8"/>
      <c r="AI70" s="19"/>
      <c r="AJ70" s="19"/>
      <c r="AK70" s="19"/>
      <c r="AL70" s="19"/>
      <c r="AM70" s="19"/>
      <c r="AN70" s="19"/>
      <c r="AO70" s="19"/>
      <c r="AP70" s="19"/>
      <c r="AQ70" s="19"/>
      <c r="AR70" s="19"/>
      <c r="AS70" s="19"/>
      <c r="AT70" s="19"/>
      <c r="AU70" s="19"/>
      <c r="AV70" s="19"/>
      <c r="AW70" s="19"/>
      <c r="AX70" s="19"/>
      <c r="AY70" s="19"/>
      <c r="AZ70" s="19"/>
      <c r="BA70" s="19"/>
      <c r="BB70" s="19"/>
      <c r="BC70" s="19"/>
      <c r="BF70" s="12"/>
      <c r="BG70" s="12"/>
      <c r="BH70" s="12"/>
      <c r="BI70" s="12"/>
      <c r="BJ70" s="12"/>
      <c r="BK70" s="12"/>
      <c r="BL70" s="12"/>
      <c r="BM70" s="12"/>
      <c r="BN70" s="12"/>
      <c r="BO70" s="12"/>
      <c r="BP70" s="12"/>
      <c r="BQ70" s="12"/>
      <c r="BR70" s="12"/>
      <c r="BS70" s="12"/>
      <c r="BT70" s="12"/>
      <c r="BU70" s="12"/>
    </row>
    <row r="71" spans="1:73">
      <c r="A71" s="19"/>
      <c r="B71" s="19"/>
      <c r="C71" s="118"/>
      <c r="D71" s="118"/>
      <c r="E71" s="126"/>
      <c r="F71" s="126"/>
      <c r="G71" s="147" t="str">
        <f>R3</f>
        <v>MODAL</v>
      </c>
      <c r="H71" s="464" t="str">
        <f t="shared" ref="H71:Q71" si="12">H3</f>
        <v>Harald</v>
      </c>
      <c r="I71" s="464" t="str">
        <f t="shared" si="12"/>
        <v>Lisbet</v>
      </c>
      <c r="J71" s="464" t="str">
        <f t="shared" si="12"/>
        <v>Hildegunn</v>
      </c>
      <c r="K71" s="464" t="str">
        <f t="shared" si="12"/>
        <v>Stian</v>
      </c>
      <c r="L71" s="464" t="str">
        <f t="shared" si="12"/>
        <v>Merete</v>
      </c>
      <c r="M71" s="464" t="str">
        <f t="shared" si="12"/>
        <v>Janicke</v>
      </c>
      <c r="N71" s="464" t="str">
        <f t="shared" ref="N71" si="13">N3</f>
        <v>Silje</v>
      </c>
      <c r="O71" s="464" t="str">
        <f t="shared" si="12"/>
        <v>Asbjørn</v>
      </c>
      <c r="P71" s="464" t="str">
        <f t="shared" si="12"/>
        <v>Else</v>
      </c>
      <c r="Q71" s="464" t="str">
        <f t="shared" si="12"/>
        <v>Trine</v>
      </c>
      <c r="R71" s="129"/>
      <c r="S71" s="8"/>
      <c r="T71" s="130"/>
      <c r="U71" s="130"/>
      <c r="V71" s="130"/>
      <c r="W71" s="130"/>
      <c r="X71" s="130"/>
      <c r="Y71" s="130"/>
      <c r="Z71" s="19"/>
      <c r="AA71" s="19"/>
      <c r="AB71" s="19"/>
      <c r="AC71" s="8"/>
      <c r="AD71" s="8"/>
      <c r="AE71" s="8"/>
      <c r="AF71" s="8"/>
      <c r="AG71" s="8"/>
      <c r="AH71" s="8"/>
      <c r="AI71" s="19"/>
      <c r="AJ71" s="19"/>
      <c r="AK71" s="19"/>
      <c r="AL71" s="19"/>
      <c r="AM71" s="19"/>
      <c r="AN71" s="19"/>
      <c r="AO71" s="19"/>
      <c r="AP71" s="19"/>
      <c r="AQ71" s="19"/>
      <c r="AR71" s="19"/>
      <c r="AS71" s="19"/>
      <c r="AT71" s="19"/>
      <c r="AU71" s="19"/>
      <c r="AV71" s="19"/>
      <c r="AW71" s="131"/>
      <c r="AX71" s="19"/>
      <c r="AY71" s="19"/>
      <c r="AZ71" s="19"/>
      <c r="BA71" s="19"/>
      <c r="BB71" s="19"/>
      <c r="BC71" s="19"/>
      <c r="BF71" s="12"/>
      <c r="BG71" s="12"/>
      <c r="BH71" s="12"/>
      <c r="BI71" s="12"/>
      <c r="BJ71" s="12"/>
      <c r="BK71" s="12"/>
      <c r="BL71" s="12"/>
      <c r="BM71" s="12"/>
      <c r="BN71" s="12"/>
      <c r="BO71" s="12"/>
      <c r="BP71" s="12"/>
      <c r="BQ71" s="12"/>
      <c r="BR71" s="12"/>
      <c r="BS71" s="12"/>
      <c r="BT71" s="12"/>
      <c r="BU71" s="12"/>
    </row>
    <row r="72" spans="1:73" ht="12.75" customHeight="1">
      <c r="A72" s="19"/>
      <c r="B72" s="19"/>
      <c r="C72" s="118"/>
      <c r="D72" s="118"/>
      <c r="E72" s="118"/>
      <c r="F72" s="118"/>
      <c r="G72" s="132" t="str">
        <f>R4</f>
        <v>(R1-R5)</v>
      </c>
      <c r="H72" s="75">
        <f t="shared" ref="H72:Q72" si="14">H4</f>
        <v>3</v>
      </c>
      <c r="I72" s="75">
        <f t="shared" si="14"/>
        <v>1</v>
      </c>
      <c r="J72" s="75">
        <f t="shared" si="14"/>
        <v>2</v>
      </c>
      <c r="K72" s="75">
        <f t="shared" si="14"/>
        <v>10</v>
      </c>
      <c r="L72" s="75">
        <f t="shared" si="14"/>
        <v>4</v>
      </c>
      <c r="M72" s="75">
        <f t="shared" si="14"/>
        <v>9</v>
      </c>
      <c r="N72" s="75">
        <f t="shared" ref="N72" si="15">N4</f>
        <v>5</v>
      </c>
      <c r="O72" s="75">
        <f t="shared" si="14"/>
        <v>8</v>
      </c>
      <c r="P72" s="75">
        <f t="shared" si="14"/>
        <v>6</v>
      </c>
      <c r="Q72" s="75">
        <f t="shared" si="14"/>
        <v>7</v>
      </c>
      <c r="R72" s="133" t="s">
        <v>35</v>
      </c>
      <c r="S72" s="8"/>
      <c r="T72" s="130"/>
      <c r="U72" s="130"/>
      <c r="V72" s="130"/>
      <c r="W72" s="130"/>
      <c r="X72" s="130"/>
      <c r="Y72" s="130"/>
      <c r="Z72" s="19"/>
      <c r="AA72" s="19"/>
      <c r="AB72" s="19"/>
      <c r="AC72" s="8"/>
      <c r="AD72" s="8"/>
      <c r="AE72" s="8"/>
      <c r="AF72" s="8"/>
      <c r="AG72" s="8"/>
      <c r="AH72" s="8"/>
      <c r="AI72" s="19"/>
      <c r="AJ72" s="19"/>
      <c r="AK72" s="19"/>
      <c r="AL72" s="19"/>
      <c r="AM72" s="19"/>
      <c r="AN72" s="19"/>
      <c r="AO72" s="19"/>
      <c r="AP72" s="19"/>
      <c r="AQ72" s="19"/>
      <c r="AR72" s="19"/>
      <c r="AS72" s="19"/>
      <c r="AT72" s="19"/>
      <c r="AU72" s="19"/>
      <c r="AV72" s="19"/>
      <c r="AW72" s="19"/>
      <c r="AX72" s="19"/>
      <c r="AY72" s="19"/>
      <c r="AZ72" s="19"/>
      <c r="BA72" s="19"/>
      <c r="BB72" s="19"/>
      <c r="BC72" s="19"/>
      <c r="BF72" s="12"/>
      <c r="BG72" s="12"/>
      <c r="BH72" s="12"/>
      <c r="BI72" s="12"/>
      <c r="BJ72" s="12"/>
      <c r="BK72" s="12"/>
      <c r="BL72" s="12"/>
      <c r="BM72" s="12"/>
      <c r="BN72" s="12"/>
      <c r="BO72" s="12"/>
      <c r="BP72" s="12"/>
      <c r="BQ72" s="12"/>
      <c r="BR72" s="12"/>
      <c r="BS72" s="12"/>
      <c r="BT72" s="12"/>
      <c r="BU72" s="12"/>
    </row>
    <row r="73" spans="1:73" ht="12.75" customHeight="1">
      <c r="A73" s="19"/>
      <c r="B73" s="19"/>
      <c r="C73" s="134"/>
      <c r="D73" s="135"/>
      <c r="E73" s="136"/>
      <c r="F73" s="136"/>
      <c r="G73" s="137">
        <v>0</v>
      </c>
      <c r="H73" s="26" t="str">
        <f t="array" ref="H73">IF(COUNT(IF($R$5:$R$54=$G73,H$5:H$54,""))=0,"-",COUNT(IF($R$5:$R$54=$G73,H$5:H$54,"")))</f>
        <v>-</v>
      </c>
      <c r="I73" s="26" t="str">
        <f t="array" ref="I73">IF(COUNT(IF($R$5:$R$54=$G73,I$5:I$54,""))=0,"-",COUNT(IF($R$5:$R$54=$G73,I$5:I$54,"")))</f>
        <v>-</v>
      </c>
      <c r="J73" s="26" t="str">
        <f>IF(COUNT(IF($R$5:$R$54=$G73,J$5:J$54,""))=0,"-",COUNT(IF($R$5:$R$54=$G73,J$5:J$54,"")))</f>
        <v>-</v>
      </c>
      <c r="K73" s="26" t="str">
        <f t="array" ref="K73">IF(COUNT(IF($R$5:$R$54=$G73,K$5:K$54,""))=0,"-",COUNT(IF($R$5:$R$54=$G73,K$5:K$54,"")))</f>
        <v>-</v>
      </c>
      <c r="L73" s="26" t="str">
        <f t="array" ref="L73">IF(COUNT(IF($R$5:$R$54=$G73,L$5:L$54,""))=0,"-",COUNT(IF($R$5:$R$54=$G73,L$5:L$54,"")))</f>
        <v>-</v>
      </c>
      <c r="M73" s="26" t="str">
        <f t="array" ref="M73">IF(COUNT(IF($R$5:$R$54=$G73,M$5:M$54,""))=0,"-",COUNT(IF($R$5:$R$54=$G73,M$5:M$54,"")))</f>
        <v>-</v>
      </c>
      <c r="N73" s="26" t="str">
        <f t="array" ref="N73">IF(COUNT(IF($R$5:$R$54=$G73,N$5:N$54,""))=0,"-",COUNT(IF($R$5:$R$54=$G73,N$5:N$54,"")))</f>
        <v>-</v>
      </c>
      <c r="O73" s="26" t="str">
        <f t="array" ref="O73">IF(COUNT(IF($R$5:$R$54=$G73,O$5:O$54,""))=0,"-",COUNT(IF($R$5:$R$54=$G73,O$5:O$54,"")))</f>
        <v>-</v>
      </c>
      <c r="P73" s="26" t="str">
        <f t="array" ref="P73">IF(COUNT(IF($R$5:$R$54=$G73,P$5:P$54,""))=0,"-",COUNT(IF($R$5:$R$54=$G73,P$5:P$54,"")))</f>
        <v>-</v>
      </c>
      <c r="Q73" s="26" t="str">
        <f t="array" ref="Q73">IF(COUNT(IF($R$5:$R$54=$G73,Q$5:Q$54,""))=0,"-",COUNT(IF($R$5:$R$54=$G73,Q$5:Q$54,"")))</f>
        <v>-</v>
      </c>
      <c r="R73" s="138" t="str">
        <f t="array" ref="R73">IF(H73:Q73="-","-",SUM(H73:Q73))</f>
        <v>-</v>
      </c>
      <c r="S73" s="8"/>
      <c r="T73" s="130"/>
      <c r="U73" s="130"/>
      <c r="V73" s="130"/>
      <c r="W73" s="130"/>
      <c r="X73" s="130"/>
      <c r="Y73" s="130"/>
      <c r="Z73" s="19"/>
      <c r="AA73" s="19"/>
      <c r="AB73" s="19"/>
      <c r="AC73" s="8"/>
      <c r="AD73" s="8"/>
      <c r="AE73" s="8"/>
      <c r="AF73" s="8"/>
      <c r="AG73" s="8"/>
      <c r="AH73" s="8"/>
      <c r="AI73" s="8"/>
      <c r="AJ73" s="19"/>
      <c r="AK73" s="19"/>
      <c r="AL73" s="19"/>
      <c r="AM73" s="19"/>
      <c r="AN73" s="19"/>
      <c r="AO73" s="19"/>
      <c r="AP73" s="19"/>
      <c r="AQ73" s="19"/>
      <c r="AR73" s="19"/>
      <c r="AS73" s="19"/>
      <c r="AT73" s="19"/>
      <c r="AU73" s="19"/>
      <c r="AV73" s="19"/>
      <c r="AW73" s="19"/>
      <c r="AX73" s="19"/>
      <c r="AY73" s="19"/>
      <c r="AZ73" s="19"/>
      <c r="BA73" s="19"/>
      <c r="BB73" s="19"/>
      <c r="BC73" s="19"/>
      <c r="BF73" s="12"/>
      <c r="BG73" s="12"/>
      <c r="BH73" s="12"/>
      <c r="BI73" s="12"/>
      <c r="BJ73" s="12"/>
      <c r="BK73" s="12"/>
      <c r="BL73" s="12"/>
      <c r="BM73" s="12"/>
      <c r="BN73" s="12"/>
      <c r="BO73" s="12"/>
      <c r="BP73" s="12"/>
      <c r="BQ73" s="12"/>
      <c r="BR73" s="12"/>
      <c r="BS73" s="12"/>
      <c r="BT73" s="12"/>
      <c r="BU73" s="12"/>
    </row>
    <row r="74" spans="1:73" ht="12.75" customHeight="1">
      <c r="A74" s="19"/>
      <c r="B74" s="19"/>
      <c r="C74" s="139"/>
      <c r="D74" s="139"/>
      <c r="E74" s="136"/>
      <c r="F74" s="136"/>
      <c r="G74" s="140">
        <f t="shared" ref="G74:G88" si="16">G73+1</f>
        <v>1</v>
      </c>
      <c r="H74" s="26" t="str">
        <f t="array" ref="H74">IF(COUNT(IF($R$5:$R$54=$G74,H$5:H$54,""))=0,"-",COUNT(IF($R$5:$R$54=$G74,H$5:H$54,"")))</f>
        <v>-</v>
      </c>
      <c r="I74" s="26" t="str">
        <f t="array" ref="I74">IF(COUNT(IF($R$5:$R$54=$G74,I$5:I$54,""))=0,"-",COUNT(IF($R$5:$R$54=$G74,I$5:I$54,"")))</f>
        <v>-</v>
      </c>
      <c r="J74" s="26" t="str">
        <f t="array" ref="J74">IF(COUNT(IF($R$5:$R$54=$G74,J$5:J$54,""))=0,"-",COUNT(IF($R$5:$R$54=$G74,J$5:J$54,"")))</f>
        <v>-</v>
      </c>
      <c r="K74" s="26" t="str">
        <f t="array" ref="K74">IF(COUNT(IF($R$5:$R$54=$G74,K$5:K$54,""))=0,"-",COUNT(IF($R$5:$R$54=$G74,K$5:K$54,"")))</f>
        <v>-</v>
      </c>
      <c r="L74" s="26" t="str">
        <f t="array" ref="L74">IF(COUNT(IF($R$5:$R$54=$G74,L$5:L$54,""))=0,"-",COUNT(IF($R$5:$R$54=$G74,L$5:L$54,"")))</f>
        <v>-</v>
      </c>
      <c r="M74" s="26" t="str">
        <f t="array" ref="M74">IF(COUNT(IF($R$5:$R$54=$G74,M$5:M$54,""))=0,"-",COUNT(IF($R$5:$R$54=$G74,M$5:M$54,"")))</f>
        <v>-</v>
      </c>
      <c r="N74" s="26" t="str">
        <f t="array" ref="N74">IF(COUNT(IF($R$5:$R$54=$G74,N$5:N$54,""))=0,"-",COUNT(IF($R$5:$R$54=$G74,N$5:N$54,"")))</f>
        <v>-</v>
      </c>
      <c r="O74" s="26" t="str">
        <f t="array" ref="O74">IF(COUNT(IF($R$5:$R$54=$G74,O$5:O$54,""))=0,"-",COUNT(IF($R$5:$R$54=$G74,O$5:O$54,"")))</f>
        <v>-</v>
      </c>
      <c r="P74" s="26" t="str">
        <f t="array" ref="P74">IF(COUNT(IF($R$5:$R$54=$G74,P$5:P$54,""))=0,"-",COUNT(IF($R$5:$R$54=$G74,P$5:P$54,"")))</f>
        <v>-</v>
      </c>
      <c r="Q74" s="26" t="str">
        <f t="array" ref="Q74">IF(COUNT(IF($R$5:$R$54=$G74,Q$5:Q$54,""))=0,"-",COUNT(IF($R$5:$R$54=$G74,Q$5:Q$54,"")))</f>
        <v>-</v>
      </c>
      <c r="R74" s="127" t="str">
        <f t="array" ref="R74">IF(H74:Q74="-","-",SUM(H74:Q74))</f>
        <v>-</v>
      </c>
      <c r="S74" s="8"/>
      <c r="T74" s="141"/>
      <c r="U74" s="141"/>
      <c r="V74" s="141"/>
      <c r="W74" s="141"/>
      <c r="X74" s="141"/>
      <c r="Y74" s="141"/>
      <c r="Z74" s="19"/>
      <c r="AA74" s="19"/>
      <c r="AB74" s="19"/>
      <c r="AC74" s="8"/>
      <c r="AD74" s="8"/>
      <c r="AE74" s="8"/>
      <c r="AF74" s="8"/>
      <c r="AG74" s="8"/>
      <c r="AH74" s="8"/>
      <c r="AI74" s="8"/>
      <c r="AJ74" s="19"/>
      <c r="AK74" s="19"/>
      <c r="AL74" s="19"/>
      <c r="AM74" s="19"/>
      <c r="AN74" s="19"/>
      <c r="AO74" s="19"/>
      <c r="AP74" s="19"/>
      <c r="AQ74" s="19"/>
      <c r="AR74" s="19"/>
      <c r="AS74" s="19"/>
      <c r="AT74" s="19"/>
      <c r="AU74" s="19"/>
      <c r="AV74" s="19"/>
      <c r="AW74" s="19"/>
      <c r="AX74" s="19"/>
      <c r="AY74" s="19"/>
      <c r="AZ74" s="19"/>
      <c r="BA74" s="19"/>
      <c r="BB74" s="19"/>
      <c r="BC74" s="19"/>
      <c r="BF74" s="12"/>
      <c r="BG74" s="12"/>
      <c r="BH74" s="12"/>
      <c r="BI74" s="12"/>
      <c r="BJ74" s="12"/>
      <c r="BK74" s="12"/>
      <c r="BL74" s="12"/>
      <c r="BM74" s="12"/>
      <c r="BN74" s="12"/>
      <c r="BO74" s="12"/>
      <c r="BP74" s="12"/>
      <c r="BQ74" s="12"/>
      <c r="BR74" s="12"/>
      <c r="BS74" s="12"/>
      <c r="BT74" s="12"/>
      <c r="BU74" s="12"/>
    </row>
    <row r="75" spans="1:73" ht="12.75" customHeight="1">
      <c r="A75" s="19"/>
      <c r="B75" s="19"/>
      <c r="C75" s="139"/>
      <c r="D75" s="139"/>
      <c r="E75" s="136"/>
      <c r="F75" s="136"/>
      <c r="G75" s="140">
        <f t="shared" si="16"/>
        <v>2</v>
      </c>
      <c r="H75" s="26">
        <f t="array" ref="H75">IF(COUNT(IF($R$5:$R$54=$G75,H$5:H$54,""))=0,"-",COUNT(IF($R$5:$R$54=$G75,H$5:H$54,"")))</f>
        <v>4</v>
      </c>
      <c r="I75" s="26">
        <f t="array" ref="I75">IF(COUNT(IF($R$5:$R$54=$G75,I$5:I$54,""))=0,"-",COUNT(IF($R$5:$R$54=$G75,I$5:I$54,"")))</f>
        <v>4</v>
      </c>
      <c r="J75" s="26">
        <f t="array" ref="J75">IF(COUNT(IF($R$5:$R$54=$G75,J$5:J$54,""))=0,"-",COUNT(IF($R$5:$R$54=$G75,J$5:J$54,"")))</f>
        <v>4</v>
      </c>
      <c r="K75" s="26">
        <f t="array" ref="K75">IF(COUNT(IF($R$5:$R$54=$G75,K$5:K$54,""))=0,"-",COUNT(IF($R$5:$R$54=$G75,K$5:K$54,"")))</f>
        <v>4</v>
      </c>
      <c r="L75" s="26">
        <f t="array" ref="L75">IF(COUNT(IF($R$5:$R$54=$G75,L$5:L$54,""))=0,"-",COUNT(IF($R$5:$R$54=$G75,L$5:L$54,"")))</f>
        <v>4</v>
      </c>
      <c r="M75" s="26">
        <f t="array" ref="M75">IF(COUNT(IF($R$5:$R$54=$G75,M$5:M$54,""))=0,"-",COUNT(IF($R$5:$R$54=$G75,M$5:M$54,"")))</f>
        <v>4</v>
      </c>
      <c r="N75" s="26">
        <f t="array" ref="N75">IF(COUNT(IF($R$5:$R$54=$G75,N$5:N$54,""))=0,"-",COUNT(IF($R$5:$R$54=$G75,N$5:N$54,"")))</f>
        <v>4</v>
      </c>
      <c r="O75" s="26">
        <f t="array" ref="O75">IF(COUNT(IF($R$5:$R$54=$G75,O$5:O$54,""))=0,"-",COUNT(IF($R$5:$R$54=$G75,O$5:O$54,"")))</f>
        <v>4</v>
      </c>
      <c r="P75" s="26">
        <f t="array" ref="P75">IF(COUNT(IF($R$5:$R$54=$G75,P$5:P$54,""))=0,"-",COUNT(IF($R$5:$R$54=$G75,P$5:P$54,"")))</f>
        <v>4</v>
      </c>
      <c r="Q75" s="26">
        <f t="array" ref="Q75">IF(COUNT(IF($R$5:$R$54=$G75,Q$5:Q$54,""))=0,"-",COUNT(IF($R$5:$R$54=$G75,Q$5:Q$54,"")))</f>
        <v>4</v>
      </c>
      <c r="R75" s="127">
        <f t="array" ref="R75">IF(H75:Q75="-","-",SUM(H75:Q75))</f>
        <v>40</v>
      </c>
      <c r="S75" s="8"/>
      <c r="T75" s="141"/>
      <c r="U75" s="141"/>
      <c r="V75" s="141"/>
      <c r="W75" s="141"/>
      <c r="X75" s="141"/>
      <c r="Y75" s="141"/>
      <c r="Z75" s="19"/>
      <c r="AA75" s="19"/>
      <c r="AB75" s="19"/>
      <c r="AC75" s="8"/>
      <c r="AD75" s="8"/>
      <c r="AE75" s="8"/>
      <c r="AF75" s="8"/>
      <c r="AG75" s="8"/>
      <c r="AH75" s="8"/>
      <c r="AI75" s="19"/>
      <c r="AJ75" s="19"/>
      <c r="AK75" s="19"/>
      <c r="AL75" s="19"/>
      <c r="AM75" s="19"/>
      <c r="AN75" s="19"/>
      <c r="AO75" s="19"/>
      <c r="AP75" s="19"/>
      <c r="AQ75" s="19"/>
      <c r="AR75" s="19"/>
      <c r="AS75" s="19"/>
      <c r="AT75" s="19"/>
      <c r="AU75" s="19"/>
      <c r="AV75" s="19"/>
      <c r="AW75" s="19"/>
      <c r="AX75" s="19"/>
      <c r="AY75" s="19"/>
      <c r="AZ75" s="19"/>
      <c r="BA75" s="19"/>
      <c r="BB75" s="19"/>
      <c r="BC75" s="19"/>
      <c r="BF75" s="12"/>
      <c r="BG75" s="12"/>
      <c r="BH75" s="12"/>
      <c r="BI75" s="12"/>
      <c r="BJ75" s="12"/>
      <c r="BK75" s="12"/>
      <c r="BL75" s="12"/>
      <c r="BM75" s="12"/>
      <c r="BN75" s="12"/>
      <c r="BO75" s="12"/>
      <c r="BP75" s="12"/>
      <c r="BQ75" s="12"/>
      <c r="BR75" s="12"/>
      <c r="BS75" s="12"/>
      <c r="BT75" s="12"/>
      <c r="BU75" s="12"/>
    </row>
    <row r="76" spans="1:73" ht="12.75" customHeight="1">
      <c r="A76" s="19"/>
      <c r="B76" s="19"/>
      <c r="C76" s="118"/>
      <c r="D76" s="118"/>
      <c r="E76" s="136"/>
      <c r="F76" s="136"/>
      <c r="G76" s="140">
        <f t="shared" si="16"/>
        <v>3</v>
      </c>
      <c r="H76" s="26">
        <f t="array" ref="H76">IF(COUNT(IF($R$5:$R$54=$G76,H$5:H$54,""))=0,"-",COUNT(IF($R$5:$R$54=$G76,H$5:H$54,"")))</f>
        <v>4</v>
      </c>
      <c r="I76" s="26">
        <f t="array" ref="I76">IF(COUNT(IF($R$5:$R$54=$G76,I$5:I$54,""))=0,"-",COUNT(IF($R$5:$R$54=$G76,I$5:I$54,"")))</f>
        <v>4</v>
      </c>
      <c r="J76" s="26">
        <f t="array" ref="J76">IF(COUNT(IF($R$5:$R$54=$G76,J$5:J$54,""))=0,"-",COUNT(IF($R$5:$R$54=$G76,J$5:J$54,"")))</f>
        <v>4</v>
      </c>
      <c r="K76" s="26">
        <f t="array" ref="K76">IF(COUNT(IF($R$5:$R$54=$G76,K$5:K$54,""))=0,"-",COUNT(IF($R$5:$R$54=$G76,K$5:K$54,"")))</f>
        <v>4</v>
      </c>
      <c r="L76" s="26">
        <f t="array" ref="L76">IF(COUNT(IF($R$5:$R$54=$G76,L$5:L$54,""))=0,"-",COUNT(IF($R$5:$R$54=$G76,L$5:L$54,"")))</f>
        <v>4</v>
      </c>
      <c r="M76" s="26">
        <f t="array" ref="M76">IF(COUNT(IF($R$5:$R$54=$G76,M$5:M$54,""))=0,"-",COUNT(IF($R$5:$R$54=$G76,M$5:M$54,"")))</f>
        <v>4</v>
      </c>
      <c r="N76" s="26">
        <f t="array" ref="N76">IF(COUNT(IF($R$5:$R$54=$G76,N$5:N$54,""))=0,"-",COUNT(IF($R$5:$R$54=$G76,N$5:N$54,"")))</f>
        <v>4</v>
      </c>
      <c r="O76" s="26">
        <f t="array" ref="O76">IF(COUNT(IF($R$5:$R$54=$G76,O$5:O$54,""))=0,"-",COUNT(IF($R$5:$R$54=$G76,O$5:O$54,"")))</f>
        <v>4</v>
      </c>
      <c r="P76" s="26">
        <f t="array" ref="P76">IF(COUNT(IF($R$5:$R$54=$G76,P$5:P$54,""))=0,"-",COUNT(IF($R$5:$R$54=$G76,P$5:P$54,"")))</f>
        <v>4</v>
      </c>
      <c r="Q76" s="26">
        <f t="array" ref="Q76">IF(COUNT(IF($R$5:$R$54=$G76,Q$5:Q$54,""))=0,"-",COUNT(IF($R$5:$R$54=$G76,Q$5:Q$54,"")))</f>
        <v>4</v>
      </c>
      <c r="R76" s="127">
        <f t="array" ref="R76">IF(H76:Q76="-","-",SUM(H76:Q76))</f>
        <v>40</v>
      </c>
      <c r="S76" s="8"/>
      <c r="T76" s="141"/>
      <c r="U76" s="141"/>
      <c r="V76" s="141"/>
      <c r="W76" s="141"/>
      <c r="X76" s="141"/>
      <c r="Y76" s="141"/>
      <c r="Z76" s="19"/>
      <c r="AA76" s="19"/>
      <c r="AB76" s="19"/>
      <c r="AC76" s="8"/>
      <c r="AD76" s="8"/>
      <c r="AE76" s="8"/>
      <c r="AF76" s="8"/>
      <c r="AG76" s="8"/>
      <c r="AH76" s="8"/>
      <c r="AI76" s="19"/>
      <c r="AJ76" s="19"/>
      <c r="AK76" s="19"/>
      <c r="AL76" s="19"/>
      <c r="AM76" s="19"/>
      <c r="AN76" s="19"/>
      <c r="AO76" s="19"/>
      <c r="AP76" s="19"/>
      <c r="AQ76" s="19"/>
      <c r="AR76" s="19"/>
      <c r="AS76" s="19"/>
      <c r="AT76" s="19"/>
      <c r="AU76" s="19"/>
      <c r="AV76" s="19"/>
      <c r="AW76" s="19"/>
      <c r="AX76" s="19"/>
      <c r="AY76" s="19"/>
      <c r="AZ76" s="19"/>
      <c r="BA76" s="19"/>
      <c r="BB76" s="19"/>
      <c r="BC76" s="19"/>
      <c r="BF76" s="12"/>
      <c r="BG76" s="12"/>
      <c r="BH76" s="12"/>
      <c r="BI76" s="12"/>
      <c r="BJ76" s="12"/>
      <c r="BK76" s="12"/>
      <c r="BL76" s="12"/>
      <c r="BM76" s="12"/>
      <c r="BN76" s="12"/>
      <c r="BO76" s="12"/>
      <c r="BP76" s="12"/>
      <c r="BQ76" s="12"/>
      <c r="BR76" s="12"/>
      <c r="BS76" s="12"/>
      <c r="BT76" s="12"/>
      <c r="BU76" s="12"/>
    </row>
    <row r="77" spans="1:73" ht="12.75" customHeight="1">
      <c r="A77" s="19"/>
      <c r="B77" s="19"/>
      <c r="C77" s="118"/>
      <c r="D77" s="118"/>
      <c r="E77" s="136"/>
      <c r="F77" s="136"/>
      <c r="G77" s="140">
        <f t="shared" si="16"/>
        <v>4</v>
      </c>
      <c r="H77" s="26">
        <f t="array" ref="H77">IF(COUNT(IF($R$5:$R$54=$G77,H$5:H$54,""))=0,"-",COUNT(IF($R$5:$R$54=$G77,H$5:H$54,"")))</f>
        <v>6</v>
      </c>
      <c r="I77" s="26">
        <f t="array" ref="I77">IF(COUNT(IF($R$5:$R$54=$G77,I$5:I$54,""))=0,"-",COUNT(IF($R$5:$R$54=$G77,I$5:I$54,"")))</f>
        <v>6</v>
      </c>
      <c r="J77" s="26">
        <f t="array" ref="J77">IF(COUNT(IF($R$5:$R$54=$G77,J$5:J$54,""))=0,"-",COUNT(IF($R$5:$R$54=$G77,J$5:J$54,"")))</f>
        <v>6</v>
      </c>
      <c r="K77" s="26">
        <f t="array" ref="K77">IF(COUNT(IF($R$5:$R$54=$G77,K$5:K$54,""))=0,"-",COUNT(IF($R$5:$R$54=$G77,K$5:K$54,"")))</f>
        <v>6</v>
      </c>
      <c r="L77" s="26">
        <f t="array" ref="L77">IF(COUNT(IF($R$5:$R$54=$G77,L$5:L$54,""))=0,"-",COUNT(IF($R$5:$R$54=$G77,L$5:L$54,"")))</f>
        <v>6</v>
      </c>
      <c r="M77" s="26">
        <f t="array" ref="M77">IF(COUNT(IF($R$5:$R$54=$G77,M$5:M$54,""))=0,"-",COUNT(IF($R$5:$R$54=$G77,M$5:M$54,"")))</f>
        <v>6</v>
      </c>
      <c r="N77" s="26">
        <f t="array" ref="N77">IF(COUNT(IF($R$5:$R$54=$G77,N$5:N$54,""))=0,"-",COUNT(IF($R$5:$R$54=$G77,N$5:N$54,"")))</f>
        <v>6</v>
      </c>
      <c r="O77" s="26">
        <f t="array" ref="O77">IF(COUNT(IF($R$5:$R$54=$G77,O$5:O$54,""))=0,"-",COUNT(IF($R$5:$R$54=$G77,O$5:O$54,"")))</f>
        <v>6</v>
      </c>
      <c r="P77" s="26">
        <f t="array" ref="P77">IF(COUNT(IF($R$5:$R$54=$G77,P$5:P$54,""))=0,"-",COUNT(IF($R$5:$R$54=$G77,P$5:P$54,"")))</f>
        <v>5</v>
      </c>
      <c r="Q77" s="26">
        <f t="array" ref="Q77">IF(COUNT(IF($R$5:$R$54=$G77,Q$5:Q$54,""))=0,"-",COUNT(IF($R$5:$R$54=$G77,Q$5:Q$54,"")))</f>
        <v>6</v>
      </c>
      <c r="R77" s="127">
        <f t="array" ref="R77">IF(H77:Q77="-","-",SUM(H77:Q77))</f>
        <v>59</v>
      </c>
      <c r="S77" s="8"/>
      <c r="T77" s="141"/>
      <c r="U77" s="141"/>
      <c r="V77" s="141"/>
      <c r="W77" s="141"/>
      <c r="X77" s="141"/>
      <c r="Y77" s="141"/>
      <c r="Z77" s="19"/>
      <c r="AA77" s="19"/>
      <c r="AB77" s="19"/>
      <c r="AC77" s="8"/>
      <c r="AD77" s="8"/>
      <c r="AE77" s="8"/>
      <c r="AF77" s="8"/>
      <c r="AG77" s="8"/>
      <c r="AH77" s="8"/>
      <c r="AI77" s="19"/>
      <c r="AJ77" s="19"/>
      <c r="AK77" s="19"/>
      <c r="AL77" s="19"/>
      <c r="AM77" s="19"/>
      <c r="AN77" s="19"/>
      <c r="AO77" s="19"/>
      <c r="AP77" s="19"/>
      <c r="AQ77" s="19"/>
      <c r="AR77" s="19"/>
      <c r="AS77" s="19"/>
      <c r="AT77" s="19"/>
      <c r="AU77" s="19"/>
      <c r="AV77" s="19"/>
      <c r="AW77" s="19"/>
      <c r="AX77" s="19"/>
      <c r="AY77" s="19"/>
      <c r="AZ77" s="19"/>
      <c r="BA77" s="19"/>
      <c r="BB77" s="19"/>
      <c r="BC77" s="19"/>
      <c r="BF77" s="12"/>
      <c r="BG77" s="12"/>
      <c r="BH77" s="12"/>
      <c r="BI77" s="12"/>
      <c r="BJ77" s="12"/>
      <c r="BK77" s="12"/>
      <c r="BL77" s="12"/>
      <c r="BM77" s="12"/>
      <c r="BN77" s="12"/>
      <c r="BO77" s="12"/>
      <c r="BP77" s="12"/>
      <c r="BQ77" s="12"/>
      <c r="BR77" s="12"/>
      <c r="BS77" s="12"/>
      <c r="BT77" s="12"/>
      <c r="BU77" s="12"/>
    </row>
    <row r="78" spans="1:73" ht="12.75" customHeight="1">
      <c r="A78" s="19"/>
      <c r="B78" s="19"/>
      <c r="C78" s="118"/>
      <c r="D78" s="118"/>
      <c r="E78" s="136"/>
      <c r="F78" s="136"/>
      <c r="G78" s="140">
        <f t="shared" si="16"/>
        <v>5</v>
      </c>
      <c r="H78" s="26">
        <f t="array" ref="H78">IF(COUNT(IF($R$5:$R$54=$G78,H$5:H$54,""))=0,"-",COUNT(IF($R$5:$R$54=$G78,H$5:H$54,"")))</f>
        <v>5</v>
      </c>
      <c r="I78" s="26">
        <f t="array" ref="I78">IF(COUNT(IF($R$5:$R$54=$G78,I$5:I$54,""))=0,"-",COUNT(IF($R$5:$R$54=$G78,I$5:I$54,"")))</f>
        <v>5</v>
      </c>
      <c r="J78" s="26">
        <f t="array" ref="J78">IF(COUNT(IF($R$5:$R$54=$G78,J$5:J$54,""))=0,"-",COUNT(IF($R$5:$R$54=$G78,J$5:J$54,"")))</f>
        <v>5</v>
      </c>
      <c r="K78" s="26">
        <f t="array" ref="K78">IF(COUNT(IF($R$5:$R$54=$G78,K$5:K$54,""))=0,"-",COUNT(IF($R$5:$R$54=$G78,K$5:K$54,"")))</f>
        <v>5</v>
      </c>
      <c r="L78" s="26">
        <f t="array" ref="L78">IF(COUNT(IF($R$5:$R$54=$G78,L$5:L$54,""))=0,"-",COUNT(IF($R$5:$R$54=$G78,L$5:L$54,"")))</f>
        <v>5</v>
      </c>
      <c r="M78" s="26">
        <f t="array" ref="M78">IF(COUNT(IF($R$5:$R$54=$G78,M$5:M$54,""))=0,"-",COUNT(IF($R$5:$R$54=$G78,M$5:M$54,"")))</f>
        <v>5</v>
      </c>
      <c r="N78" s="26">
        <f t="array" ref="N78">IF(COUNT(IF($R$5:$R$54=$G78,N$5:N$54,""))=0,"-",COUNT(IF($R$5:$R$54=$G78,N$5:N$54,"")))</f>
        <v>5</v>
      </c>
      <c r="O78" s="26">
        <f t="array" ref="O78">IF(COUNT(IF($R$5:$R$54=$G78,O$5:O$54,""))=0,"-",COUNT(IF($R$5:$R$54=$G78,O$5:O$54,"")))</f>
        <v>5</v>
      </c>
      <c r="P78" s="26">
        <f t="array" ref="P78">IF(COUNT(IF($R$5:$R$54=$G78,P$5:P$54,""))=0,"-",COUNT(IF($R$5:$R$54=$G78,P$5:P$54,"")))</f>
        <v>5</v>
      </c>
      <c r="Q78" s="26">
        <f t="array" ref="Q78">IF(COUNT(IF($R$5:$R$54=$G78,Q$5:Q$54,""))=0,"-",COUNT(IF($R$5:$R$54=$G78,Q$5:Q$54,"")))</f>
        <v>5</v>
      </c>
      <c r="R78" s="127">
        <f t="array" ref="R78">IF(H78:Q78="-","-",SUM(H78:Q78))</f>
        <v>50</v>
      </c>
      <c r="S78" s="8"/>
      <c r="T78" s="141"/>
      <c r="U78" s="141"/>
      <c r="V78" s="141"/>
      <c r="W78" s="141"/>
      <c r="X78" s="141"/>
      <c r="Y78" s="141"/>
      <c r="Z78" s="19"/>
      <c r="AA78" s="19"/>
      <c r="AB78" s="19"/>
      <c r="AC78" s="8"/>
      <c r="AD78" s="8"/>
      <c r="AE78" s="8"/>
      <c r="AF78" s="8"/>
      <c r="AG78" s="8"/>
      <c r="AH78" s="8"/>
      <c r="AI78" s="19"/>
      <c r="AJ78" s="19"/>
      <c r="AK78" s="19"/>
      <c r="AL78" s="19"/>
      <c r="AM78" s="19"/>
      <c r="AN78" s="19"/>
      <c r="AO78" s="19"/>
      <c r="AP78" s="19"/>
      <c r="AQ78" s="19"/>
      <c r="AR78" s="19"/>
      <c r="AS78" s="19"/>
      <c r="AT78" s="19"/>
      <c r="AU78" s="19"/>
      <c r="AV78" s="19"/>
      <c r="AW78" s="19"/>
      <c r="AX78" s="19"/>
      <c r="AY78" s="19"/>
      <c r="AZ78" s="19"/>
      <c r="BA78" s="19"/>
      <c r="BB78" s="19"/>
      <c r="BC78" s="19"/>
      <c r="BF78" s="12"/>
      <c r="BG78" s="12"/>
      <c r="BH78" s="12"/>
      <c r="BI78" s="12"/>
      <c r="BJ78" s="12"/>
      <c r="BK78" s="12"/>
      <c r="BL78" s="12"/>
      <c r="BM78" s="12"/>
      <c r="BN78" s="12"/>
      <c r="BO78" s="12"/>
      <c r="BP78" s="12"/>
      <c r="BQ78" s="12"/>
      <c r="BR78" s="12"/>
      <c r="BS78" s="12"/>
      <c r="BT78" s="12"/>
      <c r="BU78" s="12"/>
    </row>
    <row r="79" spans="1:73" ht="12.75" customHeight="1">
      <c r="A79" s="19"/>
      <c r="B79" s="19"/>
      <c r="C79" s="118"/>
      <c r="D79" s="118"/>
      <c r="E79" s="136"/>
      <c r="F79" s="136"/>
      <c r="G79" s="140">
        <f t="shared" si="16"/>
        <v>6</v>
      </c>
      <c r="H79" s="26">
        <f t="array" ref="H79">IF(COUNT(IF($R$5:$R$54=$G79,H$5:H$54,""))=0,"-",COUNT(IF($R$5:$R$54=$G79,H$5:H$54,"")))</f>
        <v>9</v>
      </c>
      <c r="I79" s="26">
        <f t="array" ref="I79">IF(COUNT(IF($R$5:$R$54=$G79,I$5:I$54,""))=0,"-",COUNT(IF($R$5:$R$54=$G79,I$5:I$54,"")))</f>
        <v>9</v>
      </c>
      <c r="J79" s="26">
        <f t="array" ref="J79">IF(COUNT(IF($R$5:$R$54=$G79,J$5:J$54,""))=0,"-",COUNT(IF($R$5:$R$54=$G79,J$5:J$54,"")))</f>
        <v>9</v>
      </c>
      <c r="K79" s="26">
        <f t="array" ref="K79">IF(COUNT(IF($R$5:$R$54=$G79,K$5:K$54,""))=0,"-",COUNT(IF($R$5:$R$54=$G79,K$5:K$54,"")))</f>
        <v>9</v>
      </c>
      <c r="L79" s="26">
        <f t="array" ref="L79">IF(COUNT(IF($R$5:$R$54=$G79,L$5:L$54,""))=0,"-",COUNT(IF($R$5:$R$54=$G79,L$5:L$54,"")))</f>
        <v>9</v>
      </c>
      <c r="M79" s="26">
        <f t="array" ref="M79">IF(COUNT(IF($R$5:$R$54=$G79,M$5:M$54,""))=0,"-",COUNT(IF($R$5:$R$54=$G79,M$5:M$54,"")))</f>
        <v>9</v>
      </c>
      <c r="N79" s="26">
        <f t="array" ref="N79">IF(COUNT(IF($R$5:$R$54=$G79,N$5:N$54,""))=0,"-",COUNT(IF($R$5:$R$54=$G79,N$5:N$54,"")))</f>
        <v>9</v>
      </c>
      <c r="O79" s="26">
        <f t="array" ref="O79">IF(COUNT(IF($R$5:$R$54=$G79,O$5:O$54,""))=0,"-",COUNT(IF($R$5:$R$54=$G79,O$5:O$54,"")))</f>
        <v>9</v>
      </c>
      <c r="P79" s="26">
        <f t="array" ref="P79">IF(COUNT(IF($R$5:$R$54=$G79,P$5:P$54,""))=0,"-",COUNT(IF($R$5:$R$54=$G79,P$5:P$54,"")))</f>
        <v>9</v>
      </c>
      <c r="Q79" s="26">
        <f t="array" ref="Q79">IF(COUNT(IF($R$5:$R$54=$G79,Q$5:Q$54,""))=0,"-",COUNT(IF($R$5:$R$54=$G79,Q$5:Q$54,"")))</f>
        <v>9</v>
      </c>
      <c r="R79" s="127">
        <f t="array" ref="R79">IF(H79:Q79="-","-",SUM(H79:Q79))</f>
        <v>90</v>
      </c>
      <c r="S79" s="8"/>
      <c r="T79" s="141"/>
      <c r="U79" s="141"/>
      <c r="V79" s="141"/>
      <c r="W79" s="141"/>
      <c r="X79" s="141"/>
      <c r="Y79" s="141"/>
      <c r="Z79" s="19"/>
      <c r="AA79" s="19"/>
      <c r="AB79" s="19"/>
      <c r="AC79" s="8"/>
      <c r="AD79" s="8"/>
      <c r="AE79" s="8"/>
      <c r="AF79" s="8"/>
      <c r="AG79" s="8"/>
      <c r="AH79" s="8"/>
      <c r="AI79" s="19"/>
      <c r="AJ79" s="19"/>
      <c r="AK79" s="19"/>
      <c r="AL79" s="19"/>
      <c r="AM79" s="19"/>
      <c r="AN79" s="19"/>
      <c r="AO79" s="19"/>
      <c r="AP79" s="19"/>
      <c r="AQ79" s="19"/>
      <c r="AR79" s="19"/>
      <c r="AS79" s="19"/>
      <c r="AT79" s="19"/>
      <c r="AU79" s="19"/>
      <c r="AV79" s="19"/>
      <c r="AW79" s="19"/>
      <c r="AX79" s="19"/>
      <c r="AY79" s="19"/>
      <c r="AZ79" s="19"/>
      <c r="BA79" s="19"/>
      <c r="BB79" s="19"/>
      <c r="BC79" s="19"/>
      <c r="BF79" s="12"/>
      <c r="BG79" s="12"/>
      <c r="BH79" s="12"/>
      <c r="BI79" s="12"/>
      <c r="BJ79" s="12"/>
      <c r="BK79" s="12"/>
      <c r="BL79" s="12"/>
      <c r="BM79" s="12"/>
      <c r="BN79" s="12"/>
      <c r="BO79" s="12"/>
      <c r="BP79" s="12"/>
      <c r="BQ79" s="12"/>
      <c r="BR79" s="12"/>
      <c r="BS79" s="12"/>
      <c r="BT79" s="12"/>
      <c r="BU79" s="12"/>
    </row>
    <row r="80" spans="1:73" ht="12.75" customHeight="1">
      <c r="A80" s="19"/>
      <c r="B80" s="19"/>
      <c r="C80" s="118"/>
      <c r="D80" s="118"/>
      <c r="E80" s="136"/>
      <c r="F80" s="136"/>
      <c r="G80" s="140">
        <f t="shared" si="16"/>
        <v>7</v>
      </c>
      <c r="H80" s="26">
        <f t="array" ref="H80">IF(COUNT(IF($R$5:$R$54=$G80,H$5:H$54,""))=0,"-",COUNT(IF($R$5:$R$54=$G80,H$5:H$54,"")))</f>
        <v>7</v>
      </c>
      <c r="I80" s="26">
        <f t="array" ref="I80">IF(COUNT(IF($R$5:$R$54=$G80,I$5:I$54,""))=0,"-",COUNT(IF($R$5:$R$54=$G80,I$5:I$54,"")))</f>
        <v>7</v>
      </c>
      <c r="J80" s="26">
        <f t="array" ref="J80">IF(COUNT(IF($R$5:$R$54=$G80,J$5:J$54,""))=0,"-",COUNT(IF($R$5:$R$54=$G80,J$5:J$54,"")))</f>
        <v>7</v>
      </c>
      <c r="K80" s="26">
        <f t="array" ref="K80">IF(COUNT(IF($R$5:$R$54=$G80,K$5:K$54,""))=0,"-",COUNT(IF($R$5:$R$54=$G80,K$5:K$54,"")))</f>
        <v>7</v>
      </c>
      <c r="L80" s="26">
        <f t="array" ref="L80">IF(COUNT(IF($R$5:$R$54=$G80,L$5:L$54,""))=0,"-",COUNT(IF($R$5:$R$54=$G80,L$5:L$54,"")))</f>
        <v>7</v>
      </c>
      <c r="M80" s="26">
        <f t="array" ref="M80">IF(COUNT(IF($R$5:$R$54=$G80,M$5:M$54,""))=0,"-",COUNT(IF($R$5:$R$54=$G80,M$5:M$54,"")))</f>
        <v>7</v>
      </c>
      <c r="N80" s="26">
        <f t="array" ref="N80">IF(COUNT(IF($R$5:$R$54=$G80,N$5:N$54,""))=0,"-",COUNT(IF($R$5:$R$54=$G80,N$5:N$54,"")))</f>
        <v>7</v>
      </c>
      <c r="O80" s="26">
        <f t="array" ref="O80">IF(COUNT(IF($R$5:$R$54=$G80,O$5:O$54,""))=0,"-",COUNT(IF($R$5:$R$54=$G80,O$5:O$54,"")))</f>
        <v>7</v>
      </c>
      <c r="P80" s="26">
        <f t="array" ref="P80">IF(COUNT(IF($R$5:$R$54=$G80,P$5:P$54,""))=0,"-",COUNT(IF($R$5:$R$54=$G80,P$5:P$54,"")))</f>
        <v>7</v>
      </c>
      <c r="Q80" s="26">
        <f t="array" ref="Q80">IF(COUNT(IF($R$5:$R$54=$G80,Q$5:Q$54,""))=0,"-",COUNT(IF($R$5:$R$54=$G80,Q$5:Q$54,"")))</f>
        <v>7</v>
      </c>
      <c r="R80" s="127">
        <f t="array" ref="R80">IF(H80:Q80="-","-",SUM(H80:Q80))</f>
        <v>70</v>
      </c>
      <c r="S80" s="8"/>
      <c r="T80" s="141"/>
      <c r="U80" s="141"/>
      <c r="V80" s="141"/>
      <c r="W80" s="141"/>
      <c r="X80" s="141"/>
      <c r="Y80" s="141"/>
      <c r="Z80" s="19"/>
      <c r="AA80" s="19"/>
      <c r="AB80" s="19"/>
      <c r="AC80" s="8"/>
      <c r="AD80" s="8"/>
      <c r="AE80" s="8"/>
      <c r="AF80" s="8"/>
      <c r="AG80" s="8"/>
      <c r="AH80" s="8"/>
      <c r="AI80" s="19"/>
      <c r="AJ80" s="19"/>
      <c r="AK80" s="19"/>
      <c r="AL80" s="19"/>
      <c r="AM80" s="19"/>
      <c r="AN80" s="19"/>
      <c r="AO80" s="19"/>
      <c r="AP80" s="19"/>
      <c r="AQ80" s="19"/>
      <c r="AR80" s="19"/>
      <c r="AS80" s="19"/>
      <c r="AT80" s="19"/>
      <c r="AU80" s="19"/>
      <c r="AV80" s="19"/>
      <c r="AW80" s="19"/>
      <c r="AX80" s="19"/>
      <c r="AY80" s="19"/>
      <c r="AZ80" s="19"/>
      <c r="BA80" s="19"/>
      <c r="BB80" s="19"/>
      <c r="BC80" s="19"/>
      <c r="BF80" s="12"/>
      <c r="BG80" s="12"/>
      <c r="BH80" s="12"/>
      <c r="BI80" s="12"/>
      <c r="BJ80" s="12"/>
      <c r="BK80" s="12"/>
      <c r="BL80" s="12"/>
      <c r="BM80" s="12"/>
      <c r="BN80" s="12"/>
      <c r="BO80" s="12"/>
      <c r="BP80" s="12"/>
      <c r="BQ80" s="12"/>
      <c r="BR80" s="12"/>
      <c r="BS80" s="12"/>
      <c r="BT80" s="12"/>
      <c r="BU80" s="12"/>
    </row>
    <row r="81" spans="1:73" ht="12.75" customHeight="1">
      <c r="A81" s="19"/>
      <c r="B81" s="19"/>
      <c r="C81" s="118"/>
      <c r="D81" s="118"/>
      <c r="E81" s="136"/>
      <c r="F81" s="136"/>
      <c r="G81" s="140">
        <f t="shared" si="16"/>
        <v>8</v>
      </c>
      <c r="H81" s="26">
        <f t="array" ref="H81">IF(COUNT(IF($R$5:$R$54=$G81,H$5:H$54,""))=0,"-",COUNT(IF($R$5:$R$54=$G81,H$5:H$54,"")))</f>
        <v>4</v>
      </c>
      <c r="I81" s="26">
        <f t="array" ref="I81">IF(COUNT(IF($R$5:$R$54=$G81,I$5:I$54,""))=0,"-",COUNT(IF($R$5:$R$54=$G81,I$5:I$54,"")))</f>
        <v>4</v>
      </c>
      <c r="J81" s="26">
        <f t="array" ref="J81">IF(COUNT(IF($R$5:$R$54=$G81,J$5:J$54,""))=0,"-",COUNT(IF($R$5:$R$54=$G81,J$5:J$54,"")))</f>
        <v>4</v>
      </c>
      <c r="K81" s="26">
        <f t="array" ref="K81">IF(COUNT(IF($R$5:$R$54=$G81,K$5:K$54,""))=0,"-",COUNT(IF($R$5:$R$54=$G81,K$5:K$54,"")))</f>
        <v>4</v>
      </c>
      <c r="L81" s="26">
        <f t="array" ref="L81">IF(COUNT(IF($R$5:$R$54=$G81,L$5:L$54,""))=0,"-",COUNT(IF($R$5:$R$54=$G81,L$5:L$54,"")))</f>
        <v>4</v>
      </c>
      <c r="M81" s="26">
        <f t="array" ref="M81">IF(COUNT(IF($R$5:$R$54=$G81,M$5:M$54,""))=0,"-",COUNT(IF($R$5:$R$54=$G81,M$5:M$54,"")))</f>
        <v>4</v>
      </c>
      <c r="N81" s="26">
        <f t="array" ref="N81">IF(COUNT(IF($R$5:$R$54=$G81,N$5:N$54,""))=0,"-",COUNT(IF($R$5:$R$54=$G81,N$5:N$54,"")))</f>
        <v>4</v>
      </c>
      <c r="O81" s="26">
        <f t="array" ref="O81">IF(COUNT(IF($R$5:$R$54=$G81,O$5:O$54,""))=0,"-",COUNT(IF($R$5:$R$54=$G81,O$5:O$54,"")))</f>
        <v>4</v>
      </c>
      <c r="P81" s="26">
        <f t="array" ref="P81">IF(COUNT(IF($R$5:$R$54=$G81,P$5:P$54,""))=0,"-",COUNT(IF($R$5:$R$54=$G81,P$5:P$54,"")))</f>
        <v>4</v>
      </c>
      <c r="Q81" s="26">
        <f t="array" ref="Q81">IF(COUNT(IF($R$5:$R$54=$G81,Q$5:Q$54,""))=0,"-",COUNT(IF($R$5:$R$54=$G81,Q$5:Q$54,"")))</f>
        <v>4</v>
      </c>
      <c r="R81" s="127">
        <f t="array" ref="R81">IF(H81:Q81="-","-",SUM(H81:Q81))</f>
        <v>40</v>
      </c>
      <c r="S81" s="8"/>
      <c r="T81" s="141"/>
      <c r="U81" s="141"/>
      <c r="V81" s="141"/>
      <c r="W81" s="141"/>
      <c r="X81" s="141"/>
      <c r="Y81" s="141"/>
      <c r="Z81" s="19"/>
      <c r="AA81" s="19"/>
      <c r="AB81" s="19"/>
      <c r="AC81" s="8"/>
      <c r="AD81" s="8"/>
      <c r="AE81" s="8"/>
      <c r="AF81" s="8"/>
      <c r="AG81" s="8"/>
      <c r="AH81" s="8"/>
      <c r="AI81" s="19"/>
      <c r="AJ81" s="19"/>
      <c r="AK81" s="19"/>
      <c r="AL81" s="19"/>
      <c r="AM81" s="19"/>
      <c r="AN81" s="19"/>
      <c r="AO81" s="19"/>
      <c r="AP81" s="19"/>
      <c r="AQ81" s="19"/>
      <c r="AR81" s="19"/>
      <c r="AS81" s="19"/>
      <c r="AT81" s="19"/>
      <c r="AU81" s="19"/>
      <c r="AV81" s="19"/>
      <c r="AW81" s="19"/>
      <c r="AX81" s="19"/>
      <c r="AY81" s="19"/>
      <c r="AZ81" s="19"/>
      <c r="BA81" s="19"/>
      <c r="BB81" s="19"/>
      <c r="BC81" s="19"/>
      <c r="BF81" s="12"/>
      <c r="BG81" s="12"/>
      <c r="BH81" s="12"/>
      <c r="BI81" s="12"/>
      <c r="BJ81" s="12"/>
      <c r="BK81" s="12"/>
      <c r="BL81" s="12"/>
      <c r="BM81" s="12"/>
      <c r="BN81" s="12"/>
      <c r="BO81" s="12"/>
      <c r="BP81" s="12"/>
      <c r="BQ81" s="12"/>
      <c r="BR81" s="12"/>
      <c r="BS81" s="12"/>
      <c r="BT81" s="12"/>
      <c r="BU81" s="12"/>
    </row>
    <row r="82" spans="1:73" ht="12.75" customHeight="1">
      <c r="A82" s="19"/>
      <c r="B82" s="19"/>
      <c r="C82" s="118"/>
      <c r="D82" s="118"/>
      <c r="E82" s="136"/>
      <c r="F82" s="136"/>
      <c r="G82" s="140">
        <f t="shared" si="16"/>
        <v>9</v>
      </c>
      <c r="H82" s="26">
        <f t="array" ref="H82">IF(COUNT(IF($R$5:$R$54=$G82,H$5:H$54,""))=0,"-",COUNT(IF($R$5:$R$54=$G82,H$5:H$54,"")))</f>
        <v>2</v>
      </c>
      <c r="I82" s="26">
        <f t="array" ref="I82">IF(COUNT(IF($R$5:$R$54=$G82,I$5:I$54,""))=0,"-",COUNT(IF($R$5:$R$54=$G82,I$5:I$54,"")))</f>
        <v>2</v>
      </c>
      <c r="J82" s="26">
        <f t="array" ref="J82">IF(COUNT(IF($R$5:$R$54=$G82,J$5:J$54,""))=0,"-",COUNT(IF($R$5:$R$54=$G82,J$5:J$54,"")))</f>
        <v>2</v>
      </c>
      <c r="K82" s="26">
        <f t="array" ref="K82">IF(COUNT(IF($R$5:$R$54=$G82,K$5:K$54,""))=0,"-",COUNT(IF($R$5:$R$54=$G82,K$5:K$54,"")))</f>
        <v>2</v>
      </c>
      <c r="L82" s="26">
        <f t="array" ref="L82">IF(COUNT(IF($R$5:$R$54=$G82,L$5:L$54,""))=0,"-",COUNT(IF($R$5:$R$54=$G82,L$5:L$54,"")))</f>
        <v>2</v>
      </c>
      <c r="M82" s="26">
        <f t="array" ref="M82">IF(COUNT(IF($R$5:$R$54=$G82,M$5:M$54,""))=0,"-",COUNT(IF($R$5:$R$54=$G82,M$5:M$54,"")))</f>
        <v>2</v>
      </c>
      <c r="N82" s="26">
        <f t="array" ref="N82">IF(COUNT(IF($R$5:$R$54=$G82,N$5:N$54,""))=0,"-",COUNT(IF($R$5:$R$54=$G82,N$5:N$54,"")))</f>
        <v>2</v>
      </c>
      <c r="O82" s="26">
        <f t="array" ref="O82">IF(COUNT(IF($R$5:$R$54=$G82,O$5:O$54,""))=0,"-",COUNT(IF($R$5:$R$54=$G82,O$5:O$54,"")))</f>
        <v>2</v>
      </c>
      <c r="P82" s="26">
        <f t="array" ref="P82">IF(COUNT(IF($R$5:$R$54=$G82,P$5:P$54,""))=0,"-",COUNT(IF($R$5:$R$54=$G82,P$5:P$54,"")))</f>
        <v>2</v>
      </c>
      <c r="Q82" s="26">
        <f t="array" ref="Q82">IF(COUNT(IF($R$5:$R$54=$G82,Q$5:Q$54,""))=0,"-",COUNT(IF($R$5:$R$54=$G82,Q$5:Q$54,"")))</f>
        <v>2</v>
      </c>
      <c r="R82" s="127">
        <f t="array" ref="R82">IF(H82:Q82="-","-",SUM(H82:Q82))</f>
        <v>20</v>
      </c>
      <c r="S82" s="8"/>
      <c r="T82" s="141"/>
      <c r="U82" s="141"/>
      <c r="V82" s="141"/>
      <c r="W82" s="141"/>
      <c r="X82" s="141"/>
      <c r="Y82" s="141"/>
      <c r="Z82" s="19"/>
      <c r="AA82" s="19"/>
      <c r="AB82" s="19"/>
      <c r="AC82" s="8"/>
      <c r="AD82" s="8"/>
      <c r="AE82" s="8"/>
      <c r="AF82" s="8"/>
      <c r="AG82" s="8"/>
      <c r="AH82" s="8"/>
      <c r="AI82" s="19"/>
      <c r="AJ82" s="19"/>
      <c r="AK82" s="19"/>
      <c r="AL82" s="19"/>
      <c r="AM82" s="19"/>
      <c r="AN82" s="19"/>
      <c r="AO82" s="19"/>
      <c r="AP82" s="19"/>
      <c r="AQ82" s="19"/>
      <c r="AR82" s="19"/>
      <c r="AS82" s="19"/>
      <c r="AT82" s="19"/>
      <c r="AU82" s="19"/>
      <c r="AV82" s="19"/>
      <c r="AW82" s="19"/>
      <c r="AX82" s="19"/>
      <c r="AY82" s="19"/>
      <c r="AZ82" s="19"/>
      <c r="BA82" s="19"/>
      <c r="BB82" s="19"/>
      <c r="BC82" s="19"/>
      <c r="BF82" s="12"/>
      <c r="BG82" s="12"/>
      <c r="BH82" s="12"/>
      <c r="BI82" s="12"/>
      <c r="BJ82" s="12"/>
      <c r="BK82" s="12"/>
      <c r="BL82" s="12"/>
      <c r="BM82" s="12"/>
      <c r="BN82" s="12"/>
      <c r="BO82" s="12"/>
      <c r="BP82" s="12"/>
      <c r="BQ82" s="12"/>
      <c r="BR82" s="12"/>
      <c r="BS82" s="12"/>
      <c r="BT82" s="12"/>
      <c r="BU82" s="12"/>
    </row>
    <row r="83" spans="1:73" ht="12.75" customHeight="1">
      <c r="A83" s="19"/>
      <c r="B83" s="19"/>
      <c r="C83" s="118"/>
      <c r="D83" s="118"/>
      <c r="E83" s="136"/>
      <c r="F83" s="136"/>
      <c r="G83" s="140">
        <f t="shared" si="16"/>
        <v>10</v>
      </c>
      <c r="H83" s="26">
        <f t="array" ref="H83">IF(COUNT(IF($R$5:$R$54=$G83,H$5:H$54,""))=0,"-",COUNT(IF($R$5:$R$54=$G83,H$5:H$54,"")))</f>
        <v>4</v>
      </c>
      <c r="I83" s="26">
        <f t="array" ref="I83">IF(COUNT(IF($R$5:$R$54=$G83,I$5:I$54,""))=0,"-",COUNT(IF($R$5:$R$54=$G83,I$5:I$54,"")))</f>
        <v>4</v>
      </c>
      <c r="J83" s="26">
        <f t="array" ref="J83">IF(COUNT(IF($R$5:$R$54=$G83,J$5:J$54,""))=0,"-",COUNT(IF($R$5:$R$54=$G83,J$5:J$54,"")))</f>
        <v>4</v>
      </c>
      <c r="K83" s="26">
        <f t="array" ref="K83">IF(COUNT(IF($R$5:$R$54=$G83,K$5:K$54,""))=0,"-",COUNT(IF($R$5:$R$54=$G83,K$5:K$54,"")))</f>
        <v>4</v>
      </c>
      <c r="L83" s="26">
        <f t="array" ref="L83">IF(COUNT(IF($R$5:$R$54=$G83,L$5:L$54,""))=0,"-",COUNT(IF($R$5:$R$54=$G83,L$5:L$54,"")))</f>
        <v>4</v>
      </c>
      <c r="M83" s="26">
        <f t="array" ref="M83">IF(COUNT(IF($R$5:$R$54=$G83,M$5:M$54,""))=0,"-",COUNT(IF($R$5:$R$54=$G83,M$5:M$54,"")))</f>
        <v>4</v>
      </c>
      <c r="N83" s="26">
        <f t="array" ref="N83">IF(COUNT(IF($R$5:$R$54=$G83,N$5:N$54,""))=0,"-",COUNT(IF($R$5:$R$54=$G83,N$5:N$54,"")))</f>
        <v>3</v>
      </c>
      <c r="O83" s="26">
        <f t="array" ref="O83">IF(COUNT(IF($R$5:$R$54=$G83,O$5:O$54,""))=0,"-",COUNT(IF($R$5:$R$54=$G83,O$5:O$54,"")))</f>
        <v>4</v>
      </c>
      <c r="P83" s="26">
        <f t="array" ref="P83">IF(COUNT(IF($R$5:$R$54=$G83,P$5:P$54,""))=0,"-",COUNT(IF($R$5:$R$54=$G83,P$5:P$54,"")))</f>
        <v>4</v>
      </c>
      <c r="Q83" s="26">
        <f t="array" ref="Q83">IF(COUNT(IF($R$5:$R$54=$G83,Q$5:Q$54,""))=0,"-",COUNT(IF($R$5:$R$54=$G83,Q$5:Q$54,"")))</f>
        <v>4</v>
      </c>
      <c r="R83" s="127">
        <f t="array" ref="R83">IF(H83:Q83="-","-",SUM(H83:Q83))</f>
        <v>39</v>
      </c>
      <c r="S83" s="8"/>
      <c r="T83" s="131"/>
      <c r="U83" s="131"/>
      <c r="V83" s="131"/>
      <c r="W83" s="131"/>
      <c r="X83" s="131"/>
      <c r="Y83" s="142"/>
      <c r="Z83" s="19"/>
      <c r="AA83" s="19"/>
      <c r="AB83" s="19"/>
      <c r="AC83" s="8"/>
      <c r="AD83" s="8"/>
      <c r="AE83" s="8"/>
      <c r="AF83" s="8"/>
      <c r="AG83" s="8"/>
      <c r="AH83" s="8"/>
      <c r="AI83" s="19"/>
      <c r="AJ83" s="19"/>
      <c r="AK83" s="19"/>
      <c r="AL83" s="19"/>
      <c r="AM83" s="19"/>
      <c r="AN83" s="19"/>
      <c r="AO83" s="19"/>
      <c r="AP83" s="19"/>
      <c r="AQ83" s="19"/>
      <c r="AR83" s="19"/>
      <c r="AS83" s="19"/>
      <c r="AT83" s="19"/>
      <c r="AU83" s="19"/>
      <c r="AV83" s="19"/>
      <c r="AW83" s="19"/>
      <c r="AX83" s="19"/>
      <c r="AY83" s="19"/>
      <c r="AZ83" s="19"/>
      <c r="BA83" s="19"/>
      <c r="BB83" s="19"/>
      <c r="BC83" s="19"/>
      <c r="BF83" s="12"/>
      <c r="BG83" s="12"/>
      <c r="BH83" s="12"/>
      <c r="BI83" s="12"/>
      <c r="BJ83" s="12"/>
      <c r="BK83" s="12"/>
      <c r="BL83" s="12"/>
      <c r="BM83" s="12"/>
      <c r="BN83" s="12"/>
      <c r="BO83" s="12"/>
      <c r="BP83" s="12"/>
      <c r="BQ83" s="12"/>
      <c r="BR83" s="12"/>
      <c r="BS83" s="12"/>
      <c r="BT83" s="12"/>
      <c r="BU83" s="12"/>
    </row>
    <row r="84" spans="1:73" ht="12.75" customHeight="1">
      <c r="A84" s="19"/>
      <c r="B84" s="19"/>
      <c r="C84" s="118"/>
      <c r="D84" s="118"/>
      <c r="E84" s="136"/>
      <c r="F84" s="136"/>
      <c r="G84" s="140">
        <f t="shared" si="16"/>
        <v>11</v>
      </c>
      <c r="H84" s="26">
        <f t="array" ref="H84">IF(COUNT(IF($R$5:$R$54=$G84,H$5:H$54,""))=0,"-",COUNT(IF($R$5:$R$54=$G84,H$5:H$54,"")))</f>
        <v>3</v>
      </c>
      <c r="I84" s="26">
        <f t="array" ref="I84">IF(COUNT(IF($R$5:$R$54=$G84,I$5:I$54,""))=0,"-",COUNT(IF($R$5:$R$54=$G84,I$5:I$54,"")))</f>
        <v>3</v>
      </c>
      <c r="J84" s="26">
        <f t="array" ref="J84">IF(COUNT(IF($R$5:$R$54=$G84,J$5:J$54,""))=0,"-",COUNT(IF($R$5:$R$54=$G84,J$5:J$54,"")))</f>
        <v>3</v>
      </c>
      <c r="K84" s="26">
        <f t="array" ref="K84">IF(COUNT(IF($R$5:$R$54=$G84,K$5:K$54,""))=0,"-",COUNT(IF($R$5:$R$54=$G84,K$5:K$54,"")))</f>
        <v>3</v>
      </c>
      <c r="L84" s="26">
        <f t="array" ref="L84">IF(COUNT(IF($R$5:$R$54=$G84,L$5:L$54,""))=0,"-",COUNT(IF($R$5:$R$54=$G84,L$5:L$54,"")))</f>
        <v>3</v>
      </c>
      <c r="M84" s="26">
        <f t="array" ref="M84">IF(COUNT(IF($R$5:$R$54=$G84,M$5:M$54,""))=0,"-",COUNT(IF($R$5:$R$54=$G84,M$5:M$54,"")))</f>
        <v>3</v>
      </c>
      <c r="N84" s="26">
        <f t="array" ref="N84">IF(COUNT(IF($R$5:$R$54=$G84,N$5:N$54,""))=0,"-",COUNT(IF($R$5:$R$54=$G84,N$5:N$54,"")))</f>
        <v>2</v>
      </c>
      <c r="O84" s="26">
        <f t="array" ref="O84">IF(COUNT(IF($R$5:$R$54=$G84,O$5:O$54,""))=0,"-",COUNT(IF($R$5:$R$54=$G84,O$5:O$54,"")))</f>
        <v>3</v>
      </c>
      <c r="P84" s="26">
        <f t="array" ref="P84">IF(COUNT(IF($R$5:$R$54=$G84,P$5:P$54,""))=0,"-",COUNT(IF($R$5:$R$54=$G84,P$5:P$54,"")))</f>
        <v>3</v>
      </c>
      <c r="Q84" s="26">
        <f t="array" ref="Q84">IF(COUNT(IF($R$5:$R$54=$G84,Q$5:Q$54,""))=0,"-",COUNT(IF($R$5:$R$54=$G84,Q$5:Q$54,"")))</f>
        <v>3</v>
      </c>
      <c r="R84" s="127">
        <f t="array" ref="R84">IF(H84:Q84="-","-",SUM(H84:Q84))</f>
        <v>29</v>
      </c>
      <c r="S84" s="8"/>
      <c r="T84" s="141"/>
      <c r="U84" s="141"/>
      <c r="V84" s="141"/>
      <c r="W84" s="141"/>
      <c r="X84" s="141"/>
      <c r="Y84" s="141"/>
      <c r="Z84" s="19"/>
      <c r="AA84" s="19"/>
      <c r="AB84" s="19"/>
      <c r="AC84" s="19"/>
      <c r="AD84" s="8"/>
      <c r="AE84" s="8"/>
      <c r="AF84" s="8"/>
      <c r="AG84" s="8"/>
      <c r="AH84" s="8"/>
      <c r="AI84" s="19"/>
      <c r="AJ84" s="19"/>
      <c r="AK84" s="19"/>
      <c r="AL84" s="19"/>
      <c r="AM84" s="19"/>
      <c r="AN84" s="19"/>
      <c r="AO84" s="19"/>
      <c r="AP84" s="19"/>
      <c r="AQ84" s="19"/>
      <c r="AR84" s="19"/>
      <c r="AS84" s="19"/>
      <c r="AT84" s="19"/>
      <c r="AU84" s="19"/>
      <c r="AV84" s="19"/>
      <c r="AW84" s="19"/>
      <c r="AX84" s="19"/>
      <c r="AY84" s="19"/>
      <c r="AZ84" s="19"/>
      <c r="BA84" s="19"/>
      <c r="BB84" s="19"/>
      <c r="BC84" s="19"/>
      <c r="BF84" s="12"/>
      <c r="BG84" s="12"/>
      <c r="BH84" s="12"/>
      <c r="BI84" s="12"/>
      <c r="BJ84" s="12"/>
      <c r="BK84" s="12"/>
      <c r="BL84" s="12"/>
      <c r="BM84" s="12"/>
      <c r="BN84" s="12"/>
      <c r="BO84" s="12"/>
      <c r="BP84" s="12"/>
      <c r="BQ84" s="12"/>
      <c r="BR84" s="12"/>
      <c r="BS84" s="12"/>
      <c r="BT84" s="12"/>
      <c r="BU84" s="12"/>
    </row>
    <row r="85" spans="1:73" ht="12.75" customHeight="1">
      <c r="A85" s="19"/>
      <c r="B85" s="19"/>
      <c r="C85" s="139"/>
      <c r="D85" s="139"/>
      <c r="E85" s="136"/>
      <c r="F85" s="136"/>
      <c r="G85" s="140">
        <f t="shared" si="16"/>
        <v>12</v>
      </c>
      <c r="H85" s="26">
        <f t="array" ref="H85">IF(COUNT(IF($R$5:$R$54=$G85,H$5:H$54,""))=0,"-",COUNT(IF($R$5:$R$54=$G85,H$5:H$54,"")))</f>
        <v>1</v>
      </c>
      <c r="I85" s="26">
        <f t="array" ref="I85">IF(COUNT(IF($R$5:$R$54=$G85,I$5:I$54,""))=0,"-",COUNT(IF($R$5:$R$54=$G85,I$5:I$54,"")))</f>
        <v>1</v>
      </c>
      <c r="J85" s="26">
        <f t="array" ref="J85">IF(COUNT(IF($R$5:$R$54=$G85,J$5:J$54,""))=0,"-",COUNT(IF($R$5:$R$54=$G85,J$5:J$54,"")))</f>
        <v>1</v>
      </c>
      <c r="K85" s="26">
        <f t="array" ref="K85">IF(COUNT(IF($R$5:$R$54=$G85,K$5:K$54,""))=0,"-",COUNT(IF($R$5:$R$54=$G85,K$5:K$54,"")))</f>
        <v>1</v>
      </c>
      <c r="L85" s="26">
        <f t="array" ref="L85">IF(COUNT(IF($R$5:$R$54=$G85,L$5:L$54,""))=0,"-",COUNT(IF($R$5:$R$54=$G85,L$5:L$54,"")))</f>
        <v>1</v>
      </c>
      <c r="M85" s="26">
        <f t="array" ref="M85">IF(COUNT(IF($R$5:$R$54=$G85,M$5:M$54,""))=0,"-",COUNT(IF($R$5:$R$54=$G85,M$5:M$54,"")))</f>
        <v>1</v>
      </c>
      <c r="N85" s="26">
        <f t="array" ref="N85">IF(COUNT(IF($R$5:$R$54=$G85,N$5:N$54,""))=0,"-",COUNT(IF($R$5:$R$54=$G85,N$5:N$54,"")))</f>
        <v>1</v>
      </c>
      <c r="O85" s="26">
        <f t="array" ref="O85">IF(COUNT(IF($R$5:$R$54=$G85,O$5:O$54,""))=0,"-",COUNT(IF($R$5:$R$54=$G85,O$5:O$54,"")))</f>
        <v>1</v>
      </c>
      <c r="P85" s="26">
        <f t="array" ref="P85">IF(COUNT(IF($R$5:$R$54=$G85,P$5:P$54,""))=0,"-",COUNT(IF($R$5:$R$54=$G85,P$5:P$54,"")))</f>
        <v>1</v>
      </c>
      <c r="Q85" s="26">
        <f t="array" ref="Q85">IF(COUNT(IF($R$5:$R$54=$G85,Q$5:Q$54,""))=0,"-",COUNT(IF($R$5:$R$54=$G85,Q$5:Q$54,"")))</f>
        <v>1</v>
      </c>
      <c r="R85" s="127">
        <f t="array" ref="R85">IF(H85:Q85="-","-",SUM(H85:Q85))</f>
        <v>10</v>
      </c>
      <c r="S85" s="8"/>
      <c r="T85" s="141"/>
      <c r="U85" s="141"/>
      <c r="V85" s="141"/>
      <c r="W85" s="141"/>
      <c r="X85" s="141"/>
      <c r="Y85" s="141"/>
      <c r="Z85" s="19"/>
      <c r="AA85" s="19"/>
      <c r="AB85" s="19"/>
      <c r="AC85" s="19"/>
      <c r="AD85" s="8"/>
      <c r="AE85" s="8"/>
      <c r="AF85" s="8"/>
      <c r="AG85" s="8"/>
      <c r="AH85" s="8"/>
      <c r="AI85" s="19"/>
      <c r="AJ85" s="19"/>
      <c r="AK85" s="19"/>
      <c r="AL85" s="19"/>
      <c r="AM85" s="19"/>
      <c r="AN85" s="19"/>
      <c r="AO85" s="19"/>
      <c r="AP85" s="19"/>
      <c r="AQ85" s="19"/>
      <c r="AR85" s="19"/>
      <c r="AS85" s="19"/>
      <c r="AT85" s="19"/>
      <c r="AU85" s="19"/>
      <c r="AV85" s="19"/>
      <c r="AW85" s="19"/>
      <c r="AX85" s="19"/>
      <c r="AY85" s="19"/>
      <c r="AZ85" s="19"/>
      <c r="BA85" s="19"/>
      <c r="BB85" s="19"/>
      <c r="BC85" s="19"/>
      <c r="BF85" s="12"/>
      <c r="BG85" s="12"/>
      <c r="BH85" s="12"/>
      <c r="BI85" s="12"/>
      <c r="BJ85" s="12"/>
      <c r="BK85" s="12"/>
      <c r="BL85" s="12"/>
      <c r="BM85" s="12"/>
      <c r="BN85" s="12"/>
      <c r="BO85" s="12"/>
      <c r="BP85" s="12"/>
      <c r="BQ85" s="12"/>
      <c r="BR85" s="12"/>
      <c r="BS85" s="12"/>
      <c r="BT85" s="12"/>
      <c r="BU85" s="12"/>
    </row>
    <row r="86" spans="1:73" ht="12.75" customHeight="1">
      <c r="A86" s="19"/>
      <c r="B86" s="19"/>
      <c r="C86" s="139"/>
      <c r="D86" s="139"/>
      <c r="E86" s="136"/>
      <c r="F86" s="136"/>
      <c r="G86" s="140">
        <f t="shared" si="16"/>
        <v>13</v>
      </c>
      <c r="H86" s="26" t="str">
        <f t="array" ref="H86">IF(COUNT(IF($R$5:$R$54=$G86,H$5:H$54,""))=0,"-",COUNT(IF($R$5:$R$54=$G86,H$5:H$54,"")))</f>
        <v>-</v>
      </c>
      <c r="I86" s="26" t="str">
        <f t="array" ref="I86">IF(COUNT(IF($R$5:$R$54=$G86,I$5:I$54,""))=0,"-",COUNT(IF($R$5:$R$54=$G86,I$5:I$54,"")))</f>
        <v>-</v>
      </c>
      <c r="J86" s="26" t="str">
        <f t="array" ref="J86">IF(COUNT(IF($R$5:$R$54=$G86,J$5:J$54,""))=0,"-",COUNT(IF($R$5:$R$54=$G86,J$5:J$54,"")))</f>
        <v>-</v>
      </c>
      <c r="K86" s="26" t="str">
        <f t="array" ref="K86">IF(COUNT(IF($R$5:$R$54=$G86,K$5:K$54,""))=0,"-",COUNT(IF($R$5:$R$54=$G86,K$5:K$54,"")))</f>
        <v>-</v>
      </c>
      <c r="L86" s="26" t="str">
        <f t="array" ref="L86">IF(COUNT(IF($R$5:$R$54=$G86,L$5:L$54,""))=0,"-",COUNT(IF($R$5:$R$54=$G86,L$5:L$54,"")))</f>
        <v>-</v>
      </c>
      <c r="M86" s="26" t="str">
        <f t="array" ref="M86">IF(COUNT(IF($R$5:$R$54=$G86,M$5:M$54,""))=0,"-",COUNT(IF($R$5:$R$54=$G86,M$5:M$54,"")))</f>
        <v>-</v>
      </c>
      <c r="N86" s="26" t="str">
        <f t="array" ref="N86">IF(COUNT(IF($R$5:$R$54=$G86,N$5:N$54,""))=0,"-",COUNT(IF($R$5:$R$54=$G86,N$5:N$54,"")))</f>
        <v>-</v>
      </c>
      <c r="O86" s="26" t="str">
        <f t="array" ref="O86">IF(COUNT(IF($R$5:$R$54=$G86,O$5:O$54,""))=0,"-",COUNT(IF($R$5:$R$54=$G86,O$5:O$54,"")))</f>
        <v>-</v>
      </c>
      <c r="P86" s="26" t="str">
        <f t="array" ref="P86">IF(COUNT(IF($R$5:$R$54=$G86,P$5:P$54,""))=0,"-",COUNT(IF($R$5:$R$54=$G86,P$5:P$54,"")))</f>
        <v>-</v>
      </c>
      <c r="Q86" s="26" t="str">
        <f t="array" ref="Q86">IF(COUNT(IF($R$5:$R$54=$G86,Q$5:Q$54,""))=0,"-",COUNT(IF($R$5:$R$54=$G86,Q$5:Q$54,"")))</f>
        <v>-</v>
      </c>
      <c r="R86" s="127" t="str">
        <f t="array" ref="R86">IF(H86:Q86="-","-",SUM(H86:Q86))</f>
        <v>-</v>
      </c>
      <c r="S86" s="8"/>
      <c r="T86" s="141"/>
      <c r="U86" s="141"/>
      <c r="V86" s="141"/>
      <c r="W86" s="141"/>
      <c r="X86" s="141"/>
      <c r="Y86" s="141"/>
      <c r="Z86" s="19"/>
      <c r="AA86" s="19"/>
      <c r="AB86" s="19"/>
      <c r="AC86" s="19"/>
      <c r="AD86" s="8"/>
      <c r="AE86" s="8"/>
      <c r="AF86" s="8"/>
      <c r="AG86" s="8"/>
      <c r="AH86" s="8"/>
      <c r="AI86" s="19"/>
      <c r="AJ86" s="19"/>
      <c r="AK86" s="19"/>
      <c r="AL86" s="19"/>
      <c r="AM86" s="19"/>
      <c r="AN86" s="19"/>
      <c r="AO86" s="19"/>
      <c r="AP86" s="19"/>
      <c r="AQ86" s="19"/>
      <c r="AR86" s="19"/>
      <c r="AS86" s="19"/>
      <c r="AT86" s="19"/>
      <c r="AU86" s="19"/>
      <c r="AV86" s="19"/>
      <c r="AW86" s="19"/>
      <c r="AX86" s="19"/>
      <c r="AY86" s="19"/>
      <c r="AZ86" s="19"/>
      <c r="BA86" s="19"/>
      <c r="BB86" s="19"/>
      <c r="BC86" s="19"/>
      <c r="BF86" s="12"/>
      <c r="BG86" s="12"/>
      <c r="BH86" s="12"/>
      <c r="BI86" s="12"/>
      <c r="BJ86" s="12"/>
      <c r="BK86" s="12"/>
      <c r="BL86" s="12"/>
      <c r="BM86" s="12"/>
      <c r="BN86" s="12"/>
      <c r="BO86" s="12"/>
      <c r="BP86" s="12"/>
      <c r="BQ86" s="12"/>
      <c r="BR86" s="12"/>
      <c r="BS86" s="12"/>
      <c r="BT86" s="12"/>
      <c r="BU86" s="12"/>
    </row>
    <row r="87" spans="1:73" ht="12.75" customHeight="1">
      <c r="A87" s="19"/>
      <c r="B87" s="19"/>
      <c r="C87" s="139"/>
      <c r="D87" s="139"/>
      <c r="E87" s="136"/>
      <c r="F87" s="136"/>
      <c r="G87" s="140">
        <f t="shared" si="16"/>
        <v>14</v>
      </c>
      <c r="H87" s="26" t="str">
        <f t="array" ref="H87">IF(COUNT(IF($R$5:$R$54=$G87,H$5:H$54,""))=0,"-",COUNT(IF($R$5:$R$54=$G87,H$5:H$54,"")))</f>
        <v>-</v>
      </c>
      <c r="I87" s="26" t="str">
        <f t="array" ref="I87">IF(COUNT(IF($R$5:$R$54=$G87,I$5:I$54,""))=0,"-",COUNT(IF($R$5:$R$54=$G87,I$5:I$54,"")))</f>
        <v>-</v>
      </c>
      <c r="J87" s="26" t="str">
        <f t="array" ref="J87">IF(COUNT(IF($R$5:$R$54=$G87,J$5:J$54,""))=0,"-",COUNT(IF($R$5:$R$54=$G87,J$5:J$54,"")))</f>
        <v>-</v>
      </c>
      <c r="K87" s="26" t="str">
        <f t="array" ref="K87">IF(COUNT(IF($R$5:$R$54=$G87,K$5:K$54,""))=0,"-",COUNT(IF($R$5:$R$54=$G87,K$5:K$54,"")))</f>
        <v>-</v>
      </c>
      <c r="L87" s="26" t="str">
        <f t="array" ref="L87">IF(COUNT(IF($R$5:$R$54=$G87,L$5:L$54,""))=0,"-",COUNT(IF($R$5:$R$54=$G87,L$5:L$54,"")))</f>
        <v>-</v>
      </c>
      <c r="M87" s="26" t="str">
        <f t="array" ref="M87">IF(COUNT(IF($R$5:$R$54=$G87,M$5:M$54,""))=0,"-",COUNT(IF($R$5:$R$54=$G87,M$5:M$54,"")))</f>
        <v>-</v>
      </c>
      <c r="N87" s="26" t="str">
        <f t="array" ref="N87">IF(COUNT(IF($R$5:$R$54=$G87,N$5:N$54,""))=0,"-",COUNT(IF($R$5:$R$54=$G87,N$5:N$54,"")))</f>
        <v>-</v>
      </c>
      <c r="O87" s="26" t="str">
        <f t="array" ref="O87">IF(COUNT(IF($R$5:$R$54=$G87,O$5:O$54,""))=0,"-",COUNT(IF($R$5:$R$54=$G87,O$5:O$54,"")))</f>
        <v>-</v>
      </c>
      <c r="P87" s="26" t="str">
        <f t="array" ref="P87">IF(COUNT(IF($R$5:$R$54=$G87,P$5:P$54,""))=0,"-",COUNT(IF($R$5:$R$54=$G87,P$5:P$54,"")))</f>
        <v>-</v>
      </c>
      <c r="Q87" s="26" t="str">
        <f t="array" ref="Q87">IF(COUNT(IF($R$5:$R$54=$G87,Q$5:Q$54,""))=0,"-",COUNT(IF($R$5:$R$54=$G87,Q$5:Q$54,"")))</f>
        <v>-</v>
      </c>
      <c r="R87" s="127" t="str">
        <f t="array" ref="R87">IF(H87:Q87="-","-",SUM(H87:Q87))</f>
        <v>-</v>
      </c>
      <c r="S87" s="8"/>
      <c r="T87" s="141"/>
      <c r="U87" s="141"/>
      <c r="V87" s="141"/>
      <c r="W87" s="141"/>
      <c r="X87" s="141"/>
      <c r="Y87" s="141"/>
      <c r="Z87" s="19"/>
      <c r="AA87" s="19"/>
      <c r="AB87" s="19"/>
      <c r="AC87" s="19"/>
      <c r="AD87" s="8"/>
      <c r="AE87" s="8"/>
      <c r="AF87" s="8"/>
      <c r="AG87" s="8"/>
      <c r="AH87" s="8"/>
      <c r="AI87" s="19"/>
      <c r="AJ87" s="19"/>
      <c r="AK87" s="19"/>
      <c r="AL87" s="19"/>
      <c r="AM87" s="19"/>
      <c r="AN87" s="19"/>
      <c r="AO87" s="19"/>
      <c r="AP87" s="19"/>
      <c r="AQ87" s="19"/>
      <c r="AR87" s="19"/>
      <c r="AS87" s="19"/>
      <c r="AT87" s="19"/>
      <c r="AU87" s="19"/>
      <c r="AV87" s="19"/>
      <c r="AW87" s="19"/>
      <c r="AX87" s="19"/>
      <c r="AY87" s="19"/>
      <c r="AZ87" s="19"/>
      <c r="BA87" s="19"/>
      <c r="BB87" s="19"/>
      <c r="BC87" s="19"/>
      <c r="BF87" s="12"/>
      <c r="BG87" s="12"/>
      <c r="BH87" s="12"/>
      <c r="BI87" s="12"/>
      <c r="BJ87" s="12"/>
      <c r="BK87" s="12"/>
      <c r="BL87" s="12"/>
      <c r="BM87" s="12"/>
      <c r="BN87" s="12"/>
      <c r="BO87" s="12"/>
      <c r="BP87" s="12"/>
      <c r="BQ87" s="12"/>
      <c r="BR87" s="12"/>
      <c r="BS87" s="12"/>
      <c r="BT87" s="12"/>
      <c r="BU87" s="12"/>
    </row>
    <row r="88" spans="1:73" ht="12.75" customHeight="1">
      <c r="A88" s="19"/>
      <c r="B88" s="19"/>
      <c r="C88" s="118"/>
      <c r="D88" s="118"/>
      <c r="E88" s="136"/>
      <c r="F88" s="136"/>
      <c r="G88" s="143">
        <f t="shared" si="16"/>
        <v>15</v>
      </c>
      <c r="H88" s="26">
        <f t="array" ref="H88">IF(COUNT(IF($R$5:$R$54=$G88,H$5:H$54,""))=0,"-",COUNT(IF($R$5:$R$54=$G88,H$5:H$54,"")))</f>
        <v>1</v>
      </c>
      <c r="I88" s="26">
        <f t="array" ref="I88">IF(COUNT(IF($R$5:$R$54=$G88,I$5:I$54,""))=0,"-",COUNT(IF($R$5:$R$54=$G88,I$5:I$54,"")))</f>
        <v>1</v>
      </c>
      <c r="J88" s="26">
        <f t="array" ref="J88">IF(COUNT(IF($R$5:$R$54=$G88,J$5:J$54,""))=0,"-",COUNT(IF($R$5:$R$54=$G88,J$5:J$54,"")))</f>
        <v>1</v>
      </c>
      <c r="K88" s="26">
        <f t="array" ref="K88">IF(COUNT(IF($R$5:$R$54=$G88,K$5:K$54,""))=0,"-",COUNT(IF($R$5:$R$54=$G88,K$5:K$54,"")))</f>
        <v>1</v>
      </c>
      <c r="L88" s="26">
        <f t="array" ref="L88">IF(COUNT(IF($R$5:$R$54=$G88,L$5:L$54,""))=0,"-",COUNT(IF($R$5:$R$54=$G88,L$5:L$54,"")))</f>
        <v>1</v>
      </c>
      <c r="M88" s="26">
        <f t="array" ref="M88">IF(COUNT(IF($R$5:$R$54=$G88,M$5:M$54,""))=0,"-",COUNT(IF($R$5:$R$54=$G88,M$5:M$54,"")))</f>
        <v>1</v>
      </c>
      <c r="N88" s="26">
        <f t="array" ref="N88">IF(COUNT(IF($R$5:$R$54=$G88,N$5:N$54,""))=0,"-",COUNT(IF($R$5:$R$54=$G88,N$5:N$54,"")))</f>
        <v>1</v>
      </c>
      <c r="O88" s="26">
        <f t="array" ref="O88">IF(COUNT(IF($R$5:$R$54=$G88,O$5:O$54,""))=0,"-",COUNT(IF($R$5:$R$54=$G88,O$5:O$54,"")))</f>
        <v>1</v>
      </c>
      <c r="P88" s="26">
        <f t="array" ref="P88">IF(COUNT(IF($R$5:$R$54=$G88,P$5:P$54,""))=0,"-",COUNT(IF($R$5:$R$54=$G88,P$5:P$54,"")))</f>
        <v>1</v>
      </c>
      <c r="Q88" s="26">
        <f t="array" ref="Q88">IF(COUNT(IF($R$5:$R$54=$G88,Q$5:Q$54,""))=0,"-",COUNT(IF($R$5:$R$54=$G88,Q$5:Q$54,"")))</f>
        <v>1</v>
      </c>
      <c r="R88" s="132">
        <f t="array" ref="R88">IF(H88:Q88="-","-",SUM(H88:Q88))</f>
        <v>10</v>
      </c>
      <c r="S88" s="8"/>
      <c r="T88" s="141"/>
      <c r="U88" s="141"/>
      <c r="V88" s="141"/>
      <c r="W88" s="141"/>
      <c r="X88" s="141"/>
      <c r="Y88" s="141"/>
      <c r="Z88" s="19"/>
      <c r="AA88" s="19"/>
      <c r="AB88" s="19"/>
      <c r="AC88" s="19"/>
      <c r="AD88" s="8"/>
      <c r="AE88" s="8"/>
      <c r="AF88" s="8"/>
      <c r="AG88" s="8"/>
      <c r="AH88" s="8"/>
      <c r="AI88" s="19"/>
      <c r="AJ88" s="19"/>
      <c r="AK88" s="19"/>
      <c r="AL88" s="19"/>
      <c r="AM88" s="19"/>
      <c r="AN88" s="19"/>
      <c r="AO88" s="19"/>
      <c r="AP88" s="19"/>
      <c r="AQ88" s="19"/>
      <c r="AR88" s="19"/>
      <c r="AS88" s="19"/>
      <c r="AT88" s="19"/>
      <c r="AU88" s="19"/>
      <c r="AV88" s="19"/>
      <c r="AW88" s="19"/>
      <c r="AX88" s="19"/>
      <c r="AY88" s="19"/>
      <c r="AZ88" s="19"/>
      <c r="BA88" s="19"/>
      <c r="BB88" s="19"/>
      <c r="BC88" s="19"/>
      <c r="BF88" s="12"/>
      <c r="BG88" s="12"/>
      <c r="BH88" s="12"/>
      <c r="BI88" s="12"/>
      <c r="BJ88" s="12"/>
      <c r="BK88" s="12"/>
      <c r="BL88" s="12"/>
      <c r="BM88" s="12"/>
      <c r="BN88" s="12"/>
      <c r="BO88" s="12"/>
      <c r="BP88" s="12"/>
      <c r="BQ88" s="12"/>
      <c r="BR88" s="12"/>
      <c r="BS88" s="12"/>
      <c r="BT88" s="12"/>
      <c r="BU88" s="12"/>
    </row>
    <row r="89" spans="1:73" ht="12.75" customHeight="1">
      <c r="A89" s="19"/>
      <c r="B89" s="19"/>
      <c r="C89" s="118"/>
      <c r="D89" s="118"/>
      <c r="E89" s="136"/>
      <c r="F89" s="144" t="s">
        <v>36</v>
      </c>
      <c r="G89" s="145" t="s">
        <v>37</v>
      </c>
      <c r="H89" s="146">
        <f t="shared" ref="H89:M89" si="17">IF(COUNT(H5:H54)=0,"-",COUNT(H5:H54))</f>
        <v>50</v>
      </c>
      <c r="I89" s="146">
        <f t="shared" si="17"/>
        <v>50</v>
      </c>
      <c r="J89" s="146">
        <f t="shared" si="17"/>
        <v>50</v>
      </c>
      <c r="K89" s="146">
        <f t="shared" si="17"/>
        <v>50</v>
      </c>
      <c r="L89" s="146">
        <f t="shared" si="17"/>
        <v>50</v>
      </c>
      <c r="M89" s="146">
        <f t="shared" si="17"/>
        <v>50</v>
      </c>
      <c r="N89" s="146">
        <f t="shared" ref="N89" si="18">IF(COUNT(N5:N54)=0,"-",COUNT(N5:N54))</f>
        <v>48</v>
      </c>
      <c r="O89" s="146">
        <f>IF(COUNT(O5:O54)=0,"-",COUNT(O5:O54))</f>
        <v>50</v>
      </c>
      <c r="P89" s="146">
        <f>IF(COUNT(P5:P54)=0,"-",COUNT(P5:P54))</f>
        <v>49</v>
      </c>
      <c r="Q89" s="146">
        <f>IF(COUNT(Q5:Q54)=0,"-",COUNT(Q5:Q54))</f>
        <v>50</v>
      </c>
      <c r="R89" s="147">
        <f>SUM(H89:Q89)</f>
        <v>497</v>
      </c>
      <c r="S89" s="8"/>
      <c r="T89" s="141"/>
      <c r="U89" s="141"/>
      <c r="V89" s="141"/>
      <c r="W89" s="141"/>
      <c r="X89" s="141"/>
      <c r="Y89" s="141"/>
      <c r="Z89" s="19"/>
      <c r="AA89" s="19"/>
      <c r="AB89" s="19"/>
      <c r="AC89" s="19"/>
      <c r="AD89" s="8"/>
      <c r="AE89" s="8"/>
      <c r="AF89" s="8"/>
      <c r="AG89" s="8"/>
      <c r="AH89" s="8"/>
      <c r="AI89" s="19"/>
      <c r="AJ89" s="19"/>
      <c r="AK89" s="19"/>
      <c r="AL89" s="19"/>
      <c r="AM89" s="19"/>
      <c r="AN89" s="19"/>
      <c r="AO89" s="19"/>
      <c r="AP89" s="19"/>
      <c r="AQ89" s="19"/>
      <c r="AR89" s="19"/>
      <c r="AS89" s="19"/>
      <c r="AT89" s="19"/>
      <c r="AU89" s="19"/>
      <c r="AV89" s="19"/>
      <c r="AW89" s="19"/>
      <c r="AX89" s="19"/>
      <c r="AY89" s="19"/>
      <c r="AZ89" s="19"/>
      <c r="BA89" s="19"/>
      <c r="BB89" s="19"/>
      <c r="BC89" s="19"/>
      <c r="BF89" s="12"/>
      <c r="BG89" s="12"/>
      <c r="BH89" s="12"/>
      <c r="BI89" s="12"/>
      <c r="BJ89" s="12"/>
      <c r="BK89" s="12"/>
      <c r="BL89" s="12"/>
      <c r="BM89" s="12"/>
      <c r="BN89" s="12"/>
      <c r="BO89" s="12"/>
      <c r="BP89" s="12"/>
      <c r="BQ89" s="12"/>
      <c r="BR89" s="12"/>
      <c r="BS89" s="12"/>
      <c r="BT89" s="12"/>
      <c r="BU89" s="12"/>
    </row>
    <row r="90" spans="1:73" ht="12.75" customHeight="1">
      <c r="A90" s="19"/>
      <c r="B90" s="19"/>
      <c r="C90" s="118"/>
      <c r="D90" s="118"/>
      <c r="E90" s="118"/>
      <c r="F90" s="118"/>
      <c r="G90" s="118"/>
      <c r="H90" s="118"/>
      <c r="I90" s="118"/>
      <c r="J90" s="118"/>
      <c r="K90" s="118"/>
      <c r="L90" s="118"/>
      <c r="M90" s="118"/>
      <c r="N90" s="118"/>
      <c r="O90" s="118"/>
      <c r="P90" s="118"/>
      <c r="Q90" s="118"/>
      <c r="R90" s="118"/>
      <c r="S90" s="8"/>
      <c r="T90" s="141"/>
      <c r="U90" s="141"/>
      <c r="V90" s="141"/>
      <c r="W90" s="141"/>
      <c r="X90" s="141"/>
      <c r="Y90" s="141"/>
      <c r="Z90" s="19"/>
      <c r="AA90" s="19"/>
      <c r="AB90" s="19"/>
      <c r="AC90" s="19"/>
      <c r="AD90" s="8"/>
      <c r="AE90" s="8"/>
      <c r="AF90" s="8"/>
      <c r="AG90" s="8"/>
      <c r="AH90" s="8"/>
      <c r="AI90" s="19"/>
      <c r="AJ90" s="19"/>
      <c r="AK90" s="19"/>
      <c r="AL90" s="19"/>
      <c r="AM90" s="19"/>
      <c r="AN90" s="19"/>
      <c r="AO90" s="19"/>
      <c r="AP90" s="19"/>
      <c r="AQ90" s="19"/>
      <c r="AR90" s="19"/>
      <c r="AS90" s="19"/>
      <c r="AT90" s="19"/>
      <c r="AU90" s="19"/>
      <c r="AV90" s="19"/>
      <c r="AW90" s="19"/>
      <c r="AX90" s="19"/>
      <c r="AY90" s="19"/>
      <c r="AZ90" s="19"/>
      <c r="BA90" s="19"/>
      <c r="BB90" s="19"/>
      <c r="BC90" s="19"/>
      <c r="BF90" s="12"/>
      <c r="BG90" s="12"/>
      <c r="BH90" s="12"/>
      <c r="BI90" s="12"/>
      <c r="BJ90" s="12"/>
      <c r="BK90" s="12"/>
      <c r="BL90" s="12"/>
      <c r="BM90" s="12"/>
      <c r="BN90" s="12"/>
      <c r="BO90" s="12"/>
      <c r="BP90" s="12"/>
      <c r="BQ90" s="12"/>
      <c r="BR90" s="12"/>
      <c r="BS90" s="12"/>
      <c r="BT90" s="12"/>
      <c r="BU90" s="12"/>
    </row>
    <row r="91" spans="1:73" ht="12.75" customHeight="1">
      <c r="A91" s="19"/>
      <c r="B91" s="19"/>
      <c r="C91" s="118"/>
      <c r="D91" s="118"/>
      <c r="E91" s="118"/>
      <c r="F91" s="118"/>
      <c r="G91" s="148" t="s">
        <v>38</v>
      </c>
      <c r="H91" s="120"/>
      <c r="I91" s="120"/>
      <c r="J91" s="120"/>
      <c r="K91" s="120"/>
      <c r="L91" s="120"/>
      <c r="M91" s="121"/>
      <c r="N91" s="121"/>
      <c r="O91" s="122"/>
      <c r="P91" s="122"/>
      <c r="Q91" s="122"/>
      <c r="R91" s="123"/>
      <c r="S91" s="8"/>
      <c r="T91" s="141"/>
      <c r="U91" s="141"/>
      <c r="V91" s="141"/>
      <c r="W91" s="141"/>
      <c r="X91" s="141"/>
      <c r="Y91" s="141"/>
      <c r="Z91" s="19"/>
      <c r="AA91" s="19"/>
      <c r="AB91" s="19"/>
      <c r="AC91" s="19"/>
      <c r="AD91" s="8"/>
      <c r="AE91" s="8"/>
      <c r="AF91" s="8"/>
      <c r="AG91" s="8"/>
      <c r="AH91" s="8"/>
      <c r="AI91" s="19"/>
      <c r="AJ91" s="19"/>
      <c r="AK91" s="19"/>
      <c r="AL91" s="19"/>
      <c r="AM91" s="19"/>
      <c r="AN91" s="19"/>
      <c r="AO91" s="19"/>
      <c r="AP91" s="19"/>
      <c r="AQ91" s="19"/>
      <c r="AR91" s="19"/>
      <c r="AS91" s="19"/>
      <c r="AT91" s="19"/>
      <c r="AU91" s="19"/>
      <c r="AV91" s="19"/>
      <c r="AW91" s="19"/>
      <c r="AX91" s="19"/>
      <c r="AY91" s="19"/>
      <c r="AZ91" s="19"/>
      <c r="BA91" s="19"/>
      <c r="BB91" s="19"/>
      <c r="BC91" s="19"/>
      <c r="BF91" s="12"/>
      <c r="BG91" s="12"/>
      <c r="BH91" s="12"/>
      <c r="BI91" s="12"/>
      <c r="BJ91" s="12"/>
      <c r="BK91" s="12"/>
      <c r="BL91" s="12"/>
      <c r="BM91" s="12"/>
      <c r="BN91" s="12"/>
      <c r="BO91" s="12"/>
      <c r="BP91" s="12"/>
      <c r="BQ91" s="12"/>
      <c r="BR91" s="12"/>
      <c r="BS91" s="12"/>
      <c r="BT91" s="12"/>
      <c r="BU91" s="12"/>
    </row>
    <row r="92" spans="1:73" ht="24.75" customHeight="1">
      <c r="A92" s="19"/>
      <c r="B92" s="19"/>
      <c r="C92" s="118"/>
      <c r="D92" s="118"/>
      <c r="E92" s="126"/>
      <c r="F92" s="126"/>
      <c r="G92" s="147" t="str">
        <f>R3</f>
        <v>MODAL</v>
      </c>
      <c r="H92" s="464" t="str">
        <f t="shared" ref="H92:Q92" si="19">H3</f>
        <v>Harald</v>
      </c>
      <c r="I92" s="464" t="str">
        <f t="shared" si="19"/>
        <v>Lisbet</v>
      </c>
      <c r="J92" s="464" t="str">
        <f t="shared" si="19"/>
        <v>Hildegunn</v>
      </c>
      <c r="K92" s="464" t="str">
        <f t="shared" si="19"/>
        <v>Stian</v>
      </c>
      <c r="L92" s="464" t="str">
        <f t="shared" si="19"/>
        <v>Merete</v>
      </c>
      <c r="M92" s="464" t="str">
        <f t="shared" si="19"/>
        <v>Janicke</v>
      </c>
      <c r="N92" s="464" t="str">
        <f t="shared" ref="N92" si="20">N3</f>
        <v>Silje</v>
      </c>
      <c r="O92" s="464" t="str">
        <f t="shared" si="19"/>
        <v>Asbjørn</v>
      </c>
      <c r="P92" s="464" t="str">
        <f t="shared" si="19"/>
        <v>Else</v>
      </c>
      <c r="Q92" s="464" t="str">
        <f t="shared" si="19"/>
        <v>Trine</v>
      </c>
      <c r="R92" s="129" t="s">
        <v>39</v>
      </c>
      <c r="S92" s="8"/>
      <c r="T92" s="141"/>
      <c r="U92" s="141"/>
      <c r="V92" s="141"/>
      <c r="W92" s="141"/>
      <c r="X92" s="141"/>
      <c r="Y92" s="141"/>
      <c r="Z92" s="19"/>
      <c r="AA92" s="19"/>
      <c r="AB92" s="19"/>
      <c r="AC92" s="19"/>
      <c r="AD92" s="8"/>
      <c r="AE92" s="8"/>
      <c r="AF92" s="8"/>
      <c r="AG92" s="8"/>
      <c r="AH92" s="8"/>
      <c r="AI92" s="19"/>
      <c r="AJ92" s="19"/>
      <c r="AK92" s="19"/>
      <c r="AL92" s="19"/>
      <c r="AM92" s="19"/>
      <c r="AN92" s="19"/>
      <c r="AO92" s="19"/>
      <c r="AP92" s="19"/>
      <c r="AQ92" s="19"/>
      <c r="AR92" s="19"/>
      <c r="AS92" s="19"/>
      <c r="AT92" s="19"/>
      <c r="AU92" s="19"/>
      <c r="AV92" s="19"/>
      <c r="AW92" s="19"/>
      <c r="AX92" s="19"/>
      <c r="AY92" s="19"/>
      <c r="AZ92" s="19"/>
      <c r="BA92" s="19"/>
      <c r="BB92" s="19"/>
      <c r="BC92" s="19"/>
      <c r="BF92" s="12"/>
      <c r="BG92" s="12"/>
      <c r="BH92" s="12"/>
      <c r="BI92" s="12"/>
      <c r="BJ92" s="12"/>
      <c r="BK92" s="12"/>
      <c r="BL92" s="12"/>
      <c r="BM92" s="12"/>
      <c r="BN92" s="12"/>
      <c r="BO92" s="12"/>
      <c r="BP92" s="12"/>
      <c r="BQ92" s="12"/>
      <c r="BR92" s="12"/>
      <c r="BS92" s="12"/>
      <c r="BT92" s="12"/>
      <c r="BU92" s="12"/>
    </row>
    <row r="93" spans="1:73" ht="12.75" customHeight="1">
      <c r="A93" s="19"/>
      <c r="B93" s="19"/>
      <c r="C93" s="118"/>
      <c r="D93" s="118"/>
      <c r="E93" s="126"/>
      <c r="F93" s="126"/>
      <c r="G93" s="132" t="str">
        <f>R4</f>
        <v>(R1-R5)</v>
      </c>
      <c r="H93" s="149">
        <f t="shared" ref="H93:Q93" si="21">H4</f>
        <v>3</v>
      </c>
      <c r="I93" s="149">
        <f t="shared" si="21"/>
        <v>1</v>
      </c>
      <c r="J93" s="149">
        <f t="shared" si="21"/>
        <v>2</v>
      </c>
      <c r="K93" s="149">
        <f t="shared" si="21"/>
        <v>10</v>
      </c>
      <c r="L93" s="149">
        <f t="shared" si="21"/>
        <v>4</v>
      </c>
      <c r="M93" s="149">
        <f t="shared" si="21"/>
        <v>9</v>
      </c>
      <c r="N93" s="149">
        <f t="shared" ref="N93" si="22">N4</f>
        <v>5</v>
      </c>
      <c r="O93" s="149">
        <f t="shared" si="21"/>
        <v>8</v>
      </c>
      <c r="P93" s="149">
        <f t="shared" si="21"/>
        <v>6</v>
      </c>
      <c r="Q93" s="149">
        <f t="shared" si="21"/>
        <v>7</v>
      </c>
      <c r="R93" s="133" t="s">
        <v>40</v>
      </c>
      <c r="S93" s="8"/>
      <c r="T93" s="141"/>
      <c r="U93" s="141"/>
      <c r="V93" s="141"/>
      <c r="W93" s="141"/>
      <c r="X93" s="141"/>
      <c r="Y93" s="141"/>
      <c r="Z93" s="19"/>
      <c r="AA93" s="19"/>
      <c r="AB93" s="19"/>
      <c r="AC93" s="19"/>
      <c r="AD93" s="8"/>
      <c r="AE93" s="8"/>
      <c r="AF93" s="8"/>
      <c r="AG93" s="8"/>
      <c r="AH93" s="8"/>
      <c r="AI93" s="19"/>
      <c r="AJ93" s="19"/>
      <c r="AK93" s="19"/>
      <c r="AL93" s="19"/>
      <c r="AM93" s="19"/>
      <c r="AN93" s="19"/>
      <c r="AO93" s="19"/>
      <c r="AP93" s="19"/>
      <c r="AQ93" s="19"/>
      <c r="AR93" s="19"/>
      <c r="AS93" s="19"/>
      <c r="AT93" s="19"/>
      <c r="AU93" s="19"/>
      <c r="AV93" s="19"/>
      <c r="AW93" s="19"/>
      <c r="AX93" s="19"/>
      <c r="AY93" s="19"/>
      <c r="AZ93" s="19"/>
      <c r="BA93" s="19"/>
      <c r="BB93" s="19"/>
      <c r="BC93" s="19"/>
      <c r="BF93" s="12"/>
      <c r="BG93" s="12"/>
      <c r="BH93" s="12"/>
      <c r="BI93" s="12"/>
      <c r="BJ93" s="12"/>
      <c r="BK93" s="12"/>
      <c r="BL93" s="12"/>
      <c r="BM93" s="12"/>
      <c r="BN93" s="12"/>
      <c r="BO93" s="12"/>
      <c r="BP93" s="12"/>
      <c r="BQ93" s="12"/>
      <c r="BR93" s="12"/>
      <c r="BS93" s="12"/>
      <c r="BT93" s="12"/>
      <c r="BU93" s="12"/>
    </row>
    <row r="94" spans="1:73" ht="12.75" customHeight="1">
      <c r="A94" s="19"/>
      <c r="B94" s="19"/>
      <c r="C94" s="118"/>
      <c r="D94" s="118"/>
      <c r="E94" s="136"/>
      <c r="F94" s="136"/>
      <c r="G94" s="150">
        <v>0</v>
      </c>
      <c r="H94" s="151" t="str">
        <f t="array" ref="H94">IF(H73="-","-",IF(H73&gt;1,0.5*H259/(H280+0.0000000000000000001),"-"))</f>
        <v>-</v>
      </c>
      <c r="I94" s="151" t="str">
        <f t="array" ref="I94">IF(I73="-","-",IF(I73&gt;1,0.5*I259/(I280+0.0000000000000000001),"-"))</f>
        <v>-</v>
      </c>
      <c r="J94" s="151" t="str">
        <f t="array" ref="J94">IF(J73="-","-",IF(J73&gt;1,0.5*J259/(J280+0.0000000000000000001),"-"))</f>
        <v>-</v>
      </c>
      <c r="K94" s="151" t="str">
        <f t="array" ref="K94">IF(K73="-","-",IF(K73&gt;1,0.5*K259/(K280+0.0000000000000000001),"-"))</f>
        <v>-</v>
      </c>
      <c r="L94" s="151" t="str">
        <f t="array" ref="L94">IF(L73="-","-",IF(L73&gt;1,0.5*L259/(L280+0.0000000000000000001),"-"))</f>
        <v>-</v>
      </c>
      <c r="M94" s="151" t="str">
        <f t="array" ref="M94">IF(M73="-","-",IF(M73&gt;1,0.5*M259/(M280+0.0000000000000000001),"-"))</f>
        <v>-</v>
      </c>
      <c r="N94" s="151" t="str">
        <f t="array" ref="N94">IF(N73="-","-",IF(N73&gt;1,0.5*N259/(N280+0.0000000000000000001),"-"))</f>
        <v>-</v>
      </c>
      <c r="O94" s="151" t="str">
        <f t="array" ref="O94">IF(O73="-","-",IF(O73&gt;1,0.5*O259/(O280+0.0000000000000000001),"-"))</f>
        <v>-</v>
      </c>
      <c r="P94" s="151" t="str">
        <f t="array" ref="P94">IF(P73="-","-",IF(P73&gt;1,0.5*P259/(P280+0.0000000000000000001),"-"))</f>
        <v>-</v>
      </c>
      <c r="Q94" s="151" t="str">
        <f t="array" ref="Q94">IF(Q73="-","-",IF(Q73&gt;1,0.5*Q259/(Q280+0.0000000000000000001),"-"))</f>
        <v>-</v>
      </c>
      <c r="R94" s="152" t="str">
        <f t="array" ref="R94">IF(H73="-","-",IF(H73&gt;1,AVERAGE(IF($R$5:$R$54=G94,$T$5:$T$54,"-")),"-"))</f>
        <v>-</v>
      </c>
      <c r="S94" s="8"/>
      <c r="T94" s="141"/>
      <c r="U94" s="141"/>
      <c r="V94" s="141"/>
      <c r="W94" s="141"/>
      <c r="X94" s="141"/>
      <c r="Y94" s="141"/>
      <c r="Z94" s="19"/>
      <c r="AA94" s="19"/>
      <c r="AB94" s="19"/>
      <c r="AC94" s="19"/>
      <c r="AD94" s="8"/>
      <c r="AE94" s="8"/>
      <c r="AF94" s="8"/>
      <c r="AG94" s="8"/>
      <c r="AH94" s="8"/>
      <c r="AI94" s="19"/>
      <c r="AJ94" s="19"/>
      <c r="AK94" s="19"/>
      <c r="AL94" s="19"/>
      <c r="AM94" s="19"/>
      <c r="AN94" s="19"/>
      <c r="AO94" s="19"/>
      <c r="AP94" s="19"/>
      <c r="AQ94" s="19"/>
      <c r="AR94" s="19"/>
      <c r="AS94" s="19"/>
      <c r="AT94" s="19"/>
      <c r="AU94" s="19"/>
      <c r="AV94" s="19"/>
      <c r="AW94" s="19"/>
      <c r="AX94" s="19"/>
      <c r="AY94" s="19"/>
      <c r="AZ94" s="19"/>
      <c r="BA94" s="19"/>
      <c r="BB94" s="19"/>
      <c r="BC94" s="19"/>
      <c r="BF94" s="12"/>
      <c r="BG94" s="12"/>
      <c r="BH94" s="12"/>
      <c r="BI94" s="12"/>
      <c r="BJ94" s="12"/>
      <c r="BK94" s="12"/>
      <c r="BL94" s="12"/>
      <c r="BM94" s="12"/>
      <c r="BN94" s="12"/>
      <c r="BO94" s="12"/>
      <c r="BP94" s="12"/>
      <c r="BQ94" s="12"/>
      <c r="BR94" s="12"/>
      <c r="BS94" s="12"/>
      <c r="BT94" s="12"/>
      <c r="BU94" s="12"/>
    </row>
    <row r="95" spans="1:73" ht="12.75" customHeight="1">
      <c r="A95" s="19"/>
      <c r="B95" s="19"/>
      <c r="C95" s="118"/>
      <c r="D95" s="118"/>
      <c r="E95" s="136"/>
      <c r="F95" s="136"/>
      <c r="G95" s="153">
        <f t="shared" ref="G95:G109" si="23">G94+1</f>
        <v>1</v>
      </c>
      <c r="H95" s="154" t="str">
        <f t="array" ref="H95">IF(H74="-","-",IF(H74&gt;1,0.5*H260/H281,"-"))</f>
        <v>-</v>
      </c>
      <c r="I95" s="154" t="str">
        <f t="array" ref="I95">IF(I74="-","-",IF(I74&gt;1,0.5*I260/I281,"-"))</f>
        <v>-</v>
      </c>
      <c r="J95" s="154" t="str">
        <f t="array" ref="J95">IF(J74="-","-",IF(J74&gt;1,0.5*J260/J281,"-"))</f>
        <v>-</v>
      </c>
      <c r="K95" s="154" t="str">
        <f t="array" ref="K95">IF(K74="-","-",IF(K74&gt;1,0.5*K260/K281,"-"))</f>
        <v>-</v>
      </c>
      <c r="L95" s="154" t="str">
        <f t="array" ref="L95">IF(L74="-","-",IF(L74&gt;1,0.5*L260/L281,"-"))</f>
        <v>-</v>
      </c>
      <c r="M95" s="154" t="str">
        <f t="array" ref="M95">IF(M74="-","-",IF(M74&gt;1,0.5*M260/M281,"-"))</f>
        <v>-</v>
      </c>
      <c r="N95" s="154" t="str">
        <f t="array" ref="N95">IF(N74="-","-",IF(N74&gt;1,0.5*N260/N281,"-"))</f>
        <v>-</v>
      </c>
      <c r="O95" s="154" t="str">
        <f t="array" ref="O95">IF(O74="-","-",IF(O74&gt;1,0.5*O260/O281,"-"))</f>
        <v>-</v>
      </c>
      <c r="P95" s="154" t="str">
        <f t="array" ref="P95">IF(P74="-","-",IF(P74&gt;1,0.5*P260/P281,"-"))</f>
        <v>-</v>
      </c>
      <c r="Q95" s="154" t="str">
        <f t="array" ref="Q95">IF(Q74="-","-",IF(Q74&gt;1,0.5*Q260/Q281,"-"))</f>
        <v>-</v>
      </c>
      <c r="R95" s="155" t="str">
        <f t="array" ref="R95">IF(H74="-","-",IF(H74&gt;1,AVERAGE(IF($R$5:$R$54=G95,$T$5:$T$54,"-")),"-"))</f>
        <v>-</v>
      </c>
      <c r="S95" s="8"/>
      <c r="T95" s="141"/>
      <c r="U95" s="141"/>
      <c r="V95" s="141"/>
      <c r="W95" s="141"/>
      <c r="X95" s="141"/>
      <c r="Y95" s="141"/>
      <c r="Z95" s="19"/>
      <c r="AA95" s="19"/>
      <c r="AB95" s="19"/>
      <c r="AC95" s="19"/>
      <c r="AD95" s="8"/>
      <c r="AE95" s="8"/>
      <c r="AF95" s="8"/>
      <c r="AG95" s="8"/>
      <c r="AH95" s="8"/>
      <c r="AI95" s="19"/>
      <c r="AJ95" s="19"/>
      <c r="AK95" s="19"/>
      <c r="AL95" s="19"/>
      <c r="AM95" s="19"/>
      <c r="AN95" s="19"/>
      <c r="AO95" s="19"/>
      <c r="AP95" s="19"/>
      <c r="AQ95" s="19"/>
      <c r="AR95" s="19"/>
      <c r="AS95" s="19"/>
      <c r="AT95" s="19"/>
      <c r="AU95" s="19"/>
      <c r="AV95" s="19"/>
      <c r="AW95" s="19"/>
      <c r="AX95" s="19"/>
      <c r="AY95" s="19"/>
      <c r="AZ95" s="19"/>
      <c r="BA95" s="19"/>
      <c r="BB95" s="19"/>
      <c r="BC95" s="19"/>
      <c r="BF95" s="12"/>
      <c r="BG95" s="12"/>
      <c r="BH95" s="12"/>
      <c r="BI95" s="12"/>
      <c r="BJ95" s="12"/>
      <c r="BK95" s="12"/>
      <c r="BL95" s="12"/>
      <c r="BM95" s="12"/>
      <c r="BN95" s="12"/>
      <c r="BO95" s="12"/>
      <c r="BP95" s="12"/>
      <c r="BQ95" s="12"/>
      <c r="BR95" s="12"/>
      <c r="BS95" s="12"/>
      <c r="BT95" s="12"/>
      <c r="BU95" s="12"/>
    </row>
    <row r="96" spans="1:73" ht="12.75" customHeight="1">
      <c r="A96" s="19"/>
      <c r="B96" s="19"/>
      <c r="C96" s="118"/>
      <c r="D96" s="118"/>
      <c r="E96" s="136"/>
      <c r="F96" s="136"/>
      <c r="G96" s="153">
        <f t="shared" si="23"/>
        <v>2</v>
      </c>
      <c r="H96" s="154">
        <f t="array" ref="H96">IF(H75="-","-",IF(H75&gt;1,0.5*H261/H282,"-"))</f>
        <v>0</v>
      </c>
      <c r="I96" s="154">
        <f t="array" ref="I96">IF(I75="-","-",IF(I75&gt;1,0.5*I261/I282,"-"))</f>
        <v>0</v>
      </c>
      <c r="J96" s="154">
        <f t="array" ref="J96">IF(J75="-","-",IF(J75&gt;1,0.5*J261/J282,"-"))</f>
        <v>0</v>
      </c>
      <c r="K96" s="154">
        <f t="array" ref="K96">IF(K75="-","-",IF(K75&gt;1,0.5*K261/K282,"-"))</f>
        <v>0</v>
      </c>
      <c r="L96" s="154">
        <f t="array" ref="L96">IF(L75="-","-",IF(L75&gt;1,0.5*L261/L282,"-"))</f>
        <v>0</v>
      </c>
      <c r="M96" s="154">
        <f t="array" ref="M96">IF(M75="-","-",IF(M75&gt;1,0.5*M261/M282,"-"))</f>
        <v>0</v>
      </c>
      <c r="N96" s="154">
        <f t="array" ref="N96">IF(N75="-","-",IF(N75&gt;1,0.5*N261/N282,"-"))</f>
        <v>0</v>
      </c>
      <c r="O96" s="154">
        <f t="array" ref="O96">IF(O75="-","-",IF(O75&gt;1,0.5*O261/O282,"-"))</f>
        <v>0</v>
      </c>
      <c r="P96" s="154">
        <f t="array" ref="P96">IF(P75="-","-",IF(P75&gt;1,0.5*P261/P282,"-"))</f>
        <v>0</v>
      </c>
      <c r="Q96" s="154">
        <f t="array" ref="Q96">IF(Q75="-","-",IF(Q75&gt;1,0.5*Q261/Q282,"-"))</f>
        <v>0</v>
      </c>
      <c r="R96" s="155">
        <f t="array" ref="R96">IF(H75="-","-",IF(H75&gt;1,AVERAGE(IF($R$5:$R$54=G96,$T$5:$T$54,"-")),"-"))</f>
        <v>0</v>
      </c>
      <c r="S96" s="8"/>
      <c r="T96" s="141"/>
      <c r="U96" s="141"/>
      <c r="V96" s="141"/>
      <c r="W96" s="141"/>
      <c r="X96" s="141"/>
      <c r="Y96" s="141"/>
      <c r="Z96" s="19"/>
      <c r="AA96" s="19"/>
      <c r="AB96" s="19"/>
      <c r="AC96" s="19"/>
      <c r="AD96" s="8"/>
      <c r="AE96" s="8"/>
      <c r="AF96" s="8"/>
      <c r="AG96" s="8"/>
      <c r="AH96" s="8"/>
      <c r="AI96" s="19"/>
      <c r="AJ96" s="19"/>
      <c r="AK96" s="19"/>
      <c r="AL96" s="19"/>
      <c r="AM96" s="19"/>
      <c r="AN96" s="19"/>
      <c r="AO96" s="19"/>
      <c r="AP96" s="19"/>
      <c r="AQ96" s="19"/>
      <c r="AR96" s="19"/>
      <c r="AS96" s="19"/>
      <c r="AT96" s="19"/>
      <c r="AU96" s="19"/>
      <c r="AV96" s="19"/>
      <c r="AW96" s="19"/>
      <c r="AX96" s="19"/>
      <c r="AY96" s="19"/>
      <c r="AZ96" s="19"/>
      <c r="BA96" s="19"/>
      <c r="BB96" s="19"/>
      <c r="BC96" s="19"/>
      <c r="BF96" s="12"/>
      <c r="BG96" s="12"/>
      <c r="BH96" s="12"/>
      <c r="BI96" s="12"/>
      <c r="BJ96" s="12"/>
      <c r="BK96" s="12"/>
      <c r="BL96" s="12"/>
      <c r="BM96" s="12"/>
      <c r="BN96" s="12"/>
      <c r="BO96" s="12"/>
      <c r="BP96" s="12"/>
      <c r="BQ96" s="12"/>
      <c r="BR96" s="12"/>
      <c r="BS96" s="12"/>
      <c r="BT96" s="12"/>
      <c r="BU96" s="12"/>
    </row>
    <row r="97" spans="1:73" ht="12.75" customHeight="1">
      <c r="A97" s="19"/>
      <c r="B97" s="19"/>
      <c r="C97" s="118"/>
      <c r="D97" s="118"/>
      <c r="E97" s="136"/>
      <c r="F97" s="136"/>
      <c r="G97" s="153">
        <f t="shared" si="23"/>
        <v>3</v>
      </c>
      <c r="H97" s="154">
        <f t="array" ref="H97">IF(H76="-","-",IF(H76&gt;1,0.5*H262/H283,"-"))</f>
        <v>0</v>
      </c>
      <c r="I97" s="154">
        <f t="array" ref="I97">IF(I76="-","-",IF(I76&gt;1,0.5*I262/I283,"-"))</f>
        <v>0</v>
      </c>
      <c r="J97" s="154">
        <f t="array" ref="J97">IF(J76="-","-",IF(J76&gt;1,0.5*J262/J283,"-"))</f>
        <v>0</v>
      </c>
      <c r="K97" s="154">
        <f t="array" ref="K97">IF(K76="-","-",IF(K76&gt;1,0.5*K262/K283,"-"))</f>
        <v>0</v>
      </c>
      <c r="L97" s="154">
        <f t="array" ref="L97">IF(L76="-","-",IF(L76&gt;1,0.5*L262/L283,"-"))</f>
        <v>0.15384615384615385</v>
      </c>
      <c r="M97" s="154">
        <f t="array" ref="M97">IF(M76="-","-",IF(M76&gt;1,0.5*M262/M283,"-"))</f>
        <v>0</v>
      </c>
      <c r="N97" s="154">
        <f t="array" ref="N97">IF(N76="-","-",IF(N76&gt;1,0.5*N262/N283,"-"))</f>
        <v>0.15384615384615385</v>
      </c>
      <c r="O97" s="154">
        <f t="array" ref="O97">IF(O76="-","-",IF(O76&gt;1,0.5*O262/O283,"-"))</f>
        <v>0.15384615384615385</v>
      </c>
      <c r="P97" s="154">
        <f t="array" ref="P97">IF(P76="-","-",IF(P76&gt;1,0.5*P262/P283,"-"))</f>
        <v>0</v>
      </c>
      <c r="Q97" s="154">
        <f t="array" ref="Q97">IF(Q76="-","-",IF(Q76&gt;1,0.5*Q262/Q283,"-"))</f>
        <v>0</v>
      </c>
      <c r="R97" s="155">
        <f t="array" ref="R97">IF(H76="-","-",IF(H76&gt;1,AVERAGE(IF($R$5:$R$54=G97,$T$5:$T$54,"-")),"-"))</f>
        <v>3.6594385722700545E-2</v>
      </c>
      <c r="S97" s="8"/>
      <c r="T97" s="141"/>
      <c r="U97" s="141"/>
      <c r="V97" s="141"/>
      <c r="W97" s="141"/>
      <c r="X97" s="141"/>
      <c r="Y97" s="141"/>
      <c r="Z97" s="19"/>
      <c r="AA97" s="19"/>
      <c r="AB97" s="19"/>
      <c r="AC97" s="19"/>
      <c r="AD97" s="8"/>
      <c r="AE97" s="8"/>
      <c r="AF97" s="8"/>
      <c r="AG97" s="8"/>
      <c r="AH97" s="8"/>
      <c r="AI97" s="19"/>
      <c r="AJ97" s="19"/>
      <c r="AK97" s="19"/>
      <c r="AL97" s="19"/>
      <c r="AM97" s="19"/>
      <c r="AN97" s="19"/>
      <c r="AO97" s="19"/>
      <c r="AP97" s="19"/>
      <c r="AQ97" s="19"/>
      <c r="AR97" s="19"/>
      <c r="AS97" s="19"/>
      <c r="AT97" s="19"/>
      <c r="AU97" s="19"/>
      <c r="AV97" s="19"/>
      <c r="AW97" s="19"/>
      <c r="AX97" s="19"/>
      <c r="AY97" s="19"/>
      <c r="AZ97" s="19"/>
      <c r="BA97" s="19"/>
      <c r="BB97" s="19"/>
      <c r="BC97" s="19"/>
      <c r="BF97" s="12"/>
      <c r="BG97" s="12"/>
      <c r="BH97" s="12"/>
      <c r="BI97" s="12"/>
      <c r="BJ97" s="12"/>
      <c r="BK97" s="12"/>
      <c r="BL97" s="12"/>
      <c r="BM97" s="12"/>
      <c r="BN97" s="12"/>
      <c r="BO97" s="12"/>
      <c r="BP97" s="12"/>
      <c r="BQ97" s="12"/>
      <c r="BR97" s="12"/>
      <c r="BS97" s="12"/>
      <c r="BT97" s="12"/>
      <c r="BU97" s="12"/>
    </row>
    <row r="98" spans="1:73" ht="12.75" customHeight="1">
      <c r="A98" s="19"/>
      <c r="B98" s="19"/>
      <c r="C98" s="118"/>
      <c r="D98" s="118"/>
      <c r="E98" s="136"/>
      <c r="F98" s="136"/>
      <c r="G98" s="153">
        <f t="shared" si="23"/>
        <v>4</v>
      </c>
      <c r="H98" s="154">
        <f t="array" ref="H98">IF(H77="-","-",IF(H77&gt;1,0.5*H263/H284,"-"))</f>
        <v>0</v>
      </c>
      <c r="I98" s="154">
        <f t="array" ref="I98">IF(I77="-","-",IF(I77&gt;1,0.5*I263/I284,"-"))</f>
        <v>0.10649955403405091</v>
      </c>
      <c r="J98" s="154">
        <f t="array" ref="J98">IF(J77="-","-",IF(J77&gt;1,0.5*J263/J284,"-"))</f>
        <v>0</v>
      </c>
      <c r="K98" s="154">
        <f t="array" ref="K98">IF(K77="-","-",IF(K77&gt;1,0.5*K263/K284,"-"))</f>
        <v>0</v>
      </c>
      <c r="L98" s="154">
        <f t="array" ref="L98">IF(L77="-","-",IF(L77&gt;1,0.5*L263/L284,"-"))</f>
        <v>0.11916871834484338</v>
      </c>
      <c r="M98" s="154">
        <f t="array" ref="M98">IF(M77="-","-",IF(M77&gt;1,0.5*M263/M284,"-"))</f>
        <v>0</v>
      </c>
      <c r="N98" s="154">
        <f t="array" ref="N98">IF(N77="-","-",IF(N77&gt;1,0.5*N263/N284,"-"))</f>
        <v>0</v>
      </c>
      <c r="O98" s="154">
        <f t="array" ref="O98">IF(O77="-","-",IF(O77&gt;1,0.5*O263/O284,"-"))</f>
        <v>0</v>
      </c>
      <c r="P98" s="154">
        <f t="array" ref="P98">IF(P77="-","-",IF(P77&gt;1,0.5*P263/P284,"-"))</f>
        <v>0</v>
      </c>
      <c r="Q98" s="154">
        <f t="array" ref="Q98">IF(Q77="-","-",IF(Q77&gt;1,0.5*Q263/Q284,"-"))</f>
        <v>0.17496355305594152</v>
      </c>
      <c r="R98" s="155">
        <f t="array" ref="R98">IF(H77="-","-",IF(H77&gt;1,AVERAGE(IF($R$5:$R$54=G98,$T$5:$T$54,"-")),"-"))</f>
        <v>6.3569897525559402E-2</v>
      </c>
      <c r="S98" s="8"/>
      <c r="T98" s="141"/>
      <c r="U98" s="141"/>
      <c r="V98" s="141"/>
      <c r="W98" s="141"/>
      <c r="X98" s="141"/>
      <c r="Y98" s="141"/>
      <c r="Z98" s="19"/>
      <c r="AA98" s="19"/>
      <c r="AB98" s="19"/>
      <c r="AC98" s="19"/>
      <c r="AD98" s="8"/>
      <c r="AE98" s="8"/>
      <c r="AF98" s="8"/>
      <c r="AG98" s="8"/>
      <c r="AH98" s="8"/>
      <c r="AI98" s="19"/>
      <c r="AJ98" s="19"/>
      <c r="AK98" s="19"/>
      <c r="AL98" s="19"/>
      <c r="AM98" s="19"/>
      <c r="AN98" s="19"/>
      <c r="AO98" s="19"/>
      <c r="AP98" s="19"/>
      <c r="AQ98" s="19"/>
      <c r="AR98" s="19"/>
      <c r="AS98" s="19"/>
      <c r="AT98" s="19"/>
      <c r="AU98" s="19"/>
      <c r="AV98" s="19"/>
      <c r="AW98" s="19"/>
      <c r="AX98" s="19"/>
      <c r="AY98" s="19"/>
      <c r="AZ98" s="19"/>
      <c r="BA98" s="19"/>
      <c r="BB98" s="19"/>
      <c r="BC98" s="19"/>
      <c r="BF98" s="12"/>
      <c r="BG98" s="12"/>
      <c r="BH98" s="12"/>
      <c r="BI98" s="12"/>
      <c r="BJ98" s="12"/>
      <c r="BK98" s="12"/>
      <c r="BL98" s="12"/>
      <c r="BM98" s="12"/>
      <c r="BN98" s="12"/>
      <c r="BO98" s="12"/>
      <c r="BP98" s="12"/>
      <c r="BQ98" s="12"/>
      <c r="BR98" s="12"/>
      <c r="BS98" s="12"/>
      <c r="BT98" s="12"/>
      <c r="BU98" s="12"/>
    </row>
    <row r="99" spans="1:73" ht="12.75" customHeight="1">
      <c r="A99" s="19"/>
      <c r="B99" s="19"/>
      <c r="C99" s="118"/>
      <c r="D99" s="118"/>
      <c r="E99" s="136"/>
      <c r="F99" s="136"/>
      <c r="G99" s="153">
        <f t="shared" si="23"/>
        <v>5</v>
      </c>
      <c r="H99" s="154">
        <f t="array" ref="H99">IF(H78="-","-",IF(H78&gt;1,0.5*H264/H285,"-"))</f>
        <v>0</v>
      </c>
      <c r="I99" s="154">
        <f t="array" ref="I99">IF(I78="-","-",IF(I78&gt;1,0.5*I264/I285,"-"))</f>
        <v>0</v>
      </c>
      <c r="J99" s="154">
        <f t="array" ref="J99">IF(J78="-","-",IF(J78&gt;1,0.5*J264/J285,"-"))</f>
        <v>8.600261451922328E-2</v>
      </c>
      <c r="K99" s="154">
        <f t="array" ref="K99">IF(K78="-","-",IF(K78&gt;1,0.5*K264/K285,"-"))</f>
        <v>0</v>
      </c>
      <c r="L99" s="154">
        <f t="array" ref="L99">IF(L78="-","-",IF(L78&gt;1,0.5*L264/L285,"-"))</f>
        <v>0</v>
      </c>
      <c r="M99" s="154">
        <f t="array" ref="M99">IF(M78="-","-",IF(M78&gt;1,0.5*M264/M285,"-"))</f>
        <v>0</v>
      </c>
      <c r="N99" s="154">
        <f t="array" ref="N99">IF(N78="-","-",IF(N78&gt;1,0.5*N264/N285,"-"))</f>
        <v>0</v>
      </c>
      <c r="O99" s="154">
        <f t="array" ref="O99">IF(O78="-","-",IF(O78&gt;1,0.5*O264/O285,"-"))</f>
        <v>0</v>
      </c>
      <c r="P99" s="154">
        <f t="array" ref="P99">IF(P78="-","-",IF(P78&gt;1,0.5*P264/P285,"-"))</f>
        <v>0</v>
      </c>
      <c r="Q99" s="154">
        <f t="array" ref="Q99">IF(Q78="-","-",IF(Q78&gt;1,0.5*Q264/Q285,"-"))</f>
        <v>8.600261451922328E-2</v>
      </c>
      <c r="R99" s="155">
        <f t="array" ref="R99">IF(H78="-","-",IF(H78&gt;1,AVERAGE(IF($R$5:$R$54=G99,$T$5:$T$54,"-")),"-"))</f>
        <v>2.4802177726810502E-2</v>
      </c>
      <c r="S99" s="8"/>
      <c r="T99" s="141"/>
      <c r="U99" s="141"/>
      <c r="V99" s="141"/>
      <c r="W99" s="141"/>
      <c r="X99" s="141"/>
      <c r="Y99" s="141"/>
      <c r="Z99" s="19"/>
      <c r="AA99" s="19"/>
      <c r="AB99" s="19"/>
      <c r="AC99" s="19"/>
      <c r="AD99" s="8"/>
      <c r="AE99" s="8"/>
      <c r="AF99" s="8"/>
      <c r="AG99" s="8"/>
      <c r="AH99" s="8"/>
      <c r="AI99" s="19"/>
      <c r="AJ99" s="19"/>
      <c r="AK99" s="19"/>
      <c r="AL99" s="19"/>
      <c r="AM99" s="19"/>
      <c r="AN99" s="19"/>
      <c r="AO99" s="19"/>
      <c r="AP99" s="19"/>
      <c r="AQ99" s="19"/>
      <c r="AR99" s="19"/>
      <c r="AS99" s="19"/>
      <c r="AT99" s="19"/>
      <c r="AU99" s="19"/>
      <c r="AV99" s="19"/>
      <c r="AW99" s="19"/>
      <c r="AX99" s="19"/>
      <c r="AY99" s="19"/>
      <c r="AZ99" s="19"/>
      <c r="BA99" s="19"/>
      <c r="BB99" s="19"/>
      <c r="BC99" s="19"/>
      <c r="BF99" s="12"/>
      <c r="BG99" s="12"/>
      <c r="BH99" s="12"/>
      <c r="BI99" s="12"/>
      <c r="BJ99" s="12"/>
      <c r="BK99" s="12"/>
      <c r="BL99" s="12"/>
      <c r="BM99" s="12"/>
      <c r="BN99" s="12"/>
      <c r="BO99" s="12"/>
      <c r="BP99" s="12"/>
      <c r="BQ99" s="12"/>
      <c r="BR99" s="12"/>
      <c r="BS99" s="12"/>
      <c r="BT99" s="12"/>
      <c r="BU99" s="12"/>
    </row>
    <row r="100" spans="1:73" ht="12.75" customHeight="1">
      <c r="A100" s="19"/>
      <c r="B100" s="19"/>
      <c r="C100" s="118"/>
      <c r="D100" s="118"/>
      <c r="E100" s="136"/>
      <c r="F100" s="136"/>
      <c r="G100" s="153">
        <f t="shared" si="23"/>
        <v>6</v>
      </c>
      <c r="H100" s="154">
        <f t="array" ref="H100">IF(H79="-","-",IF(H79&gt;1,0.5*H265/H286,"-"))</f>
        <v>0</v>
      </c>
      <c r="I100" s="154">
        <f t="array" ref="I100">IF(I79="-","-",IF(I79&gt;1,0.5*I265/I286,"-"))</f>
        <v>5.6603773584906467E-2</v>
      </c>
      <c r="J100" s="154">
        <f t="array" ref="J100">IF(J79="-","-",IF(J79&gt;1,0.5*J265/J286,"-"))</f>
        <v>0</v>
      </c>
      <c r="K100" s="154">
        <f t="array" ref="K100">IF(K79="-","-",IF(K79&gt;1,0.5*K265/K286,"-"))</f>
        <v>0</v>
      </c>
      <c r="L100" s="154">
        <f t="array" ref="L100">IF(L79="-","-",IF(L79&gt;1,0.5*L265/L286,"-"))</f>
        <v>5.4545454545455327E-2</v>
      </c>
      <c r="M100" s="154">
        <f t="array" ref="M100">IF(M79="-","-",IF(M79&gt;1,0.5*M265/M286,"-"))</f>
        <v>5.6603773584906467E-2</v>
      </c>
      <c r="N100" s="154">
        <f t="array" ref="N100">IF(N79="-","-",IF(N79&gt;1,0.5*N265/N286,"-"))</f>
        <v>5.6603773584906467E-2</v>
      </c>
      <c r="O100" s="154">
        <f t="array" ref="O100">IF(O79="-","-",IF(O79&gt;1,0.5*O265/O286,"-"))</f>
        <v>0</v>
      </c>
      <c r="P100" s="154">
        <f t="array" ref="P100">IF(P79="-","-",IF(P79&gt;1,0.5*P265/P286,"-"))</f>
        <v>0</v>
      </c>
      <c r="Q100" s="154">
        <f t="array" ref="Q100">IF(Q79="-","-",IF(Q79&gt;1,0.5*Q265/Q286,"-"))</f>
        <v>5.4545454545455327E-2</v>
      </c>
      <c r="R100" s="155">
        <f t="array" ref="R100">IF(H79="-","-",IF(H79&gt;1,AVERAGE(IF($R$5:$R$54=G100,$T$5:$T$54,"-")),"-"))</f>
        <v>2.1588881754971027E-2</v>
      </c>
      <c r="S100" s="8"/>
      <c r="T100" s="141"/>
      <c r="U100" s="141"/>
      <c r="V100" s="141"/>
      <c r="W100" s="141"/>
      <c r="X100" s="141"/>
      <c r="Y100" s="141"/>
      <c r="Z100" s="19"/>
      <c r="AA100" s="19"/>
      <c r="AB100" s="19"/>
      <c r="AC100" s="19"/>
      <c r="AD100" s="8"/>
      <c r="AE100" s="8"/>
      <c r="AF100" s="8"/>
      <c r="AG100" s="8"/>
      <c r="AH100" s="8"/>
      <c r="AI100" s="19"/>
      <c r="AJ100" s="19"/>
      <c r="AK100" s="19"/>
      <c r="AL100" s="19"/>
      <c r="AM100" s="19"/>
      <c r="AN100" s="19"/>
      <c r="AO100" s="19"/>
      <c r="AP100" s="19"/>
      <c r="AQ100" s="19"/>
      <c r="AR100" s="19"/>
      <c r="AS100" s="19"/>
      <c r="AT100" s="19"/>
      <c r="AU100" s="19"/>
      <c r="AV100" s="19"/>
      <c r="AW100" s="19"/>
      <c r="AX100" s="19"/>
      <c r="AY100" s="19"/>
      <c r="AZ100" s="19"/>
      <c r="BA100" s="19"/>
      <c r="BB100" s="19"/>
      <c r="BC100" s="19"/>
      <c r="BF100" s="12"/>
      <c r="BG100" s="12"/>
      <c r="BH100" s="12"/>
      <c r="BI100" s="12"/>
      <c r="BJ100" s="12"/>
      <c r="BK100" s="12"/>
      <c r="BL100" s="12"/>
      <c r="BM100" s="12"/>
      <c r="BN100" s="12"/>
      <c r="BO100" s="12"/>
      <c r="BP100" s="12"/>
      <c r="BQ100" s="12"/>
      <c r="BR100" s="12"/>
      <c r="BS100" s="12"/>
      <c r="BT100" s="12"/>
      <c r="BU100" s="12"/>
    </row>
    <row r="101" spans="1:73" ht="12.75" customHeight="1">
      <c r="A101" s="19"/>
      <c r="B101" s="19"/>
      <c r="C101" s="118"/>
      <c r="D101" s="118"/>
      <c r="E101" s="136"/>
      <c r="F101" s="136"/>
      <c r="G101" s="153">
        <f t="shared" si="23"/>
        <v>7</v>
      </c>
      <c r="H101" s="154">
        <f t="array" ref="H101">IF(H80="-","-",IF(H80&gt;1,0.5*H266/H287,"-"))</f>
        <v>0</v>
      </c>
      <c r="I101" s="154">
        <f t="array" ref="I101">IF(I80="-","-",IF(I80&gt;1,0.5*I266/I287,"-"))</f>
        <v>0</v>
      </c>
      <c r="J101" s="154">
        <f t="array" ref="J101">IF(J80="-","-",IF(J80&gt;1,0.5*J266/J287,"-"))</f>
        <v>0</v>
      </c>
      <c r="K101" s="154">
        <f t="array" ref="K101">IF(K80="-","-",IF(K80&gt;1,0.5*K266/K287,"-"))</f>
        <v>0</v>
      </c>
      <c r="L101" s="154">
        <f t="array" ref="L101">IF(L80="-","-",IF(L80&gt;1,0.5*L266/L287,"-"))</f>
        <v>5.5119818980511527E-2</v>
      </c>
      <c r="M101" s="154">
        <f t="array" ref="M101">IF(M80="-","-",IF(M80&gt;1,0.5*M266/M287,"-"))</f>
        <v>5.5119818980511527E-2</v>
      </c>
      <c r="N101" s="154">
        <f t="array" ref="N101">IF(N80="-","-",IF(N80&gt;1,0.5*N266/N287,"-"))</f>
        <v>0</v>
      </c>
      <c r="O101" s="154">
        <f t="array" ref="O101">IF(O80="-","-",IF(O80&gt;1,0.5*O266/O287,"-"))</f>
        <v>0</v>
      </c>
      <c r="P101" s="154">
        <f t="array" ref="P101">IF(P80="-","-",IF(P80&gt;1,0.5*P266/P287,"-"))</f>
        <v>0</v>
      </c>
      <c r="Q101" s="154">
        <f t="array" ref="Q101">IF(Q80="-","-",IF(Q80&gt;1,0.5*Q266/Q287,"-"))</f>
        <v>0</v>
      </c>
      <c r="R101" s="155">
        <f t="array" ref="R101">IF(H80="-","-",IF(H80&gt;1,AVERAGE(IF($R$5:$R$54=G101,$T$5:$T$54,"-")),"-"))</f>
        <v>1.3094317433409271E-2</v>
      </c>
      <c r="S101" s="8"/>
      <c r="T101" s="141"/>
      <c r="U101" s="141"/>
      <c r="V101" s="141"/>
      <c r="W101" s="141"/>
      <c r="X101" s="141"/>
      <c r="Y101" s="141"/>
      <c r="Z101" s="19"/>
      <c r="AA101" s="19"/>
      <c r="AB101" s="19"/>
      <c r="AC101" s="19"/>
      <c r="AD101" s="8"/>
      <c r="AE101" s="8"/>
      <c r="AF101" s="8"/>
      <c r="AG101" s="8"/>
      <c r="AH101" s="8"/>
      <c r="AI101" s="19"/>
      <c r="AJ101" s="19"/>
      <c r="AK101" s="19"/>
      <c r="AL101" s="19"/>
      <c r="AM101" s="19"/>
      <c r="AN101" s="19"/>
      <c r="AO101" s="19"/>
      <c r="AP101" s="19"/>
      <c r="AQ101" s="19"/>
      <c r="AR101" s="19"/>
      <c r="AS101" s="19"/>
      <c r="AT101" s="19"/>
      <c r="AU101" s="19"/>
      <c r="AV101" s="19"/>
      <c r="AW101" s="19"/>
      <c r="AX101" s="19"/>
      <c r="AY101" s="19"/>
      <c r="AZ101" s="19"/>
      <c r="BA101" s="19"/>
      <c r="BB101" s="19"/>
      <c r="BC101" s="19"/>
      <c r="BF101" s="12"/>
      <c r="BG101" s="12"/>
      <c r="BH101" s="12"/>
      <c r="BI101" s="12"/>
      <c r="BJ101" s="12"/>
      <c r="BK101" s="12"/>
      <c r="BL101" s="12"/>
      <c r="BM101" s="12"/>
      <c r="BN101" s="12"/>
      <c r="BO101" s="12"/>
      <c r="BP101" s="12"/>
      <c r="BQ101" s="12"/>
      <c r="BR101" s="12"/>
      <c r="BS101" s="12"/>
      <c r="BT101" s="12"/>
      <c r="BU101" s="12"/>
    </row>
    <row r="102" spans="1:73" ht="12.75" customHeight="1">
      <c r="A102" s="19"/>
      <c r="B102" s="19"/>
      <c r="C102" s="118"/>
      <c r="D102" s="118"/>
      <c r="E102" s="136"/>
      <c r="F102" s="136"/>
      <c r="G102" s="153">
        <f t="shared" si="23"/>
        <v>8</v>
      </c>
      <c r="H102" s="154">
        <f t="array" ref="H102">IF(H81="-","-",IF(H81&gt;1,0.5*H267/H288,"-"))</f>
        <v>0</v>
      </c>
      <c r="I102" s="154">
        <f t="array" ref="I102">IF(I81="-","-",IF(I81&gt;1,0.5*I267/I288,"-"))</f>
        <v>0</v>
      </c>
      <c r="J102" s="154">
        <f t="array" ref="J102">IF(J81="-","-",IF(J81&gt;1,0.5*J267/J288,"-"))</f>
        <v>0</v>
      </c>
      <c r="K102" s="154">
        <f t="array" ref="K102">IF(K81="-","-",IF(K81&gt;1,0.5*K267/K288,"-"))</f>
        <v>0.10206207261596575</v>
      </c>
      <c r="L102" s="154">
        <f t="array" ref="L102">IF(L81="-","-",IF(L81&gt;1,0.5*L267/L288,"-"))</f>
        <v>6.4516129032258063E-2</v>
      </c>
      <c r="M102" s="154">
        <f t="array" ref="M102">IF(M81="-","-",IF(M81&gt;1,0.5*M267/M288,"-"))</f>
        <v>0</v>
      </c>
      <c r="N102" s="154">
        <f t="array" ref="N102">IF(N81="-","-",IF(N81&gt;1,0.5*N267/N288,"-"))</f>
        <v>0</v>
      </c>
      <c r="O102" s="154">
        <f t="array" ref="O102">IF(O81="-","-",IF(O81&gt;1,0.5*O267/O288,"-"))</f>
        <v>0</v>
      </c>
      <c r="P102" s="154">
        <f t="array" ref="P102">IF(P81="-","-",IF(P81&gt;1,0.5*P267/P288,"-"))</f>
        <v>6.4516129032258063E-2</v>
      </c>
      <c r="Q102" s="154">
        <f t="array" ref="Q102">IF(Q81="-","-",IF(Q81&gt;1,0.5*Q267/Q288,"-"))</f>
        <v>0.10206207261596575</v>
      </c>
      <c r="R102" s="155">
        <f t="array" ref="R102">IF(H81="-","-",IF(H81&gt;1,AVERAGE(IF($R$5:$R$54=G102,$T$5:$T$54,"-")),"-"))</f>
        <v>4.1237611057594617E-2</v>
      </c>
      <c r="S102" s="8"/>
      <c r="T102" s="141"/>
      <c r="U102" s="141"/>
      <c r="V102" s="141"/>
      <c r="W102" s="141"/>
      <c r="X102" s="141"/>
      <c r="Y102" s="141"/>
      <c r="Z102" s="19"/>
      <c r="AA102" s="19"/>
      <c r="AB102" s="19"/>
      <c r="AC102" s="19"/>
      <c r="AD102" s="8"/>
      <c r="AE102" s="8"/>
      <c r="AF102" s="8"/>
      <c r="AG102" s="8"/>
      <c r="AH102" s="8"/>
      <c r="AI102" s="19"/>
      <c r="AJ102" s="19"/>
      <c r="AK102" s="19"/>
      <c r="AL102" s="19"/>
      <c r="AM102" s="19"/>
      <c r="AN102" s="19"/>
      <c r="AO102" s="19"/>
      <c r="AP102" s="19"/>
      <c r="AQ102" s="19"/>
      <c r="AR102" s="19"/>
      <c r="AS102" s="19"/>
      <c r="AT102" s="19"/>
      <c r="AU102" s="19"/>
      <c r="AV102" s="19"/>
      <c r="AW102" s="19"/>
      <c r="AX102" s="19"/>
      <c r="AY102" s="19"/>
      <c r="AZ102" s="19"/>
      <c r="BA102" s="19"/>
      <c r="BB102" s="19"/>
      <c r="BC102" s="19"/>
      <c r="BF102" s="12"/>
      <c r="BG102" s="12"/>
      <c r="BH102" s="12"/>
      <c r="BI102" s="12"/>
      <c r="BJ102" s="12"/>
      <c r="BK102" s="12"/>
      <c r="BL102" s="12"/>
      <c r="BM102" s="12"/>
      <c r="BN102" s="12"/>
      <c r="BO102" s="12"/>
      <c r="BP102" s="12"/>
      <c r="BQ102" s="12"/>
      <c r="BR102" s="12"/>
      <c r="BS102" s="12"/>
      <c r="BT102" s="12"/>
      <c r="BU102" s="12"/>
    </row>
    <row r="103" spans="1:73" ht="12.75" customHeight="1">
      <c r="A103" s="19"/>
      <c r="B103" s="19"/>
      <c r="C103" s="118"/>
      <c r="D103" s="118"/>
      <c r="E103" s="136"/>
      <c r="F103" s="136"/>
      <c r="G103" s="153">
        <f t="shared" si="23"/>
        <v>9</v>
      </c>
      <c r="H103" s="154">
        <f t="array" ref="H103">IF(H82="-","-",IF(H82&gt;1,0.5*H268/H289,"-"))</f>
        <v>0</v>
      </c>
      <c r="I103" s="154">
        <f t="array" ref="I103">IF(I82="-","-",IF(I82&gt;1,0.5*I268/I289,"-"))</f>
        <v>0</v>
      </c>
      <c r="J103" s="154">
        <f t="array" ref="J103">IF(J82="-","-",IF(J82&gt;1,0.5*J268/J289,"-"))</f>
        <v>0</v>
      </c>
      <c r="K103" s="154">
        <f t="array" ref="K103">IF(K82="-","-",IF(K82&gt;1,0.5*K268/K289,"-"))</f>
        <v>0</v>
      </c>
      <c r="L103" s="154">
        <f t="array" ref="L103">IF(L82="-","-",IF(L82&gt;1,0.5*L268/L289,"-"))</f>
        <v>7.4432292756478696E-2</v>
      </c>
      <c r="M103" s="154">
        <f t="array" ref="M103">IF(M82="-","-",IF(M82&gt;1,0.5*M268/M289,"-"))</f>
        <v>0.15713484026367724</v>
      </c>
      <c r="N103" s="154">
        <f t="array" ref="N103">IF(N82="-","-",IF(N82&gt;1,0.5*N268/N289,"-"))</f>
        <v>0</v>
      </c>
      <c r="O103" s="154">
        <f t="array" ref="O103">IF(O82="-","-",IF(O82&gt;1,0.5*O268/O289,"-"))</f>
        <v>7.4432292756478696E-2</v>
      </c>
      <c r="P103" s="154">
        <f t="array" ref="P103">IF(P82="-","-",IF(P82&gt;1,0.5*P268/P289,"-"))</f>
        <v>8.3189033080770303E-2</v>
      </c>
      <c r="Q103" s="154">
        <f t="array" ref="Q103">IF(Q82="-","-",IF(Q82&gt;1,0.5*Q268/Q289,"-"))</f>
        <v>7.4432292756478696E-2</v>
      </c>
      <c r="R103" s="155">
        <f t="array" ref="R103">IF(H82="-","-",IF(H82&gt;1,AVERAGE(IF($R$5:$R$54=G103,$T$5:$T$54,"-")),"-"))</f>
        <v>5.1424615935048421E-2</v>
      </c>
      <c r="S103" s="8"/>
      <c r="T103" s="141"/>
      <c r="U103" s="141"/>
      <c r="V103" s="141"/>
      <c r="W103" s="141"/>
      <c r="X103" s="141"/>
      <c r="Y103" s="141"/>
      <c r="Z103" s="19"/>
      <c r="AA103" s="19"/>
      <c r="AB103" s="19"/>
      <c r="AC103" s="19"/>
      <c r="AD103" s="8"/>
      <c r="AE103" s="8"/>
      <c r="AF103" s="8"/>
      <c r="AG103" s="8"/>
      <c r="AH103" s="8"/>
      <c r="AI103" s="19"/>
      <c r="AJ103" s="19"/>
      <c r="AK103" s="19"/>
      <c r="AL103" s="19"/>
      <c r="AM103" s="19"/>
      <c r="AN103" s="19"/>
      <c r="AO103" s="19"/>
      <c r="AP103" s="19"/>
      <c r="AQ103" s="19"/>
      <c r="AR103" s="19"/>
      <c r="AS103" s="19"/>
      <c r="AT103" s="19"/>
      <c r="AU103" s="19"/>
      <c r="AV103" s="19"/>
      <c r="AW103" s="19"/>
      <c r="AX103" s="19"/>
      <c r="AY103" s="19"/>
      <c r="AZ103" s="19"/>
      <c r="BA103" s="19"/>
      <c r="BB103" s="19"/>
      <c r="BC103" s="19"/>
      <c r="BF103" s="12"/>
      <c r="BG103" s="12"/>
      <c r="BH103" s="12"/>
      <c r="BI103" s="12"/>
      <c r="BJ103" s="12"/>
      <c r="BK103" s="12"/>
      <c r="BL103" s="12"/>
      <c r="BM103" s="12"/>
      <c r="BN103" s="12"/>
      <c r="BO103" s="12"/>
      <c r="BP103" s="12"/>
      <c r="BQ103" s="12"/>
      <c r="BR103" s="12"/>
      <c r="BS103" s="12"/>
      <c r="BT103" s="12"/>
      <c r="BU103" s="12"/>
    </row>
    <row r="104" spans="1:73" ht="12.75" customHeight="1">
      <c r="A104" s="19"/>
      <c r="B104" s="19"/>
      <c r="C104" s="118"/>
      <c r="D104" s="118"/>
      <c r="E104" s="136"/>
      <c r="F104" s="136"/>
      <c r="G104" s="153">
        <f t="shared" si="23"/>
        <v>10</v>
      </c>
      <c r="H104" s="154">
        <f t="array" ref="H104">IF(H83="-","-",IF(H83&gt;1,0.5*H269/H290,"-"))</f>
        <v>5.128205128205128E-2</v>
      </c>
      <c r="I104" s="154">
        <f t="array" ref="I104">IF(I83="-","-",IF(I83&gt;1,0.5*I269/I290,"-"))</f>
        <v>0</v>
      </c>
      <c r="J104" s="154">
        <f t="array" ref="J104">IF(J83="-","-",IF(J83&gt;1,0.5*J269/J290,"-"))</f>
        <v>4.878048780487805E-2</v>
      </c>
      <c r="K104" s="154">
        <f t="array" ref="K104">IF(K83="-","-",IF(K83&gt;1,0.5*K269/K290,"-"))</f>
        <v>4.878048780487805E-2</v>
      </c>
      <c r="L104" s="154">
        <f t="array" ref="L104">IF(L83="-","-",IF(L83&gt;1,0.5*L269/L290,"-"))</f>
        <v>0</v>
      </c>
      <c r="M104" s="154">
        <f t="array" ref="M104">IF(M83="-","-",IF(M83&gt;1,0.5*M269/M290,"-"))</f>
        <v>5.4985739922821499E-2</v>
      </c>
      <c r="N104" s="154">
        <f t="array" ref="N104">IF(N83="-","-",IF(N83&gt;1,0.5*N269/N290,"-"))</f>
        <v>0</v>
      </c>
      <c r="O104" s="154">
        <f t="array" ref="O104">IF(O83="-","-",IF(O83&gt;1,0.5*O269/O290,"-"))</f>
        <v>0</v>
      </c>
      <c r="P104" s="154">
        <f t="array" ref="P104">IF(P83="-","-",IF(P83&gt;1,0.5*P269/P290,"-"))</f>
        <v>5.128205128205128E-2</v>
      </c>
      <c r="Q104" s="154">
        <f t="array" ref="Q104">IF(Q83="-","-",IF(Q83&gt;1,0.5*Q269/Q290,"-"))</f>
        <v>5.4985739922821499E-2</v>
      </c>
      <c r="R104" s="155">
        <f t="array" ref="R104">IF(H83="-","-",IF(H83&gt;1,AVERAGE(IF($R$5:$R$54=G104,$T$5:$T$54,"-")),"-"))</f>
        <v>2.9080074827588107E-2</v>
      </c>
      <c r="S104" s="8"/>
      <c r="T104" s="141"/>
      <c r="U104" s="141"/>
      <c r="V104" s="141"/>
      <c r="W104" s="141"/>
      <c r="X104" s="141"/>
      <c r="Y104" s="141"/>
      <c r="Z104" s="19"/>
      <c r="AA104" s="19"/>
      <c r="AB104" s="19"/>
      <c r="AC104" s="19"/>
      <c r="AD104" s="8"/>
      <c r="AE104" s="8"/>
      <c r="AF104" s="8"/>
      <c r="AG104" s="8"/>
      <c r="AH104" s="8"/>
      <c r="AI104" s="19"/>
      <c r="AJ104" s="19"/>
      <c r="AK104" s="19"/>
      <c r="AL104" s="19"/>
      <c r="AM104" s="19"/>
      <c r="AN104" s="19"/>
      <c r="AO104" s="19"/>
      <c r="AP104" s="19"/>
      <c r="AQ104" s="19"/>
      <c r="AR104" s="19"/>
      <c r="AS104" s="19"/>
      <c r="AT104" s="19"/>
      <c r="AU104" s="19"/>
      <c r="AV104" s="19"/>
      <c r="AW104" s="19"/>
      <c r="AX104" s="19"/>
      <c r="AY104" s="19"/>
      <c r="AZ104" s="19"/>
      <c r="BA104" s="19"/>
      <c r="BB104" s="19"/>
      <c r="BC104" s="19"/>
      <c r="BF104" s="12"/>
      <c r="BG104" s="12"/>
      <c r="BH104" s="12"/>
      <c r="BI104" s="12"/>
      <c r="BJ104" s="12"/>
      <c r="BK104" s="12"/>
      <c r="BL104" s="12"/>
      <c r="BM104" s="12"/>
      <c r="BN104" s="12"/>
      <c r="BO104" s="12"/>
      <c r="BP104" s="12"/>
      <c r="BQ104" s="12"/>
      <c r="BR104" s="12"/>
      <c r="BS104" s="12"/>
      <c r="BT104" s="12"/>
      <c r="BU104" s="12"/>
    </row>
    <row r="105" spans="1:73" ht="12.75" customHeight="1">
      <c r="A105" s="19"/>
      <c r="B105" s="19"/>
      <c r="C105" s="118"/>
      <c r="D105" s="118"/>
      <c r="E105" s="136"/>
      <c r="F105" s="136"/>
      <c r="G105" s="153">
        <f t="shared" si="23"/>
        <v>11</v>
      </c>
      <c r="H105" s="154">
        <f t="array" ref="H105">IF(H84="-","-",IF(H84&gt;1,0.5*H270/H291,"-"))</f>
        <v>0</v>
      </c>
      <c r="I105" s="154">
        <f t="array" ref="I105">IF(I84="-","-",IF(I84&gt;1,0.5*I270/I291,"-"))</f>
        <v>5.4126587736528183E-2</v>
      </c>
      <c r="J105" s="154">
        <f t="array" ref="J105">IF(J84="-","-",IF(J84&gt;1,0.5*J270/J291,"-"))</f>
        <v>5.0942670810850049E-2</v>
      </c>
      <c r="K105" s="154">
        <f t="array" ref="K105">IF(K84="-","-",IF(K84&gt;1,0.5*K270/K291,"-"))</f>
        <v>9.0909090909090912E-2</v>
      </c>
      <c r="L105" s="154">
        <f t="array" ref="L105">IF(L84="-","-",IF(L84&gt;1,0.5*L270/L291,"-"))</f>
        <v>5.0942670810850049E-2</v>
      </c>
      <c r="M105" s="154">
        <f t="array" ref="M105">IF(M84="-","-",IF(M84&gt;1,0.5*M270/M291,"-"))</f>
        <v>5.4126587736528183E-2</v>
      </c>
      <c r="N105" s="154">
        <f t="array" ref="N105">IF(N84="-","-",IF(N84&gt;1,0.5*N270/N291,"-"))</f>
        <v>0.21757131728816848</v>
      </c>
      <c r="O105" s="154">
        <f t="array" ref="O105">IF(O84="-","-",IF(O84&gt;1,0.5*O270/O291,"-"))</f>
        <v>5.0942670810850049E-2</v>
      </c>
      <c r="P105" s="154">
        <f t="array" ref="P105">IF(P84="-","-",IF(P84&gt;1,0.5*P270/P291,"-"))</f>
        <v>5.5872606695771022E-2</v>
      </c>
      <c r="Q105" s="154">
        <f t="array" ref="Q105">IF(Q84="-","-",IF(Q84&gt;1,0.5*Q270/Q291,"-"))</f>
        <v>0.12385339716096891</v>
      </c>
      <c r="R105" s="155">
        <f t="array" ref="R105">IF(H84="-","-",IF(H84&gt;1,AVERAGE(IF($R$5:$R$54=G105,$T$5:$T$54,"-")),"-"))</f>
        <v>7.1878111785000129E-2</v>
      </c>
      <c r="S105" s="8"/>
      <c r="T105" s="141"/>
      <c r="U105" s="141"/>
      <c r="V105" s="141"/>
      <c r="W105" s="141"/>
      <c r="X105" s="141"/>
      <c r="Y105" s="141"/>
      <c r="Z105" s="19"/>
      <c r="AA105" s="19"/>
      <c r="AB105" s="19"/>
      <c r="AC105" s="19"/>
      <c r="AD105" s="8"/>
      <c r="AE105" s="8"/>
      <c r="AF105" s="8"/>
      <c r="AG105" s="8"/>
      <c r="AH105" s="8"/>
      <c r="AI105" s="19"/>
      <c r="AJ105" s="19"/>
      <c r="AK105" s="19"/>
      <c r="AL105" s="19"/>
      <c r="AM105" s="19"/>
      <c r="AN105" s="19"/>
      <c r="AO105" s="19"/>
      <c r="AP105" s="19"/>
      <c r="AQ105" s="19"/>
      <c r="AR105" s="19"/>
      <c r="AS105" s="19"/>
      <c r="AT105" s="19"/>
      <c r="AU105" s="19"/>
      <c r="AV105" s="19"/>
      <c r="AW105" s="19"/>
      <c r="AX105" s="19"/>
      <c r="AY105" s="19"/>
      <c r="AZ105" s="19"/>
      <c r="BA105" s="19"/>
      <c r="BB105" s="19"/>
      <c r="BC105" s="19"/>
      <c r="BF105" s="12"/>
      <c r="BG105" s="12"/>
      <c r="BH105" s="12"/>
      <c r="BI105" s="12"/>
      <c r="BJ105" s="12"/>
      <c r="BK105" s="12"/>
      <c r="BL105" s="12"/>
      <c r="BM105" s="12"/>
      <c r="BN105" s="12"/>
      <c r="BO105" s="12"/>
      <c r="BP105" s="12"/>
      <c r="BQ105" s="12"/>
      <c r="BR105" s="12"/>
      <c r="BS105" s="12"/>
      <c r="BT105" s="12"/>
      <c r="BU105" s="12"/>
    </row>
    <row r="106" spans="1:73" ht="12.75" customHeight="1">
      <c r="A106" s="19"/>
      <c r="B106" s="19"/>
      <c r="C106" s="118"/>
      <c r="D106" s="118"/>
      <c r="E106" s="136"/>
      <c r="F106" s="136"/>
      <c r="G106" s="153">
        <f t="shared" si="23"/>
        <v>12</v>
      </c>
      <c r="H106" s="154" t="str">
        <f t="array" ref="H106">IF(H85="-","-",IF(H85&gt;1,0.5*H271/H292,"-"))</f>
        <v>-</v>
      </c>
      <c r="I106" s="154" t="str">
        <f t="array" ref="I106">IF(I85="-","-",IF(I85&gt;1,0.5*I271/I292,"-"))</f>
        <v>-</v>
      </c>
      <c r="J106" s="154" t="str">
        <f t="array" ref="J106">IF(J85="-","-",IF(J85&gt;1,0.5*J271/J292,"-"))</f>
        <v>-</v>
      </c>
      <c r="K106" s="154" t="str">
        <f t="array" ref="K106">IF(K85="-","-",IF(K85&gt;1,0.5*K271/K292,"-"))</f>
        <v>-</v>
      </c>
      <c r="L106" s="154" t="str">
        <f t="array" ref="L106">IF(L85="-","-",IF(L85&gt;1,0.5*L271/L292,"-"))</f>
        <v>-</v>
      </c>
      <c r="M106" s="154" t="str">
        <f t="array" ref="M106">IF(M85="-","-",IF(M85&gt;1,0.5*M271/M292,"-"))</f>
        <v>-</v>
      </c>
      <c r="N106" s="154" t="str">
        <f t="array" ref="N106">IF(N85="-","-",IF(N85&gt;1,0.5*N271/N292,"-"))</f>
        <v>-</v>
      </c>
      <c r="O106" s="154" t="str">
        <f t="array" ref="O106">IF(O85="-","-",IF(O85&gt;1,0.5*O271/O292,"-"))</f>
        <v>-</v>
      </c>
      <c r="P106" s="154" t="str">
        <f t="array" ref="P106">IF(P85="-","-",IF(P85&gt;1,0.5*P271/P292,"-"))</f>
        <v>-</v>
      </c>
      <c r="Q106" s="154" t="str">
        <f t="array" ref="Q106">IF(Q85="-","-",IF(Q85&gt;1,0.5*Q271/Q292,"-"))</f>
        <v>-</v>
      </c>
      <c r="R106" s="155" t="str">
        <f t="array" ref="R106">IF(H85="-","-",IF(H85&gt;1,AVERAGE(IF($R$5:$R$54=G106,$T$5:$T$54,"-")),"-"))</f>
        <v>-</v>
      </c>
      <c r="S106" s="8"/>
      <c r="T106" s="141"/>
      <c r="U106" s="141"/>
      <c r="V106" s="141"/>
      <c r="W106" s="141"/>
      <c r="X106" s="141"/>
      <c r="Y106" s="141"/>
      <c r="Z106" s="19"/>
      <c r="AA106" s="19"/>
      <c r="AB106" s="19"/>
      <c r="AC106" s="19"/>
      <c r="AD106" s="8"/>
      <c r="AE106" s="8"/>
      <c r="AF106" s="8"/>
      <c r="AG106" s="8"/>
      <c r="AH106" s="8"/>
      <c r="AI106" s="19"/>
      <c r="AJ106" s="19"/>
      <c r="AK106" s="19"/>
      <c r="AL106" s="19"/>
      <c r="AM106" s="19"/>
      <c r="AN106" s="19"/>
      <c r="AO106" s="19"/>
      <c r="AP106" s="19"/>
      <c r="AQ106" s="19"/>
      <c r="AR106" s="19"/>
      <c r="AS106" s="19"/>
      <c r="AT106" s="19"/>
      <c r="AU106" s="19"/>
      <c r="AV106" s="19"/>
      <c r="AW106" s="19"/>
      <c r="AX106" s="19"/>
      <c r="AY106" s="19"/>
      <c r="AZ106" s="19"/>
      <c r="BA106" s="19"/>
      <c r="BB106" s="19"/>
      <c r="BC106" s="19"/>
      <c r="BF106" s="12"/>
      <c r="BG106" s="12"/>
      <c r="BH106" s="12"/>
      <c r="BI106" s="12"/>
      <c r="BJ106" s="12"/>
      <c r="BK106" s="12"/>
      <c r="BL106" s="12"/>
      <c r="BM106" s="12"/>
      <c r="BN106" s="12"/>
      <c r="BO106" s="12"/>
      <c r="BP106" s="12"/>
      <c r="BQ106" s="12"/>
      <c r="BR106" s="12"/>
      <c r="BS106" s="12"/>
      <c r="BT106" s="12"/>
      <c r="BU106" s="12"/>
    </row>
    <row r="107" spans="1:73" ht="12.75" customHeight="1">
      <c r="A107" s="19"/>
      <c r="B107" s="19"/>
      <c r="C107" s="118"/>
      <c r="D107" s="118"/>
      <c r="E107" s="136"/>
      <c r="F107" s="136"/>
      <c r="G107" s="153">
        <f t="shared" si="23"/>
        <v>13</v>
      </c>
      <c r="H107" s="154" t="str">
        <f t="array" ref="H107">IF(H86="-","-",IF(H86&gt;1,0.5*H272/H293,"-"))</f>
        <v>-</v>
      </c>
      <c r="I107" s="154" t="str">
        <f t="array" ref="I107">IF(I86="-","-",IF(I86&gt;1,0.5*I272/I293,"-"))</f>
        <v>-</v>
      </c>
      <c r="J107" s="154" t="str">
        <f t="array" ref="J107">IF(J86="-","-",IF(J86&gt;1,0.5*J272/J293,"-"))</f>
        <v>-</v>
      </c>
      <c r="K107" s="154" t="str">
        <f t="array" ref="K107">IF(K86="-","-",IF(K86&gt;1,0.5*K272/K293,"-"))</f>
        <v>-</v>
      </c>
      <c r="L107" s="154" t="str">
        <f t="array" ref="L107">IF(L86="-","-",IF(L86&gt;1,0.5*L272/L293,"-"))</f>
        <v>-</v>
      </c>
      <c r="M107" s="154" t="str">
        <f t="array" ref="M107">IF(M86="-","-",IF(M86&gt;1,0.5*M272/M293,"-"))</f>
        <v>-</v>
      </c>
      <c r="N107" s="154" t="str">
        <f t="array" ref="N107">IF(N86="-","-",IF(N86&gt;1,0.5*N272/N293,"-"))</f>
        <v>-</v>
      </c>
      <c r="O107" s="154" t="str">
        <f t="array" ref="O107">IF(O86="-","-",IF(O86&gt;1,0.5*O272/O293,"-"))</f>
        <v>-</v>
      </c>
      <c r="P107" s="154" t="str">
        <f t="array" ref="P107">IF(P86="-","-",IF(P86&gt;1,0.5*P272/P293,"-"))</f>
        <v>-</v>
      </c>
      <c r="Q107" s="154" t="str">
        <f t="array" ref="Q107">IF(Q86="-","-",IF(Q86&gt;1,0.5*Q272/Q293,"-"))</f>
        <v>-</v>
      </c>
      <c r="R107" s="155" t="str">
        <f t="array" ref="R107">IF(H86="-","-",IF(H86&gt;1,AVERAGE(IF($R$5:$R$54=G107,$T$5:$T$54,"-")),"-"))</f>
        <v>-</v>
      </c>
      <c r="S107" s="8"/>
      <c r="T107" s="141"/>
      <c r="U107" s="141"/>
      <c r="V107" s="141"/>
      <c r="W107" s="141"/>
      <c r="X107" s="141"/>
      <c r="Y107" s="141"/>
      <c r="Z107" s="19"/>
      <c r="AA107" s="19"/>
      <c r="AB107" s="19"/>
      <c r="AC107" s="19"/>
      <c r="AD107" s="8"/>
      <c r="AE107" s="8"/>
      <c r="AF107" s="8"/>
      <c r="AG107" s="8"/>
      <c r="AH107" s="8"/>
      <c r="AI107" s="19"/>
      <c r="AJ107" s="19"/>
      <c r="AK107" s="19"/>
      <c r="AL107" s="19"/>
      <c r="AM107" s="19"/>
      <c r="AN107" s="19"/>
      <c r="AO107" s="19"/>
      <c r="AP107" s="19"/>
      <c r="AQ107" s="19"/>
      <c r="AR107" s="19"/>
      <c r="AS107" s="19"/>
      <c r="AT107" s="19"/>
      <c r="AU107" s="19"/>
      <c r="AV107" s="19"/>
      <c r="AW107" s="19"/>
      <c r="AX107" s="19"/>
      <c r="AY107" s="19"/>
      <c r="AZ107" s="19"/>
      <c r="BA107" s="19"/>
      <c r="BB107" s="19"/>
      <c r="BC107" s="19"/>
      <c r="BF107" s="12"/>
      <c r="BG107" s="12"/>
      <c r="BH107" s="12"/>
      <c r="BI107" s="12"/>
      <c r="BJ107" s="12"/>
      <c r="BK107" s="12"/>
      <c r="BL107" s="12"/>
      <c r="BM107" s="12"/>
      <c r="BN107" s="12"/>
      <c r="BO107" s="12"/>
      <c r="BP107" s="12"/>
      <c r="BQ107" s="12"/>
      <c r="BR107" s="12"/>
      <c r="BS107" s="12"/>
      <c r="BT107" s="12"/>
      <c r="BU107" s="12"/>
    </row>
    <row r="108" spans="1:73" ht="12.75" customHeight="1">
      <c r="A108" s="19"/>
      <c r="B108" s="19"/>
      <c r="C108" s="118"/>
      <c r="D108" s="118"/>
      <c r="E108" s="136"/>
      <c r="F108" s="136"/>
      <c r="G108" s="153">
        <f t="shared" si="23"/>
        <v>14</v>
      </c>
      <c r="H108" s="154" t="str">
        <f t="array" ref="H108">IF(H87="-","-",IF(H87&gt;1,0.5*H273/H294,"-"))</f>
        <v>-</v>
      </c>
      <c r="I108" s="154" t="str">
        <f t="array" ref="I108">IF(I87="-","-",IF(I87&gt;1,0.5*I273/I294,"-"))</f>
        <v>-</v>
      </c>
      <c r="J108" s="154" t="str">
        <f t="array" ref="J108">IF(J87="-","-",IF(J87&gt;1,0.5*J273/J294,"-"))</f>
        <v>-</v>
      </c>
      <c r="K108" s="154" t="str">
        <f t="array" ref="K108">IF(K87="-","-",IF(K87&gt;1,0.5*K273/K294,"-"))</f>
        <v>-</v>
      </c>
      <c r="L108" s="154" t="str">
        <f t="array" ref="L108">IF(L87="-","-",IF(L87&gt;1,0.5*L273/L294,"-"))</f>
        <v>-</v>
      </c>
      <c r="M108" s="154" t="str">
        <f t="array" ref="M108">IF(M87="-","-",IF(M87&gt;1,0.5*M273/M294,"-"))</f>
        <v>-</v>
      </c>
      <c r="N108" s="154" t="str">
        <f t="array" ref="N108">IF(N87="-","-",IF(N87&gt;1,0.5*N273/N294,"-"))</f>
        <v>-</v>
      </c>
      <c r="O108" s="154" t="str">
        <f t="array" ref="O108">IF(O87="-","-",IF(O87&gt;1,0.5*O273/O294,"-"))</f>
        <v>-</v>
      </c>
      <c r="P108" s="154" t="str">
        <f t="array" ref="P108">IF(P87="-","-",IF(P87&gt;1,0.5*P273/P294,"-"))</f>
        <v>-</v>
      </c>
      <c r="Q108" s="154" t="str">
        <f t="array" ref="Q108">IF(Q87="-","-",IF(Q87&gt;1,0.5*Q273/Q294,"-"))</f>
        <v>-</v>
      </c>
      <c r="R108" s="155" t="str">
        <f t="array" ref="R108">IF(H87="-","-",IF(H87&gt;1,AVERAGE(IF($R$5:$R$54=G108,$T$5:$T$54,"-")),"-"))</f>
        <v>-</v>
      </c>
      <c r="S108" s="8"/>
      <c r="T108" s="141"/>
      <c r="U108" s="141"/>
      <c r="V108" s="141"/>
      <c r="W108" s="141"/>
      <c r="X108" s="141"/>
      <c r="Y108" s="141"/>
      <c r="Z108" s="19"/>
      <c r="AA108" s="19"/>
      <c r="AB108" s="19"/>
      <c r="AC108" s="19"/>
      <c r="AD108" s="8"/>
      <c r="AE108" s="8"/>
      <c r="AF108" s="8"/>
      <c r="AG108" s="8"/>
      <c r="AH108" s="8"/>
      <c r="AI108" s="19"/>
      <c r="AJ108" s="19"/>
      <c r="AK108" s="19"/>
      <c r="AL108" s="19"/>
      <c r="AM108" s="19"/>
      <c r="AN108" s="19"/>
      <c r="AO108" s="19"/>
      <c r="AP108" s="19"/>
      <c r="AQ108" s="19"/>
      <c r="AR108" s="19"/>
      <c r="AS108" s="19"/>
      <c r="AT108" s="19"/>
      <c r="AU108" s="19"/>
      <c r="AV108" s="19"/>
      <c r="AW108" s="19"/>
      <c r="AX108" s="19"/>
      <c r="AY108" s="19"/>
      <c r="AZ108" s="19"/>
      <c r="BA108" s="19"/>
      <c r="BB108" s="19"/>
      <c r="BC108" s="19"/>
      <c r="BF108" s="12"/>
      <c r="BG108" s="12"/>
      <c r="BH108" s="12"/>
      <c r="BI108" s="12"/>
      <c r="BJ108" s="12"/>
      <c r="BK108" s="12"/>
      <c r="BL108" s="12"/>
      <c r="BM108" s="12"/>
      <c r="BN108" s="12"/>
      <c r="BO108" s="12"/>
      <c r="BP108" s="12"/>
      <c r="BQ108" s="12"/>
      <c r="BR108" s="12"/>
      <c r="BS108" s="12"/>
      <c r="BT108" s="12"/>
      <c r="BU108" s="12"/>
    </row>
    <row r="109" spans="1:73" ht="12.75" customHeight="1">
      <c r="A109" s="19"/>
      <c r="B109" s="19"/>
      <c r="C109" s="118"/>
      <c r="D109" s="118"/>
      <c r="E109" s="136"/>
      <c r="F109" s="136"/>
      <c r="G109" s="156">
        <f t="shared" si="23"/>
        <v>15</v>
      </c>
      <c r="H109" s="154" t="str">
        <f t="array" ref="H109">IF(H88="-","-",IF(H88&gt;1,0.5*H274/H295,"-"))</f>
        <v>-</v>
      </c>
      <c r="I109" s="154" t="str">
        <f t="array" ref="I109">IF(I88="-","-",IF(I88&gt;1,0.5*I274/I295,"-"))</f>
        <v>-</v>
      </c>
      <c r="J109" s="154" t="str">
        <f t="array" ref="J109">IF(J88="-","-",IF(J88&gt;1,0.5*J274/J295,"-"))</f>
        <v>-</v>
      </c>
      <c r="K109" s="154" t="str">
        <f t="array" ref="K109">IF(K88="-","-",IF(K88&gt;1,0.5*K274/K295,"-"))</f>
        <v>-</v>
      </c>
      <c r="L109" s="154" t="str">
        <f t="array" ref="L109">IF(L88="-","-",IF(L88&gt;1,0.5*L274/L295,"-"))</f>
        <v>-</v>
      </c>
      <c r="M109" s="154" t="str">
        <f t="array" ref="M109">IF(M88="-","-",IF(M88&gt;1,0.5*M274/M295,"-"))</f>
        <v>-</v>
      </c>
      <c r="N109" s="154" t="str">
        <f t="array" ref="N109">IF(N88="-","-",IF(N88&gt;1,0.5*N274/N295,"-"))</f>
        <v>-</v>
      </c>
      <c r="O109" s="154" t="str">
        <f t="array" ref="O109">IF(O88="-","-",IF(O88&gt;1,0.5*O274/O295,"-"))</f>
        <v>-</v>
      </c>
      <c r="P109" s="154" t="str">
        <f t="array" ref="P109">IF(P88="-","-",IF(P88&gt;1,0.5*P274/P295,"-"))</f>
        <v>-</v>
      </c>
      <c r="Q109" s="154" t="str">
        <f t="array" ref="Q109">IF(Q88="-","-",IF(Q88&gt;1,0.5*Q274/Q295,"-"))</f>
        <v>-</v>
      </c>
      <c r="R109" s="157" t="str">
        <f t="array" ref="R109">IF(H88="-","-",IF(H88&gt;1,AVERAGE(IF($R$5:$R$54=G109,$T$5:$T$54,"-")),"-"))</f>
        <v>-</v>
      </c>
      <c r="S109" s="8"/>
      <c r="T109" s="141"/>
      <c r="U109" s="141"/>
      <c r="V109" s="141"/>
      <c r="W109" s="141"/>
      <c r="X109" s="141"/>
      <c r="Y109" s="141"/>
      <c r="Z109" s="19"/>
      <c r="AA109" s="19"/>
      <c r="AB109" s="19"/>
      <c r="AC109" s="19"/>
      <c r="AD109" s="8"/>
      <c r="AE109" s="8"/>
      <c r="AF109" s="8"/>
      <c r="AG109" s="8"/>
      <c r="AH109" s="8"/>
      <c r="AI109" s="19"/>
      <c r="AJ109" s="19"/>
      <c r="AK109" s="19"/>
      <c r="AL109" s="19"/>
      <c r="AM109" s="19"/>
      <c r="AN109" s="19"/>
      <c r="AO109" s="19"/>
      <c r="AP109" s="19"/>
      <c r="AQ109" s="19"/>
      <c r="AR109" s="19"/>
      <c r="AS109" s="19"/>
      <c r="AT109" s="19"/>
      <c r="AU109" s="19"/>
      <c r="AV109" s="19"/>
      <c r="AW109" s="19"/>
      <c r="AX109" s="19"/>
      <c r="AY109" s="19"/>
      <c r="AZ109" s="19"/>
      <c r="BA109" s="19"/>
      <c r="BB109" s="19"/>
      <c r="BC109" s="19"/>
      <c r="BF109" s="12"/>
      <c r="BG109" s="12"/>
      <c r="BH109" s="12"/>
      <c r="BI109" s="12"/>
      <c r="BJ109" s="12"/>
      <c r="BK109" s="12"/>
      <c r="BL109" s="12"/>
      <c r="BM109" s="12"/>
      <c r="BN109" s="12"/>
      <c r="BO109" s="12"/>
      <c r="BP109" s="12"/>
      <c r="BQ109" s="12"/>
      <c r="BR109" s="12"/>
      <c r="BS109" s="12"/>
      <c r="BT109" s="12"/>
      <c r="BU109" s="12"/>
    </row>
    <row r="110" spans="1:73" ht="12.75" customHeight="1">
      <c r="A110" s="19"/>
      <c r="B110" s="19"/>
      <c r="C110" s="118"/>
      <c r="D110" s="582" t="s">
        <v>41</v>
      </c>
      <c r="E110" s="583"/>
      <c r="F110" s="584"/>
      <c r="G110" s="161" t="str">
        <f>$G$89</f>
        <v>0-15</v>
      </c>
      <c r="H110" s="162">
        <f t="shared" ref="H110:Q110" si="24">IF(H89=0,"",SUMPRODUCT(H94:H109,H73:H88)/H89)</f>
        <v>4.1025641025641026E-3</v>
      </c>
      <c r="I110" s="162">
        <f>IF(I89=0,"",SUMPRODUCT(I94:I109,I73:I88)/I89)</f>
        <v>2.6216220993560961E-2</v>
      </c>
      <c r="J110" s="162">
        <f t="shared" si="24"/>
        <v>1.5559260724963575E-2</v>
      </c>
      <c r="K110" s="162">
        <f t="shared" si="24"/>
        <v>1.7521950288212958E-2</v>
      </c>
      <c r="L110" s="162">
        <f t="shared" si="24"/>
        <v>5.5338037266017874E-2</v>
      </c>
      <c r="M110" s="162">
        <f t="shared" si="24"/>
        <v>3.1837301971119274E-2</v>
      </c>
      <c r="N110" s="162">
        <f t="shared" ref="N110" si="25">IF(N89=0,"",SUMPRODUCT(N94:N109,N73:N88)/N89)</f>
        <v>3.2499191921356467E-2</v>
      </c>
      <c r="O110" s="162">
        <f t="shared" si="24"/>
        <v>1.834154426660246E-2</v>
      </c>
      <c r="P110" s="162">
        <f t="shared" si="24"/>
        <v>1.6269155255226347E-2</v>
      </c>
      <c r="Q110" s="162">
        <f t="shared" si="24"/>
        <v>6.2386390179837541E-2</v>
      </c>
      <c r="R110" s="603">
        <f>T55</f>
        <v>3.4024994558014401E-2</v>
      </c>
      <c r="S110" s="8"/>
      <c r="T110" s="141"/>
      <c r="U110" s="141"/>
      <c r="V110" s="141"/>
      <c r="W110" s="141"/>
      <c r="X110" s="141"/>
      <c r="Y110" s="141"/>
      <c r="Z110" s="19"/>
      <c r="AA110" s="19"/>
      <c r="AB110" s="19"/>
      <c r="AC110" s="19"/>
      <c r="AD110" s="8"/>
      <c r="AE110" s="8"/>
      <c r="AF110" s="8"/>
      <c r="AG110" s="8"/>
      <c r="AH110" s="8"/>
      <c r="AI110" s="19"/>
      <c r="AJ110" s="19"/>
      <c r="AK110" s="19"/>
      <c r="AL110" s="19"/>
      <c r="AM110" s="19"/>
      <c r="AN110" s="19"/>
      <c r="AO110" s="19"/>
      <c r="AP110" s="19"/>
      <c r="AQ110" s="19"/>
      <c r="AR110" s="19"/>
      <c r="AS110" s="19"/>
      <c r="AT110" s="19"/>
      <c r="AU110" s="19"/>
      <c r="AV110" s="19"/>
      <c r="AW110" s="19"/>
      <c r="AX110" s="19"/>
      <c r="AY110" s="19"/>
      <c r="AZ110" s="19"/>
      <c r="BA110" s="19"/>
      <c r="BB110" s="19"/>
      <c r="BC110" s="19"/>
      <c r="BF110" s="12"/>
      <c r="BG110" s="12"/>
      <c r="BH110" s="12"/>
      <c r="BI110" s="12"/>
      <c r="BJ110" s="12"/>
      <c r="BK110" s="12"/>
      <c r="BL110" s="12"/>
      <c r="BM110" s="12"/>
      <c r="BN110" s="12"/>
      <c r="BO110" s="12"/>
      <c r="BP110" s="12"/>
      <c r="BQ110" s="12"/>
      <c r="BR110" s="12"/>
      <c r="BS110" s="12"/>
      <c r="BT110" s="12"/>
      <c r="BU110" s="12"/>
    </row>
    <row r="111" spans="1:73" ht="12.75" customHeight="1">
      <c r="A111" s="19"/>
      <c r="B111" s="19"/>
      <c r="C111" s="118"/>
      <c r="D111" s="163"/>
      <c r="E111" s="163"/>
      <c r="F111" s="164"/>
      <c r="G111" s="165" t="s">
        <v>42</v>
      </c>
      <c r="H111" s="166">
        <f t="shared" ref="H111:Q111" si="26">IF(H89=0,"",RANK(H110,$H$110:$Q$110,1))</f>
        <v>1</v>
      </c>
      <c r="I111" s="166">
        <f t="shared" si="26"/>
        <v>6</v>
      </c>
      <c r="J111" s="166">
        <f t="shared" si="26"/>
        <v>2</v>
      </c>
      <c r="K111" s="166">
        <f t="shared" si="26"/>
        <v>4</v>
      </c>
      <c r="L111" s="166">
        <f t="shared" si="26"/>
        <v>9</v>
      </c>
      <c r="M111" s="166">
        <f t="shared" si="26"/>
        <v>7</v>
      </c>
      <c r="N111" s="166">
        <f t="shared" ref="N111" si="27">IF(N89=0,"",RANK(N110,$H$110:$Q$110,1))</f>
        <v>8</v>
      </c>
      <c r="O111" s="166">
        <f t="shared" si="26"/>
        <v>5</v>
      </c>
      <c r="P111" s="166">
        <f t="shared" si="26"/>
        <v>3</v>
      </c>
      <c r="Q111" s="166">
        <f t="shared" si="26"/>
        <v>10</v>
      </c>
      <c r="R111" s="604"/>
      <c r="S111" s="8"/>
      <c r="T111" s="141"/>
      <c r="U111" s="141"/>
      <c r="V111" s="141"/>
      <c r="W111" s="141"/>
      <c r="X111" s="141"/>
      <c r="Y111" s="141"/>
      <c r="Z111" s="19"/>
      <c r="AA111" s="19"/>
      <c r="AB111" s="19"/>
      <c r="AC111" s="19"/>
      <c r="AD111" s="8"/>
      <c r="AE111" s="8"/>
      <c r="AF111" s="8"/>
      <c r="AG111" s="8"/>
      <c r="AH111" s="8"/>
      <c r="AI111" s="19"/>
      <c r="AJ111" s="19"/>
      <c r="AK111" s="19"/>
      <c r="AL111" s="19"/>
      <c r="AM111" s="19"/>
      <c r="AN111" s="19"/>
      <c r="AO111" s="19"/>
      <c r="AP111" s="19"/>
      <c r="AQ111" s="19"/>
      <c r="AR111" s="19"/>
      <c r="AS111" s="19"/>
      <c r="AT111" s="19"/>
      <c r="AU111" s="19"/>
      <c r="AV111" s="19"/>
      <c r="AW111" s="19"/>
      <c r="AX111" s="19"/>
      <c r="AY111" s="19"/>
      <c r="AZ111" s="19"/>
      <c r="BA111" s="19"/>
      <c r="BB111" s="19"/>
      <c r="BC111" s="19"/>
      <c r="BF111" s="12"/>
      <c r="BG111" s="12"/>
      <c r="BH111" s="12"/>
      <c r="BI111" s="12"/>
      <c r="BJ111" s="12"/>
      <c r="BK111" s="12"/>
      <c r="BL111" s="12"/>
      <c r="BM111" s="12"/>
      <c r="BN111" s="12"/>
      <c r="BO111" s="12"/>
      <c r="BP111" s="12"/>
      <c r="BQ111" s="12"/>
      <c r="BR111" s="12"/>
      <c r="BS111" s="12"/>
      <c r="BT111" s="12"/>
      <c r="BU111" s="12"/>
    </row>
    <row r="112" spans="1:73" ht="12.75" customHeight="1">
      <c r="A112" s="19"/>
      <c r="B112" s="19"/>
      <c r="C112" s="118"/>
      <c r="D112" s="118"/>
      <c r="E112" s="136"/>
      <c r="F112" s="167"/>
      <c r="G112" s="168"/>
      <c r="H112" s="169"/>
      <c r="I112" s="169"/>
      <c r="J112" s="169"/>
      <c r="K112" s="169"/>
      <c r="L112" s="169"/>
      <c r="M112" s="169"/>
      <c r="N112" s="169"/>
      <c r="O112" s="169"/>
      <c r="P112" s="169"/>
      <c r="Q112" s="169"/>
      <c r="R112" s="169"/>
      <c r="S112" s="8"/>
      <c r="T112" s="141"/>
      <c r="U112" s="141"/>
      <c r="V112" s="141"/>
      <c r="W112" s="141"/>
      <c r="X112" s="141"/>
      <c r="Y112" s="141"/>
      <c r="Z112" s="19"/>
      <c r="AA112" s="19"/>
      <c r="AB112" s="19"/>
      <c r="AC112" s="19"/>
      <c r="AD112" s="8"/>
      <c r="AE112" s="8"/>
      <c r="AF112" s="8"/>
      <c r="AG112" s="8"/>
      <c r="AH112" s="8"/>
      <c r="AI112" s="19"/>
      <c r="AJ112" s="19"/>
      <c r="AK112" s="19"/>
      <c r="AL112" s="19"/>
      <c r="AM112" s="19"/>
      <c r="AN112" s="19"/>
      <c r="AO112" s="19"/>
      <c r="AP112" s="19"/>
      <c r="AQ112" s="19"/>
      <c r="AR112" s="19"/>
      <c r="AS112" s="19"/>
      <c r="AT112" s="19"/>
      <c r="AU112" s="19"/>
      <c r="AV112" s="19"/>
      <c r="AW112" s="19"/>
      <c r="AX112" s="19"/>
      <c r="AY112" s="19"/>
      <c r="AZ112" s="19"/>
      <c r="BA112" s="19"/>
      <c r="BB112" s="19"/>
      <c r="BC112" s="19"/>
      <c r="BF112" s="12"/>
      <c r="BG112" s="12"/>
      <c r="BH112" s="12"/>
      <c r="BI112" s="12"/>
      <c r="BJ112" s="12"/>
      <c r="BK112" s="12"/>
      <c r="BL112" s="12"/>
      <c r="BM112" s="12"/>
      <c r="BN112" s="12"/>
      <c r="BO112" s="12"/>
      <c r="BP112" s="12"/>
      <c r="BQ112" s="12"/>
      <c r="BR112" s="12"/>
      <c r="BS112" s="12"/>
      <c r="BT112" s="12"/>
      <c r="BU112" s="12"/>
    </row>
    <row r="113" spans="1:73" s="174" customFormat="1" ht="18" customHeight="1">
      <c r="A113" s="19"/>
      <c r="B113" s="19"/>
      <c r="C113" s="96"/>
      <c r="D113" s="96"/>
      <c r="E113" s="136"/>
      <c r="F113" s="96"/>
      <c r="G113" s="119" t="s">
        <v>43</v>
      </c>
      <c r="H113" s="170"/>
      <c r="I113" s="170"/>
      <c r="J113" s="170"/>
      <c r="K113" s="170"/>
      <c r="L113" s="171"/>
      <c r="M113" s="466"/>
      <c r="N113" s="466"/>
      <c r="O113" s="467"/>
      <c r="P113" s="467"/>
      <c r="Q113" s="467"/>
      <c r="R113" s="136"/>
      <c r="S113" s="8"/>
      <c r="T113" s="172"/>
      <c r="U113" s="172"/>
      <c r="V113" s="172"/>
      <c r="W113" s="172"/>
      <c r="X113" s="172"/>
      <c r="Y113" s="141"/>
      <c r="Z113" s="19"/>
      <c r="AA113" s="19"/>
      <c r="AB113" s="19"/>
      <c r="AC113" s="19"/>
      <c r="AD113" s="8"/>
      <c r="AE113" s="8"/>
      <c r="AF113" s="8"/>
      <c r="AG113" s="8"/>
      <c r="AH113" s="8"/>
      <c r="AI113" s="19"/>
      <c r="AJ113" s="19"/>
      <c r="AK113" s="19"/>
      <c r="AL113" s="19"/>
      <c r="AM113" s="19"/>
      <c r="AN113" s="19"/>
      <c r="AO113" s="19"/>
      <c r="AP113" s="19"/>
      <c r="AQ113" s="19"/>
      <c r="AR113" s="19"/>
      <c r="AS113" s="19"/>
      <c r="AT113" s="19"/>
      <c r="AU113" s="19"/>
      <c r="AV113" s="98"/>
      <c r="AW113" s="98"/>
      <c r="AX113" s="98"/>
      <c r="AY113" s="98"/>
      <c r="AZ113" s="98"/>
      <c r="BA113" s="98"/>
      <c r="BB113" s="98"/>
      <c r="BC113" s="98"/>
      <c r="BD113" s="173"/>
      <c r="BE113" s="173"/>
      <c r="BF113" s="12"/>
      <c r="BG113" s="12"/>
      <c r="BH113" s="12"/>
      <c r="BI113" s="12"/>
      <c r="BJ113" s="12"/>
      <c r="BK113" s="12"/>
      <c r="BL113" s="12"/>
      <c r="BM113" s="12"/>
      <c r="BN113" s="12"/>
      <c r="BO113" s="12"/>
      <c r="BP113" s="12"/>
      <c r="BQ113" s="12"/>
      <c r="BR113" s="12"/>
      <c r="BS113" s="12"/>
      <c r="BT113" s="12"/>
      <c r="BU113" s="12"/>
    </row>
    <row r="114" spans="1:73" ht="24.75" customHeight="1">
      <c r="A114" s="19"/>
      <c r="B114" s="19"/>
      <c r="C114" s="118"/>
      <c r="D114" s="118"/>
      <c r="E114" s="126"/>
      <c r="F114" s="126"/>
      <c r="G114" s="147" t="str">
        <f>R3</f>
        <v>MODAL</v>
      </c>
      <c r="H114" s="465" t="str">
        <f t="shared" ref="H114:Q114" si="28">H3</f>
        <v>Harald</v>
      </c>
      <c r="I114" s="465" t="str">
        <f t="shared" si="28"/>
        <v>Lisbet</v>
      </c>
      <c r="J114" s="465" t="str">
        <f t="shared" si="28"/>
        <v>Hildegunn</v>
      </c>
      <c r="K114" s="465" t="str">
        <f t="shared" si="28"/>
        <v>Stian</v>
      </c>
      <c r="L114" s="465" t="str">
        <f t="shared" si="28"/>
        <v>Merete</v>
      </c>
      <c r="M114" s="465" t="str">
        <f t="shared" si="28"/>
        <v>Janicke</v>
      </c>
      <c r="N114" s="465" t="str">
        <f t="shared" ref="N114" si="29">N3</f>
        <v>Silje</v>
      </c>
      <c r="O114" s="465" t="str">
        <f t="shared" si="28"/>
        <v>Asbjørn</v>
      </c>
      <c r="P114" s="465" t="str">
        <f t="shared" si="28"/>
        <v>Else</v>
      </c>
      <c r="Q114" s="465" t="str">
        <f t="shared" si="28"/>
        <v>Trine</v>
      </c>
      <c r="R114" s="129"/>
      <c r="S114" s="8"/>
      <c r="T114" s="141"/>
      <c r="U114" s="141"/>
      <c r="V114" s="141"/>
      <c r="W114" s="141"/>
      <c r="X114" s="141"/>
      <c r="Y114" s="141"/>
      <c r="Z114" s="19"/>
      <c r="AA114" s="19"/>
      <c r="AB114" s="19"/>
      <c r="AC114" s="19"/>
      <c r="AD114" s="8"/>
      <c r="AE114" s="8"/>
      <c r="AF114" s="8"/>
      <c r="AG114" s="8"/>
      <c r="AH114" s="8"/>
      <c r="AI114" s="19"/>
      <c r="AJ114" s="19"/>
      <c r="AK114" s="19"/>
      <c r="AL114" s="19"/>
      <c r="AM114" s="19"/>
      <c r="AN114" s="19"/>
      <c r="AO114" s="19"/>
      <c r="AP114" s="19"/>
      <c r="AQ114" s="19"/>
      <c r="AR114" s="19"/>
      <c r="AS114" s="19"/>
      <c r="AT114" s="19"/>
      <c r="AU114" s="19"/>
      <c r="AV114" s="19"/>
      <c r="AW114" s="19"/>
      <c r="AX114" s="19"/>
      <c r="AY114" s="19"/>
      <c r="AZ114" s="19"/>
      <c r="BA114" s="19"/>
      <c r="BB114" s="19"/>
      <c r="BC114" s="19"/>
      <c r="BF114" s="12"/>
      <c r="BG114" s="12"/>
      <c r="BH114" s="12"/>
      <c r="BI114" s="12"/>
      <c r="BJ114" s="12"/>
      <c r="BK114" s="12"/>
      <c r="BL114" s="12"/>
      <c r="BM114" s="12"/>
      <c r="BN114" s="12"/>
      <c r="BO114" s="12"/>
      <c r="BP114" s="12"/>
      <c r="BQ114" s="12"/>
      <c r="BR114" s="12"/>
      <c r="BS114" s="12"/>
      <c r="BT114" s="12"/>
      <c r="BU114" s="12"/>
    </row>
    <row r="115" spans="1:73" ht="12.75" customHeight="1">
      <c r="A115" s="19"/>
      <c r="B115" s="19"/>
      <c r="C115" s="118"/>
      <c r="D115" s="118"/>
      <c r="E115" s="118"/>
      <c r="F115" s="118"/>
      <c r="G115" s="132" t="str">
        <f>R4</f>
        <v>(R1-R5)</v>
      </c>
      <c r="H115" s="149">
        <f t="shared" ref="H115:Q115" si="30">H4</f>
        <v>3</v>
      </c>
      <c r="I115" s="149">
        <f t="shared" si="30"/>
        <v>1</v>
      </c>
      <c r="J115" s="149">
        <f t="shared" si="30"/>
        <v>2</v>
      </c>
      <c r="K115" s="149">
        <f t="shared" si="30"/>
        <v>10</v>
      </c>
      <c r="L115" s="149">
        <f t="shared" si="30"/>
        <v>4</v>
      </c>
      <c r="M115" s="149">
        <f t="shared" si="30"/>
        <v>9</v>
      </c>
      <c r="N115" s="149">
        <f t="shared" ref="N115" si="31">N4</f>
        <v>5</v>
      </c>
      <c r="O115" s="149">
        <f t="shared" si="30"/>
        <v>8</v>
      </c>
      <c r="P115" s="149">
        <f t="shared" si="30"/>
        <v>6</v>
      </c>
      <c r="Q115" s="149">
        <f t="shared" si="30"/>
        <v>7</v>
      </c>
      <c r="R115" s="133" t="s">
        <v>39</v>
      </c>
      <c r="S115" s="8"/>
      <c r="T115" s="141"/>
      <c r="U115" s="141"/>
      <c r="V115" s="141"/>
      <c r="W115" s="141"/>
      <c r="X115" s="141"/>
      <c r="Y115" s="141"/>
      <c r="Z115" s="19"/>
      <c r="AA115" s="19"/>
      <c r="AB115" s="19"/>
      <c r="AC115" s="19"/>
      <c r="AD115" s="8"/>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F115" s="12"/>
      <c r="BG115" s="12"/>
      <c r="BH115" s="12"/>
      <c r="BI115" s="12"/>
      <c r="BJ115" s="12"/>
      <c r="BK115" s="12"/>
      <c r="BL115" s="12"/>
      <c r="BM115" s="12"/>
      <c r="BN115" s="12"/>
      <c r="BO115" s="12"/>
      <c r="BP115" s="12"/>
      <c r="BQ115" s="12"/>
      <c r="BR115" s="12"/>
      <c r="BS115" s="12"/>
      <c r="BT115" s="12"/>
      <c r="BU115" s="12"/>
    </row>
    <row r="116" spans="1:73" ht="12.75" customHeight="1">
      <c r="A116" s="19"/>
      <c r="B116" s="19"/>
      <c r="C116" s="118"/>
      <c r="D116" s="118"/>
      <c r="E116" s="136"/>
      <c r="F116" s="136"/>
      <c r="G116" s="150">
        <v>0</v>
      </c>
      <c r="H116" s="175" t="str">
        <f t="array" ref="H116">IF(H73="-","-",COUNT(IF($R$5:$R$54=H$5:H$54,IF(H$5:H$54=$G116,H$5:H$54,""),""))/COUNT(IF($R$5:$R$54=$G116,H$5:H$54,"")))</f>
        <v>-</v>
      </c>
      <c r="I116" s="175" t="str">
        <f t="array" ref="I116">IF(I73="-","-",COUNT(IF($R$5:$R$54=I$5:I$54,IF(I$5:I$54=$G116,I$5:I$54,""),""))/COUNT(IF($R$5:$R$54=$G116,I$5:I$54,"")))</f>
        <v>-</v>
      </c>
      <c r="J116" s="175" t="str">
        <f t="array" ref="J116">IF(J73="-","-",COUNT(IF($R$5:$R$54=J$5:J$54,IF(J$5:J$54=$G116,J$5:J$54,""),""))/COUNT(IF($R$5:$R$54=$G116,J$5:J$54,"")))</f>
        <v>-</v>
      </c>
      <c r="K116" s="175" t="str">
        <f t="array" ref="K116">IF(K73="-","-",COUNT(IF($R$5:$R$54=K$5:K$54,IF(K$5:K$54=$G116,K$5:K$54,""),""))/COUNT(IF($R$5:$R$54=$G116,K$5:K$54,"")))</f>
        <v>-</v>
      </c>
      <c r="L116" s="175" t="str">
        <f t="array" ref="L116">IF(L73="-","-",COUNT(IF($R$5:$R$54=L$5:L$54,IF(L$5:L$54=$G116,L$5:L$54,""),""))/COUNT(IF($R$5:$R$54=$G116,L$5:L$54,"")))</f>
        <v>-</v>
      </c>
      <c r="M116" s="175" t="str">
        <f t="array" ref="M116">IF(M73="-","-",COUNT(IF($R$5:$R$54=M$5:M$54,IF(M$5:M$54=$G116,M$5:M$54,""),""))/COUNT(IF($R$5:$R$54=$G116,M$5:M$54,"")))</f>
        <v>-</v>
      </c>
      <c r="N116" s="175" t="str">
        <f t="array" ref="N116">IF(N73="-","-",COUNT(IF($R$5:$R$54=N$5:N$54,IF(N$5:N$54=$G116,N$5:N$54,""),""))/COUNT(IF($R$5:$R$54=$G116,N$5:N$54,"")))</f>
        <v>-</v>
      </c>
      <c r="O116" s="175" t="str">
        <f t="array" ref="O116">IF(O73="-","-",COUNT(IF($R$5:$R$54=O$5:O$54,IF(O$5:O$54=$G116,O$5:O$54,""),""))/COUNT(IF($R$5:$R$54=$G116,O$5:O$54,"")))</f>
        <v>-</v>
      </c>
      <c r="P116" s="175" t="str">
        <f t="array" ref="P116">IF(P73="-","-",COUNT(IF($R$5:$R$54=P$5:P$54,IF(P$5:P$54=$G116,P$5:P$54,""),""))/COUNT(IF($R$5:$R$54=$G116,P$5:P$54,"")))</f>
        <v>-</v>
      </c>
      <c r="Q116" s="175" t="str">
        <f t="array" ref="Q116">IF(Q73="-","-",COUNT(IF($R$5:$R$54=Q$5:Q$54,IF(Q$5:Q$54=$G116,Q$5:Q$54,""),""))/COUNT(IF($R$5:$R$54=$G116,Q$5:Q$54,"")))</f>
        <v>-</v>
      </c>
      <c r="R116" s="176" t="str">
        <f t="array" ref="R116">IF(H73:Q73="-","-",COUNT(IF($R$5:$R$54=H$5:Q$54,IF(H$5:Q$54=$G116,H$5:Q$54,""),""))/COUNT(IF($R$5:$R$54=$G116,H$5:Q$54,"")))</f>
        <v>-</v>
      </c>
      <c r="S116" s="8"/>
      <c r="T116" s="177"/>
      <c r="U116" s="177"/>
      <c r="V116" s="177"/>
      <c r="W116" s="177"/>
      <c r="X116" s="177"/>
      <c r="Y116" s="177"/>
      <c r="Z116" s="19"/>
      <c r="AA116" s="19"/>
      <c r="AB116" s="19"/>
      <c r="AC116" s="19"/>
      <c r="AD116" s="8"/>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F116" s="12"/>
      <c r="BG116" s="12"/>
      <c r="BH116" s="12"/>
      <c r="BI116" s="12"/>
      <c r="BJ116" s="12"/>
      <c r="BK116" s="12"/>
      <c r="BL116" s="12"/>
      <c r="BM116" s="12"/>
      <c r="BN116" s="12"/>
      <c r="BO116" s="12"/>
      <c r="BP116" s="12"/>
      <c r="BQ116" s="12"/>
      <c r="BR116" s="12"/>
      <c r="BS116" s="12"/>
      <c r="BT116" s="12"/>
      <c r="BU116" s="12"/>
    </row>
    <row r="117" spans="1:73" ht="12.75" customHeight="1">
      <c r="A117" s="19"/>
      <c r="B117" s="19"/>
      <c r="C117" s="118"/>
      <c r="D117" s="118"/>
      <c r="E117" s="136"/>
      <c r="F117" s="136"/>
      <c r="G117" s="153">
        <f t="shared" ref="G117:G131" si="32">G116+1</f>
        <v>1</v>
      </c>
      <c r="H117" s="178" t="str">
        <f t="array" ref="H117">IF(H74="-","-",COUNT(IF($R$5:$R$54=H$5:H$54,IF(H$5:H$54=$G117,H$5:H$54,""),""))/COUNT(IF($R$5:$R$54=$G117,H$5:H$54,"")))</f>
        <v>-</v>
      </c>
      <c r="I117" s="178" t="str">
        <f t="array" ref="I117">IF(I74="-","-",COUNT(IF($R$5:$R$54=I$5:I$54,IF(I$5:I$54=$G117,I$5:I$54,""),""))/COUNT(IF($R$5:$R$54=$G117,I$5:I$54,"")))</f>
        <v>-</v>
      </c>
      <c r="J117" s="178" t="str">
        <f t="array" ref="J117">IF(J74="-","-",COUNT(IF($R$5:$R$54=J$5:J$54,IF(J$5:J$54=$G117,J$5:J$54,""),""))/COUNT(IF($R$5:$R$54=$G117,J$5:J$54,"")))</f>
        <v>-</v>
      </c>
      <c r="K117" s="178" t="str">
        <f t="array" ref="K117">IF(K74="-","-",COUNT(IF($R$5:$R$54=K$5:K$54,IF(K$5:K$54=$G117,K$5:K$54,""),""))/COUNT(IF($R$5:$R$54=$G117,K$5:K$54,"")))</f>
        <v>-</v>
      </c>
      <c r="L117" s="178" t="str">
        <f t="array" ref="L117">IF(L74="-","-",COUNT(IF($R$5:$R$54=L$5:L$54,IF(L$5:L$54=$G117,L$5:L$54,""),""))/COUNT(IF($R$5:$R$54=$G117,L$5:L$54,"")))</f>
        <v>-</v>
      </c>
      <c r="M117" s="178" t="str">
        <f t="array" ref="M117">IF(M74="-","-",COUNT(IF($R$5:$R$54=M$5:M$54,IF(M$5:M$54=$G117,M$5:M$54,""),""))/COUNT(IF($R$5:$R$54=$G117,M$5:M$54,"")))</f>
        <v>-</v>
      </c>
      <c r="N117" s="178" t="str">
        <f t="array" ref="N117">IF(N74="-","-",COUNT(IF($R$5:$R$54=N$5:N$54,IF(N$5:N$54=$G117,N$5:N$54,""),""))/COUNT(IF($R$5:$R$54=$G117,N$5:N$54,"")))</f>
        <v>-</v>
      </c>
      <c r="O117" s="178" t="str">
        <f t="array" ref="O117">IF(O74="-","-",COUNT(IF($R$5:$R$54=O$5:O$54,IF(O$5:O$54=$G117,O$5:O$54,""),""))/COUNT(IF($R$5:$R$54=$G117,O$5:O$54,"")))</f>
        <v>-</v>
      </c>
      <c r="P117" s="178" t="str">
        <f t="array" ref="P117">IF(P74="-","-",COUNT(IF($R$5:$R$54=P$5:P$54,IF(P$5:P$54=$G117,P$5:P$54,""),""))/COUNT(IF($R$5:$R$54=$G117,P$5:P$54,"")))</f>
        <v>-</v>
      </c>
      <c r="Q117" s="178" t="str">
        <f t="array" ref="Q117">IF(Q74="-","-",COUNT(IF($R$5:$R$54=Q$5:Q$54,IF(Q$5:Q$54=$G117,Q$5:Q$54,""),""))/COUNT(IF($R$5:$R$54=$G117,Q$5:Q$54,"")))</f>
        <v>-</v>
      </c>
      <c r="R117" s="179" t="str">
        <f t="array" ref="R117">IF(H74:Q74="-","-",COUNT(IF($R$5:$R$54=H$5:Q$54,IF(H$5:Q$54=$G117,H$5:Q$54,""),""))/COUNT(IF($R$5:$R$54=$G117,H$5:Q$54,"")))</f>
        <v>-</v>
      </c>
      <c r="S117" s="8"/>
      <c r="T117" s="177"/>
      <c r="U117" s="177"/>
      <c r="V117" s="177"/>
      <c r="W117" s="177"/>
      <c r="X117" s="177"/>
      <c r="Y117" s="177"/>
      <c r="Z117" s="19"/>
      <c r="AA117" s="19"/>
      <c r="AB117" s="19"/>
      <c r="AC117" s="19"/>
      <c r="AD117" s="8"/>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F117" s="12"/>
      <c r="BG117" s="12"/>
      <c r="BH117" s="12"/>
      <c r="BI117" s="12"/>
      <c r="BJ117" s="12"/>
      <c r="BK117" s="12"/>
      <c r="BL117" s="12"/>
      <c r="BM117" s="12"/>
      <c r="BN117" s="12"/>
      <c r="BO117" s="12"/>
      <c r="BP117" s="12"/>
      <c r="BQ117" s="12"/>
      <c r="BR117" s="12"/>
      <c r="BS117" s="12"/>
      <c r="BT117" s="12"/>
      <c r="BU117" s="12"/>
    </row>
    <row r="118" spans="1:73" ht="12.75" customHeight="1">
      <c r="A118" s="19"/>
      <c r="B118" s="19"/>
      <c r="C118" s="118"/>
      <c r="D118" s="118"/>
      <c r="E118" s="136"/>
      <c r="F118" s="136"/>
      <c r="G118" s="153">
        <f t="shared" si="32"/>
        <v>2</v>
      </c>
      <c r="H118" s="178">
        <f t="array" ref="H118">IF(H75="-","-",COUNT(IF($R$5:$R$54=H$5:H$54,IF(H$5:H$54=$G118,H$5:H$54,""),""))/COUNT(IF($R$5:$R$54=$G118,H$5:H$54,"")))</f>
        <v>1</v>
      </c>
      <c r="I118" s="178">
        <f t="array" ref="I118">IF(I75="-","-",COUNT(IF($R$5:$R$54=I$5:I$54,IF(I$5:I$54=$G118,I$5:I$54,""),""))/COUNT(IF($R$5:$R$54=$G118,I$5:I$54,"")))</f>
        <v>1</v>
      </c>
      <c r="J118" s="178">
        <f t="array" ref="J118">IF(J75="-","-",COUNT(IF($R$5:$R$54=J$5:J$54,IF(J$5:J$54=$G118,J$5:J$54,""),""))/COUNT(IF($R$5:$R$54=$G118,J$5:J$54,"")))</f>
        <v>1</v>
      </c>
      <c r="K118" s="178">
        <f t="array" ref="K118">IF(K75="-","-",COUNT(IF($R$5:$R$54=K$5:K$54,IF(K$5:K$54=$G118,K$5:K$54,""),""))/COUNT(IF($R$5:$R$54=$G118,K$5:K$54,"")))</f>
        <v>1</v>
      </c>
      <c r="L118" s="178">
        <f t="array" ref="L118">IF(L75="-","-",COUNT(IF($R$5:$R$54=L$5:L$54,IF(L$5:L$54=$G118,L$5:L$54,""),""))/COUNT(IF($R$5:$R$54=$G118,L$5:L$54,"")))</f>
        <v>1</v>
      </c>
      <c r="M118" s="178">
        <f t="array" ref="M118">IF(M75="-","-",COUNT(IF($R$5:$R$54=M$5:M$54,IF(M$5:M$54=$G118,M$5:M$54,""),""))/COUNT(IF($R$5:$R$54=$G118,M$5:M$54,"")))</f>
        <v>1</v>
      </c>
      <c r="N118" s="178">
        <f t="array" ref="N118">IF(N75="-","-",COUNT(IF($R$5:$R$54=N$5:N$54,IF(N$5:N$54=$G118,N$5:N$54,""),""))/COUNT(IF($R$5:$R$54=$G118,N$5:N$54,"")))</f>
        <v>1</v>
      </c>
      <c r="O118" s="178">
        <f t="array" ref="O118">IF(O75="-","-",COUNT(IF($R$5:$R$54=O$5:O$54,IF(O$5:O$54=$G118,O$5:O$54,""),""))/COUNT(IF($R$5:$R$54=$G118,O$5:O$54,"")))</f>
        <v>1</v>
      </c>
      <c r="P118" s="178">
        <f t="array" ref="P118">IF(P75="-","-",COUNT(IF($R$5:$R$54=P$5:P$54,IF(P$5:P$54=$G118,P$5:P$54,""),""))/COUNT(IF($R$5:$R$54=$G118,P$5:P$54,"")))</f>
        <v>1</v>
      </c>
      <c r="Q118" s="178">
        <f t="array" ref="Q118">IF(Q75="-","-",COUNT(IF($R$5:$R$54=Q$5:Q$54,IF(Q$5:Q$54=$G118,Q$5:Q$54,""),""))/COUNT(IF($R$5:$R$54=$G118,Q$5:Q$54,"")))</f>
        <v>1</v>
      </c>
      <c r="R118" s="179">
        <f t="array" ref="R118">IF(H75:Q75="-","-",COUNT(IF($R$5:$R$54=H$5:Q$54,IF(H$5:Q$54=$G118,H$5:Q$54,""),""))/COUNT(IF($R$5:$R$54=$G118,H$5:Q$54,"")))</f>
        <v>1</v>
      </c>
      <c r="S118" s="8"/>
      <c r="T118" s="177"/>
      <c r="U118" s="177"/>
      <c r="V118" s="177"/>
      <c r="W118" s="177"/>
      <c r="X118" s="177"/>
      <c r="Y118" s="177"/>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F118" s="12"/>
      <c r="BG118" s="12"/>
      <c r="BH118" s="12"/>
      <c r="BI118" s="12"/>
      <c r="BJ118" s="12"/>
      <c r="BK118" s="12"/>
      <c r="BL118" s="12"/>
      <c r="BM118" s="12"/>
      <c r="BN118" s="12"/>
      <c r="BO118" s="12"/>
      <c r="BP118" s="12"/>
      <c r="BQ118" s="12"/>
      <c r="BR118" s="12"/>
      <c r="BS118" s="12"/>
      <c r="BT118" s="12"/>
      <c r="BU118" s="12"/>
    </row>
    <row r="119" spans="1:73" ht="12.75" customHeight="1">
      <c r="A119" s="19"/>
      <c r="B119" s="19"/>
      <c r="C119" s="118"/>
      <c r="D119" s="118"/>
      <c r="E119" s="136"/>
      <c r="F119" s="136"/>
      <c r="G119" s="153">
        <f t="shared" si="32"/>
        <v>3</v>
      </c>
      <c r="H119" s="178">
        <f t="array" ref="H119">IF(H76="-","-",COUNT(IF($R$5:$R$54=H$5:H$54,IF(H$5:H$54=$G119,H$5:H$54,""),""))/COUNT(IF($R$5:$R$54=$G119,H$5:H$54,"")))</f>
        <v>1</v>
      </c>
      <c r="I119" s="178">
        <f t="array" ref="I119">IF(I76="-","-",COUNT(IF($R$5:$R$54=I$5:I$54,IF(I$5:I$54=$G119,I$5:I$54,""),""))/COUNT(IF($R$5:$R$54=$G119,I$5:I$54,"")))</f>
        <v>1</v>
      </c>
      <c r="J119" s="178">
        <f t="array" ref="J119">IF(J76="-","-",COUNT(IF($R$5:$R$54=J$5:J$54,IF(J$5:J$54=$G119,J$5:J$54,""),""))/COUNT(IF($R$5:$R$54=$G119,J$5:J$54,"")))</f>
        <v>1</v>
      </c>
      <c r="K119" s="178">
        <f t="array" ref="K119">IF(K76="-","-",COUNT(IF($R$5:$R$54=K$5:K$54,IF(K$5:K$54=$G119,K$5:K$54,""),""))/COUNT(IF($R$5:$R$54=$G119,K$5:K$54,"")))</f>
        <v>1</v>
      </c>
      <c r="L119" s="178">
        <f t="array" ref="L119">IF(L76="-","-",COUNT(IF($R$5:$R$54=L$5:L$54,IF(L$5:L$54=$G119,L$5:L$54,""),""))/COUNT(IF($R$5:$R$54=$G119,L$5:L$54,"")))</f>
        <v>0.75</v>
      </c>
      <c r="M119" s="178">
        <f t="array" ref="M119">IF(M76="-","-",COUNT(IF($R$5:$R$54=M$5:M$54,IF(M$5:M$54=$G119,M$5:M$54,""),""))/COUNT(IF($R$5:$R$54=$G119,M$5:M$54,"")))</f>
        <v>1</v>
      </c>
      <c r="N119" s="178">
        <f t="array" ref="N119">IF(N76="-","-",COUNT(IF($R$5:$R$54=N$5:N$54,IF(N$5:N$54=$G119,N$5:N$54,""),""))/COUNT(IF($R$5:$R$54=$G119,N$5:N$54,"")))</f>
        <v>0.75</v>
      </c>
      <c r="O119" s="178">
        <f t="array" ref="O119">IF(O76="-","-",COUNT(IF($R$5:$R$54=O$5:O$54,IF(O$5:O$54=$G119,O$5:O$54,""),""))/COUNT(IF($R$5:$R$54=$G119,O$5:O$54,"")))</f>
        <v>0.75</v>
      </c>
      <c r="P119" s="178">
        <f t="array" ref="P119">IF(P76="-","-",COUNT(IF($R$5:$R$54=P$5:P$54,IF(P$5:P$54=$G119,P$5:P$54,""),""))/COUNT(IF($R$5:$R$54=$G119,P$5:P$54,"")))</f>
        <v>1</v>
      </c>
      <c r="Q119" s="178">
        <f t="array" ref="Q119">IF(Q76="-","-",COUNT(IF($R$5:$R$54=Q$5:Q$54,IF(Q$5:Q$54=$G119,Q$5:Q$54,""),""))/COUNT(IF($R$5:$R$54=$G119,Q$5:Q$54,"")))</f>
        <v>1</v>
      </c>
      <c r="R119" s="179">
        <f t="array" ref="R119">IF(H76:Q76="-","-",COUNT(IF($R$5:$R$54=H$5:Q$54,IF(H$5:Q$54=$G119,H$5:Q$54,""),""))/COUNT(IF($R$5:$R$54=$G119,H$5:Q$54,"")))</f>
        <v>0.92500000000000004</v>
      </c>
      <c r="S119" s="8"/>
      <c r="T119" s="177"/>
      <c r="U119" s="177"/>
      <c r="V119" s="177"/>
      <c r="W119" s="177"/>
      <c r="X119" s="177"/>
      <c r="Y119" s="177"/>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F119" s="12"/>
      <c r="BG119" s="12"/>
      <c r="BH119" s="12"/>
      <c r="BI119" s="12"/>
      <c r="BJ119" s="12"/>
      <c r="BK119" s="12"/>
      <c r="BL119" s="12"/>
      <c r="BM119" s="12"/>
      <c r="BN119" s="12"/>
      <c r="BO119" s="12"/>
      <c r="BP119" s="12"/>
      <c r="BQ119" s="12"/>
      <c r="BR119" s="12"/>
      <c r="BS119" s="12"/>
      <c r="BT119" s="12"/>
      <c r="BU119" s="12"/>
    </row>
    <row r="120" spans="1:73" ht="12.75" customHeight="1">
      <c r="A120" s="19"/>
      <c r="B120" s="19"/>
      <c r="C120" s="118"/>
      <c r="D120" s="118"/>
      <c r="E120" s="136"/>
      <c r="F120" s="136"/>
      <c r="G120" s="153">
        <f t="shared" si="32"/>
        <v>4</v>
      </c>
      <c r="H120" s="178">
        <f t="array" ref="H120">IF(H77="-","-",COUNT(IF($R$5:$R$54=H$5:H$54,IF(H$5:H$54=$G120,H$5:H$54,""),""))/COUNT(IF($R$5:$R$54=$G120,H$5:H$54,"")))</f>
        <v>1</v>
      </c>
      <c r="I120" s="178">
        <f t="array" ref="I120">IF(I77="-","-",COUNT(IF($R$5:$R$54=I$5:I$54,IF(I$5:I$54=$G120,I$5:I$54,""),""))/COUNT(IF($R$5:$R$54=$G120,I$5:I$54,"")))</f>
        <v>0.83333333333333337</v>
      </c>
      <c r="J120" s="178">
        <f t="array" ref="J120">IF(J77="-","-",COUNT(IF($R$5:$R$54=J$5:J$54,IF(J$5:J$54=$G120,J$5:J$54,""),""))/COUNT(IF($R$5:$R$54=$G120,J$5:J$54,"")))</f>
        <v>1</v>
      </c>
      <c r="K120" s="178">
        <f t="array" ref="K120">IF(K77="-","-",COUNT(IF($R$5:$R$54=K$5:K$54,IF(K$5:K$54=$G120,K$5:K$54,""),""))/COUNT(IF($R$5:$R$54=$G120,K$5:K$54,"")))</f>
        <v>1</v>
      </c>
      <c r="L120" s="178">
        <f t="array" ref="L120">IF(L77="-","-",COUNT(IF($R$5:$R$54=L$5:L$54,IF(L$5:L$54=$G120,L$5:L$54,""),""))/COUNT(IF($R$5:$R$54=$G120,L$5:L$54,"")))</f>
        <v>0.66666666666666663</v>
      </c>
      <c r="M120" s="178">
        <f t="array" ref="M120">IF(M77="-","-",COUNT(IF($R$5:$R$54=M$5:M$54,IF(M$5:M$54=$G120,M$5:M$54,""),""))/COUNT(IF($R$5:$R$54=$G120,M$5:M$54,"")))</f>
        <v>1</v>
      </c>
      <c r="N120" s="178">
        <f t="array" ref="N120">IF(N77="-","-",COUNT(IF($R$5:$R$54=N$5:N$54,IF(N$5:N$54=$G120,N$5:N$54,""),""))/COUNT(IF($R$5:$R$54=$G120,N$5:N$54,"")))</f>
        <v>1</v>
      </c>
      <c r="O120" s="178">
        <f t="array" ref="O120">IF(O77="-","-",COUNT(IF($R$5:$R$54=O$5:O$54,IF(O$5:O$54=$G120,O$5:O$54,""),""))/COUNT(IF($R$5:$R$54=$G120,O$5:O$54,"")))</f>
        <v>1</v>
      </c>
      <c r="P120" s="178">
        <f t="array" ref="P120">IF(P77="-","-",COUNT(IF($R$5:$R$54=P$5:P$54,IF(P$5:P$54=$G120,P$5:P$54,""),""))/COUNT(IF($R$5:$R$54=$G120,P$5:P$54,"")))</f>
        <v>1</v>
      </c>
      <c r="Q120" s="178">
        <f t="array" ref="Q120">IF(Q77="-","-",COUNT(IF($R$5:$R$54=Q$5:Q$54,IF(Q$5:Q$54=$G120,Q$5:Q$54,""),""))/COUNT(IF($R$5:$R$54=$G120,Q$5:Q$54,"")))</f>
        <v>0.5</v>
      </c>
      <c r="R120" s="179">
        <f t="array" ref="R120">IF(H77:Q77="-","-",COUNT(IF($R$5:$R$54=H$5:Q$54,IF(H$5:Q$54=$G120,H$5:Q$54,""),""))/COUNT(IF($R$5:$R$54=$G120,H$5:Q$54,"")))</f>
        <v>0.89830508474576276</v>
      </c>
      <c r="S120" s="8"/>
      <c r="T120" s="177"/>
      <c r="U120" s="177"/>
      <c r="V120" s="177"/>
      <c r="W120" s="177"/>
      <c r="X120" s="177"/>
      <c r="Y120" s="177"/>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F120" s="12"/>
      <c r="BG120" s="12"/>
      <c r="BH120" s="12"/>
      <c r="BI120" s="12"/>
      <c r="BJ120" s="12"/>
      <c r="BK120" s="12"/>
      <c r="BL120" s="12"/>
      <c r="BM120" s="12"/>
      <c r="BN120" s="12"/>
      <c r="BO120" s="12"/>
      <c r="BP120" s="12"/>
      <c r="BQ120" s="12"/>
      <c r="BR120" s="12"/>
      <c r="BS120" s="12"/>
      <c r="BT120" s="12"/>
      <c r="BU120" s="12"/>
    </row>
    <row r="121" spans="1:73" ht="12.75" customHeight="1">
      <c r="A121" s="19"/>
      <c r="B121" s="19"/>
      <c r="C121" s="118"/>
      <c r="D121" s="118"/>
      <c r="E121" s="136"/>
      <c r="F121" s="136"/>
      <c r="G121" s="153">
        <f t="shared" si="32"/>
        <v>5</v>
      </c>
      <c r="H121" s="178">
        <f t="array" ref="H121">IF(H78="-","-",COUNT(IF($R$5:$R$54=H$5:H$54,IF(H$5:H$54=$G121,H$5:H$54,""),""))/COUNT(IF($R$5:$R$54=$G121,H$5:H$54,"")))</f>
        <v>1</v>
      </c>
      <c r="I121" s="178">
        <f t="array" ref="I121">IF(I78="-","-",COUNT(IF($R$5:$R$54=I$5:I$54,IF(I$5:I$54=$G121,I$5:I$54,""),""))/COUNT(IF($R$5:$R$54=$G121,I$5:I$54,"")))</f>
        <v>1</v>
      </c>
      <c r="J121" s="178">
        <f t="array" ref="J121">IF(J78="-","-",COUNT(IF($R$5:$R$54=J$5:J$54,IF(J$5:J$54=$G121,J$5:J$54,""),""))/COUNT(IF($R$5:$R$54=$G121,J$5:J$54,"")))</f>
        <v>0.8</v>
      </c>
      <c r="K121" s="178">
        <f t="array" ref="K121">IF(K78="-","-",COUNT(IF($R$5:$R$54=K$5:K$54,IF(K$5:K$54=$G121,K$5:K$54,""),""))/COUNT(IF($R$5:$R$54=$G121,K$5:K$54,"")))</f>
        <v>1</v>
      </c>
      <c r="L121" s="178">
        <f t="array" ref="L121">IF(L78="-","-",COUNT(IF($R$5:$R$54=L$5:L$54,IF(L$5:L$54=$G121,L$5:L$54,""),""))/COUNT(IF($R$5:$R$54=$G121,L$5:L$54,"")))</f>
        <v>1</v>
      </c>
      <c r="M121" s="178">
        <f t="array" ref="M121">IF(M78="-","-",COUNT(IF($R$5:$R$54=M$5:M$54,IF(M$5:M$54=$G121,M$5:M$54,""),""))/COUNT(IF($R$5:$R$54=$G121,M$5:M$54,"")))</f>
        <v>1</v>
      </c>
      <c r="N121" s="178">
        <f t="array" ref="N121">IF(N78="-","-",COUNT(IF($R$5:$R$54=N$5:N$54,IF(N$5:N$54=$G121,N$5:N$54,""),""))/COUNT(IF($R$5:$R$54=$G121,N$5:N$54,"")))</f>
        <v>1</v>
      </c>
      <c r="O121" s="178">
        <f t="array" ref="O121">IF(O78="-","-",COUNT(IF($R$5:$R$54=O$5:O$54,IF(O$5:O$54=$G121,O$5:O$54,""),""))/COUNT(IF($R$5:$R$54=$G121,O$5:O$54,"")))</f>
        <v>1</v>
      </c>
      <c r="P121" s="178">
        <f t="array" ref="P121">IF(P78="-","-",COUNT(IF($R$5:$R$54=P$5:P$54,IF(P$5:P$54=$G121,P$5:P$54,""),""))/COUNT(IF($R$5:$R$54=$G121,P$5:P$54,"")))</f>
        <v>1</v>
      </c>
      <c r="Q121" s="178">
        <f t="array" ref="Q121">IF(Q78="-","-",COUNT(IF($R$5:$R$54=Q$5:Q$54,IF(Q$5:Q$54=$G121,Q$5:Q$54,""),""))/COUNT(IF($R$5:$R$54=$G121,Q$5:Q$54,"")))</f>
        <v>0.8</v>
      </c>
      <c r="R121" s="179">
        <f t="array" ref="R121">IF(H78:Q78="-","-",COUNT(IF($R$5:$R$54=H$5:Q$54,IF(H$5:Q$54=$G121,H$5:Q$54,""),""))/COUNT(IF($R$5:$R$54=$G121,H$5:Q$54,"")))</f>
        <v>0.96</v>
      </c>
      <c r="S121" s="8"/>
      <c r="T121" s="177"/>
      <c r="U121" s="177"/>
      <c r="V121" s="177"/>
      <c r="W121" s="177"/>
      <c r="X121" s="177"/>
      <c r="Y121" s="177"/>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F121" s="12"/>
      <c r="BG121" s="12"/>
      <c r="BH121" s="12"/>
      <c r="BI121" s="12"/>
      <c r="BJ121" s="12"/>
      <c r="BK121" s="12"/>
      <c r="BL121" s="12"/>
      <c r="BM121" s="12"/>
      <c r="BN121" s="12"/>
      <c r="BO121" s="12"/>
      <c r="BP121" s="12"/>
      <c r="BQ121" s="12"/>
      <c r="BR121" s="12"/>
      <c r="BS121" s="12"/>
      <c r="BT121" s="12"/>
      <c r="BU121" s="12"/>
    </row>
    <row r="122" spans="1:73" ht="12.75" customHeight="1">
      <c r="A122" s="19"/>
      <c r="B122" s="19"/>
      <c r="C122" s="118"/>
      <c r="D122" s="118"/>
      <c r="E122" s="136"/>
      <c r="F122" s="136"/>
      <c r="G122" s="153">
        <f t="shared" si="32"/>
        <v>6</v>
      </c>
      <c r="H122" s="178">
        <f t="array" ref="H122">IF(H79="-","-",COUNT(IF($R$5:$R$54=H$5:H$54,IF(H$5:H$54=$G122,H$5:H$54,""),""))/COUNT(IF($R$5:$R$54=$G122,H$5:H$54,"")))</f>
        <v>1</v>
      </c>
      <c r="I122" s="178">
        <f t="array" ref="I122">IF(I79="-","-",COUNT(IF($R$5:$R$54=I$5:I$54,IF(I$5:I$54=$G122,I$5:I$54,""),""))/COUNT(IF($R$5:$R$54=$G122,I$5:I$54,"")))</f>
        <v>0.88888888888888884</v>
      </c>
      <c r="J122" s="178">
        <f t="array" ref="J122">IF(J79="-","-",COUNT(IF($R$5:$R$54=J$5:J$54,IF(J$5:J$54=$G122,J$5:J$54,""),""))/COUNT(IF($R$5:$R$54=$G122,J$5:J$54,"")))</f>
        <v>1</v>
      </c>
      <c r="K122" s="178">
        <f t="array" ref="K122">IF(K79="-","-",COUNT(IF($R$5:$R$54=K$5:K$54,IF(K$5:K$54=$G122,K$5:K$54,""),""))/COUNT(IF($R$5:$R$54=$G122,K$5:K$54,"")))</f>
        <v>1</v>
      </c>
      <c r="L122" s="178">
        <f t="array" ref="L122">IF(L79="-","-",COUNT(IF($R$5:$R$54=L$5:L$54,IF(L$5:L$54=$G122,L$5:L$54,""),""))/COUNT(IF($R$5:$R$54=$G122,L$5:L$54,"")))</f>
        <v>0.88888888888888884</v>
      </c>
      <c r="M122" s="178">
        <f t="array" ref="M122">IF(M79="-","-",COUNT(IF($R$5:$R$54=M$5:M$54,IF(M$5:M$54=$G122,M$5:M$54,""),""))/COUNT(IF($R$5:$R$54=$G122,M$5:M$54,"")))</f>
        <v>0.88888888888888884</v>
      </c>
      <c r="N122" s="178">
        <f t="array" ref="N122">IF(N79="-","-",COUNT(IF($R$5:$R$54=N$5:N$54,IF(N$5:N$54=$G122,N$5:N$54,""),""))/COUNT(IF($R$5:$R$54=$G122,N$5:N$54,"")))</f>
        <v>0.88888888888888884</v>
      </c>
      <c r="O122" s="178">
        <f t="array" ref="O122">IF(O79="-","-",COUNT(IF($R$5:$R$54=O$5:O$54,IF(O$5:O$54=$G122,O$5:O$54,""),""))/COUNT(IF($R$5:$R$54=$G122,O$5:O$54,"")))</f>
        <v>1</v>
      </c>
      <c r="P122" s="178">
        <f t="array" ref="P122">IF(P79="-","-",COUNT(IF($R$5:$R$54=P$5:P$54,IF(P$5:P$54=$G122,P$5:P$54,""),""))/COUNT(IF($R$5:$R$54=$G122,P$5:P$54,"")))</f>
        <v>1</v>
      </c>
      <c r="Q122" s="178">
        <f t="array" ref="Q122">IF(Q79="-","-",COUNT(IF($R$5:$R$54=Q$5:Q$54,IF(Q$5:Q$54=$G122,Q$5:Q$54,""),""))/COUNT(IF($R$5:$R$54=$G122,Q$5:Q$54,"")))</f>
        <v>0.88888888888888884</v>
      </c>
      <c r="R122" s="179">
        <f t="array" ref="R122">IF(H79:Q79="-","-",COUNT(IF($R$5:$R$54=H$5:Q$54,IF(H$5:Q$54=$G122,H$5:Q$54,""),""))/COUNT(IF($R$5:$R$54=$G122,H$5:Q$54,"")))</f>
        <v>0.94444444444444442</v>
      </c>
      <c r="S122" s="8"/>
      <c r="T122" s="177"/>
      <c r="U122" s="177"/>
      <c r="V122" s="177"/>
      <c r="W122" s="177"/>
      <c r="X122" s="177"/>
      <c r="Y122" s="177"/>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F122" s="12"/>
      <c r="BG122" s="12"/>
      <c r="BH122" s="12"/>
      <c r="BI122" s="12"/>
      <c r="BJ122" s="12"/>
      <c r="BK122" s="12"/>
      <c r="BL122" s="12"/>
      <c r="BM122" s="12"/>
      <c r="BN122" s="12"/>
      <c r="BO122" s="12"/>
      <c r="BP122" s="12"/>
      <c r="BQ122" s="12"/>
      <c r="BR122" s="12"/>
      <c r="BS122" s="12"/>
      <c r="BT122" s="12"/>
      <c r="BU122" s="12"/>
    </row>
    <row r="123" spans="1:73" ht="12.75" customHeight="1">
      <c r="A123" s="19"/>
      <c r="B123" s="19"/>
      <c r="C123" s="118"/>
      <c r="D123" s="118"/>
      <c r="E123" s="136"/>
      <c r="F123" s="136"/>
      <c r="G123" s="153">
        <f t="shared" si="32"/>
        <v>7</v>
      </c>
      <c r="H123" s="178">
        <f t="array" ref="H123">IF(H80="-","-",COUNT(IF($R$5:$R$54=H$5:H$54,IF(H$5:H$54=$G123,H$5:H$54,""),""))/COUNT(IF($R$5:$R$54=$G123,H$5:H$54,"")))</f>
        <v>1</v>
      </c>
      <c r="I123" s="178">
        <f t="array" ref="I123">IF(I80="-","-",COUNT(IF($R$5:$R$54=I$5:I$54,IF(I$5:I$54=$G123,I$5:I$54,""),""))/COUNT(IF($R$5:$R$54=$G123,I$5:I$54,"")))</f>
        <v>1</v>
      </c>
      <c r="J123" s="178">
        <f t="array" ref="J123">IF(J80="-","-",COUNT(IF($R$5:$R$54=J$5:J$54,IF(J$5:J$54=$G123,J$5:J$54,""),""))/COUNT(IF($R$5:$R$54=$G123,J$5:J$54,"")))</f>
        <v>1</v>
      </c>
      <c r="K123" s="178">
        <f t="array" ref="K123">IF(K80="-","-",COUNT(IF($R$5:$R$54=K$5:K$54,IF(K$5:K$54=$G123,K$5:K$54,""),""))/COUNT(IF($R$5:$R$54=$G123,K$5:K$54,"")))</f>
        <v>1</v>
      </c>
      <c r="L123" s="178">
        <f t="array" ref="L123">IF(L80="-","-",COUNT(IF($R$5:$R$54=L$5:L$54,IF(L$5:L$54=$G123,L$5:L$54,""),""))/COUNT(IF($R$5:$R$54=$G123,L$5:L$54,"")))</f>
        <v>0.8571428571428571</v>
      </c>
      <c r="M123" s="178">
        <f t="array" ref="M123">IF(M80="-","-",COUNT(IF($R$5:$R$54=M$5:M$54,IF(M$5:M$54=$G123,M$5:M$54,""),""))/COUNT(IF($R$5:$R$54=$G123,M$5:M$54,"")))</f>
        <v>0.8571428571428571</v>
      </c>
      <c r="N123" s="178">
        <f t="array" ref="N123">IF(N80="-","-",COUNT(IF($R$5:$R$54=N$5:N$54,IF(N$5:N$54=$G123,N$5:N$54,""),""))/COUNT(IF($R$5:$R$54=$G123,N$5:N$54,"")))</f>
        <v>1</v>
      </c>
      <c r="O123" s="178">
        <f t="array" ref="O123">IF(O80="-","-",COUNT(IF($R$5:$R$54=O$5:O$54,IF(O$5:O$54=$G123,O$5:O$54,""),""))/COUNT(IF($R$5:$R$54=$G123,O$5:O$54,"")))</f>
        <v>1</v>
      </c>
      <c r="P123" s="178">
        <f t="array" ref="P123">IF(P80="-","-",COUNT(IF($R$5:$R$54=P$5:P$54,IF(P$5:P$54=$G123,P$5:P$54,""),""))/COUNT(IF($R$5:$R$54=$G123,P$5:P$54,"")))</f>
        <v>1</v>
      </c>
      <c r="Q123" s="178">
        <f t="array" ref="Q123">IF(Q80="-","-",COUNT(IF($R$5:$R$54=Q$5:Q$54,IF(Q$5:Q$54=$G123,Q$5:Q$54,""),""))/COUNT(IF($R$5:$R$54=$G123,Q$5:Q$54,"")))</f>
        <v>1</v>
      </c>
      <c r="R123" s="179">
        <f t="array" ref="R123">IF(H80:Q80="-","-",COUNT(IF($R$5:$R$54=H$5:Q$54,IF(H$5:Q$54=$G123,H$5:Q$54,""),""))/COUNT(IF($R$5:$R$54=$G123,H$5:Q$54,"")))</f>
        <v>0.97142857142857142</v>
      </c>
      <c r="S123" s="8"/>
      <c r="T123" s="177"/>
      <c r="U123" s="177"/>
      <c r="V123" s="177"/>
      <c r="W123" s="177"/>
      <c r="X123" s="177"/>
      <c r="Y123" s="177"/>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F123" s="12"/>
      <c r="BG123" s="12"/>
      <c r="BH123" s="12"/>
      <c r="BI123" s="12"/>
      <c r="BJ123" s="12"/>
      <c r="BK123" s="12"/>
      <c r="BL123" s="12"/>
      <c r="BM123" s="12"/>
      <c r="BN123" s="12"/>
      <c r="BO123" s="12"/>
      <c r="BP123" s="12"/>
      <c r="BQ123" s="12"/>
      <c r="BR123" s="12"/>
      <c r="BS123" s="12"/>
      <c r="BT123" s="12"/>
      <c r="BU123" s="12"/>
    </row>
    <row r="124" spans="1:73" ht="12.75" customHeight="1">
      <c r="A124" s="19"/>
      <c r="B124" s="19"/>
      <c r="C124" s="118"/>
      <c r="D124" s="118"/>
      <c r="E124" s="136"/>
      <c r="F124" s="136"/>
      <c r="G124" s="153">
        <f t="shared" si="32"/>
        <v>8</v>
      </c>
      <c r="H124" s="178">
        <f t="array" ref="H124">IF(H81="-","-",COUNT(IF($R$5:$R$54=H$5:H$54,IF(H$5:H$54=$G124,H$5:H$54,""),""))/COUNT(IF($R$5:$R$54=$G124,H$5:H$54,"")))</f>
        <v>1</v>
      </c>
      <c r="I124" s="178">
        <f t="array" ref="I124">IF(I81="-","-",COUNT(IF($R$5:$R$54=I$5:I$54,IF(I$5:I$54=$G124,I$5:I$54,""),""))/COUNT(IF($R$5:$R$54=$G124,I$5:I$54,"")))</f>
        <v>1</v>
      </c>
      <c r="J124" s="178">
        <f t="array" ref="J124">IF(J81="-","-",COUNT(IF($R$5:$R$54=J$5:J$54,IF(J$5:J$54=$G124,J$5:J$54,""),""))/COUNT(IF($R$5:$R$54=$G124,J$5:J$54,"")))</f>
        <v>1</v>
      </c>
      <c r="K124" s="178">
        <f t="array" ref="K124">IF(K81="-","-",COUNT(IF($R$5:$R$54=K$5:K$54,IF(K$5:K$54=$G124,K$5:K$54,""),""))/COUNT(IF($R$5:$R$54=$G124,K$5:K$54,"")))</f>
        <v>0.5</v>
      </c>
      <c r="L124" s="178">
        <f t="array" ref="L124">IF(L81="-","-",COUNT(IF($R$5:$R$54=L$5:L$54,IF(L$5:L$54=$G124,L$5:L$54,""),""))/COUNT(IF($R$5:$R$54=$G124,L$5:L$54,"")))</f>
        <v>0.75</v>
      </c>
      <c r="M124" s="178">
        <f t="array" ref="M124">IF(M81="-","-",COUNT(IF($R$5:$R$54=M$5:M$54,IF(M$5:M$54=$G124,M$5:M$54,""),""))/COUNT(IF($R$5:$R$54=$G124,M$5:M$54,"")))</f>
        <v>1</v>
      </c>
      <c r="N124" s="178">
        <f t="array" ref="N124">IF(N81="-","-",COUNT(IF($R$5:$R$54=N$5:N$54,IF(N$5:N$54=$G124,N$5:N$54,""),""))/COUNT(IF($R$5:$R$54=$G124,N$5:N$54,"")))</f>
        <v>1</v>
      </c>
      <c r="O124" s="178">
        <f t="array" ref="O124">IF(O81="-","-",COUNT(IF($R$5:$R$54=O$5:O$54,IF(O$5:O$54=$G124,O$5:O$54,""),""))/COUNT(IF($R$5:$R$54=$G124,O$5:O$54,"")))</f>
        <v>1</v>
      </c>
      <c r="P124" s="178">
        <f t="array" ref="P124">IF(P81="-","-",COUNT(IF($R$5:$R$54=P$5:P$54,IF(P$5:P$54=$G124,P$5:P$54,""),""))/COUNT(IF($R$5:$R$54=$G124,P$5:P$54,"")))</f>
        <v>0.75</v>
      </c>
      <c r="Q124" s="178">
        <f t="array" ref="Q124">IF(Q81="-","-",COUNT(IF($R$5:$R$54=Q$5:Q$54,IF(Q$5:Q$54=$G124,Q$5:Q$54,""),""))/COUNT(IF($R$5:$R$54=$G124,Q$5:Q$54,"")))</f>
        <v>0.5</v>
      </c>
      <c r="R124" s="179">
        <f t="array" ref="R124">IF(H81:Q81="-","-",COUNT(IF($R$5:$R$54=H$5:Q$54,IF(H$5:Q$54=$G124,H$5:Q$54,""),""))/COUNT(IF($R$5:$R$54=$G124,H$5:Q$54,"")))</f>
        <v>0.85</v>
      </c>
      <c r="S124" s="8"/>
      <c r="T124" s="177"/>
      <c r="U124" s="177"/>
      <c r="V124" s="177"/>
      <c r="W124" s="177"/>
      <c r="X124" s="177"/>
      <c r="Y124" s="177"/>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F124" s="12"/>
      <c r="BG124" s="12"/>
      <c r="BH124" s="12"/>
      <c r="BI124" s="12"/>
      <c r="BJ124" s="12"/>
      <c r="BK124" s="12"/>
      <c r="BL124" s="12"/>
      <c r="BM124" s="12"/>
      <c r="BN124" s="12"/>
      <c r="BO124" s="12"/>
      <c r="BP124" s="12"/>
      <c r="BQ124" s="12"/>
      <c r="BR124" s="12"/>
      <c r="BS124" s="12"/>
      <c r="BT124" s="12"/>
      <c r="BU124" s="12"/>
    </row>
    <row r="125" spans="1:73" ht="12.75" customHeight="1">
      <c r="A125" s="19"/>
      <c r="B125" s="19"/>
      <c r="C125" s="118"/>
      <c r="D125" s="118"/>
      <c r="E125" s="136"/>
      <c r="F125" s="136"/>
      <c r="G125" s="153">
        <f t="shared" si="32"/>
        <v>9</v>
      </c>
      <c r="H125" s="178">
        <f t="array" ref="H125">IF(H82="-","-",COUNT(IF($R$5:$R$54=H$5:H$54,IF(H$5:H$54=$G125,H$5:H$54,""),""))/COUNT(IF($R$5:$R$54=$G125,H$5:H$54,"")))</f>
        <v>1</v>
      </c>
      <c r="I125" s="178">
        <f t="array" ref="I125">IF(I82="-","-",COUNT(IF($R$5:$R$54=I$5:I$54,IF(I$5:I$54=$G125,I$5:I$54,""),""))/COUNT(IF($R$5:$R$54=$G125,I$5:I$54,"")))</f>
        <v>1</v>
      </c>
      <c r="J125" s="178">
        <f t="array" ref="J125">IF(J82="-","-",COUNT(IF($R$5:$R$54=J$5:J$54,IF(J$5:J$54=$G125,J$5:J$54,""),""))/COUNT(IF($R$5:$R$54=$G125,J$5:J$54,"")))</f>
        <v>1</v>
      </c>
      <c r="K125" s="178">
        <f t="array" ref="K125">IF(K82="-","-",COUNT(IF($R$5:$R$54=K$5:K$54,IF(K$5:K$54=$G125,K$5:K$54,""),""))/COUNT(IF($R$5:$R$54=$G125,K$5:K$54,"")))</f>
        <v>1</v>
      </c>
      <c r="L125" s="178">
        <f t="array" ref="L125">IF(L82="-","-",COUNT(IF($R$5:$R$54=L$5:L$54,IF(L$5:L$54=$G125,L$5:L$54,""),""))/COUNT(IF($R$5:$R$54=$G125,L$5:L$54,"")))</f>
        <v>0.5</v>
      </c>
      <c r="M125" s="178">
        <f t="array" ref="M125">IF(M82="-","-",COUNT(IF($R$5:$R$54=M$5:M$54,IF(M$5:M$54=$G125,M$5:M$54,""),""))/COUNT(IF($R$5:$R$54=$G125,M$5:M$54,"")))</f>
        <v>0</v>
      </c>
      <c r="N125" s="178">
        <f t="array" ref="N125">IF(N82="-","-",COUNT(IF($R$5:$R$54=N$5:N$54,IF(N$5:N$54=$G125,N$5:N$54,""),""))/COUNT(IF($R$5:$R$54=$G125,N$5:N$54,"")))</f>
        <v>1</v>
      </c>
      <c r="O125" s="178">
        <f t="array" ref="O125">IF(O82="-","-",COUNT(IF($R$5:$R$54=O$5:O$54,IF(O$5:O$54=$G125,O$5:O$54,""),""))/COUNT(IF($R$5:$R$54=$G125,O$5:O$54,"")))</f>
        <v>0.5</v>
      </c>
      <c r="P125" s="178">
        <f t="array" ref="P125">IF(P82="-","-",COUNT(IF($R$5:$R$54=P$5:P$54,IF(P$5:P$54=$G125,P$5:P$54,""),""))/COUNT(IF($R$5:$R$54=$G125,P$5:P$54,"")))</f>
        <v>0.5</v>
      </c>
      <c r="Q125" s="178">
        <f t="array" ref="Q125">IF(Q82="-","-",COUNT(IF($R$5:$R$54=Q$5:Q$54,IF(Q$5:Q$54=$G125,Q$5:Q$54,""),""))/COUNT(IF($R$5:$R$54=$G125,Q$5:Q$54,"")))</f>
        <v>0.5</v>
      </c>
      <c r="R125" s="179">
        <f t="array" ref="R125">IF(H82:Q82="-","-",COUNT(IF($R$5:$R$54=H$5:Q$54,IF(H$5:Q$54=$G125,H$5:Q$54,""),""))/COUNT(IF($R$5:$R$54=$G125,H$5:Q$54,"")))</f>
        <v>0.7</v>
      </c>
      <c r="S125" s="8"/>
      <c r="T125" s="177"/>
      <c r="U125" s="177"/>
      <c r="V125" s="177"/>
      <c r="W125" s="177"/>
      <c r="X125" s="177"/>
      <c r="Y125" s="177"/>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F125" s="12"/>
      <c r="BG125" s="12"/>
      <c r="BH125" s="12"/>
      <c r="BI125" s="12"/>
      <c r="BJ125" s="12"/>
      <c r="BK125" s="12"/>
      <c r="BL125" s="12"/>
      <c r="BM125" s="12"/>
      <c r="BN125" s="12"/>
      <c r="BO125" s="12"/>
      <c r="BP125" s="12"/>
      <c r="BQ125" s="12"/>
      <c r="BR125" s="12"/>
      <c r="BS125" s="12"/>
      <c r="BT125" s="12"/>
      <c r="BU125" s="12"/>
    </row>
    <row r="126" spans="1:73" ht="12.75" customHeight="1">
      <c r="A126" s="19"/>
      <c r="B126" s="19"/>
      <c r="C126" s="118"/>
      <c r="D126" s="118"/>
      <c r="E126" s="136"/>
      <c r="F126" s="136"/>
      <c r="G126" s="153">
        <f t="shared" si="32"/>
        <v>10</v>
      </c>
      <c r="H126" s="178">
        <f t="array" ref="H126">IF(H83="-","-",COUNT(IF($R$5:$R$54=H$5:H$54,IF(H$5:H$54=$G126,H$5:H$54,""),""))/COUNT(IF($R$5:$R$54=$G126,H$5:H$54,"")))</f>
        <v>0.75</v>
      </c>
      <c r="I126" s="178">
        <f t="array" ref="I126">IF(I83="-","-",COUNT(IF($R$5:$R$54=I$5:I$54,IF(I$5:I$54=$G126,I$5:I$54,""),""))/COUNT(IF($R$5:$R$54=$G126,I$5:I$54,"")))</f>
        <v>1</v>
      </c>
      <c r="J126" s="178">
        <f t="array" ref="J126">IF(J83="-","-",COUNT(IF($R$5:$R$54=J$5:J$54,IF(J$5:J$54=$G126,J$5:J$54,""),""))/COUNT(IF($R$5:$R$54=$G126,J$5:J$54,"")))</f>
        <v>0.75</v>
      </c>
      <c r="K126" s="178">
        <f t="array" ref="K126">IF(K83="-","-",COUNT(IF($R$5:$R$54=K$5:K$54,IF(K$5:K$54=$G126,K$5:K$54,""),""))/COUNT(IF($R$5:$R$54=$G126,K$5:K$54,"")))</f>
        <v>0.75</v>
      </c>
      <c r="L126" s="178">
        <f t="array" ref="L126">IF(L83="-","-",COUNT(IF($R$5:$R$54=L$5:L$54,IF(L$5:L$54=$G126,L$5:L$54,""),""))/COUNT(IF($R$5:$R$54=$G126,L$5:L$54,"")))</f>
        <v>1</v>
      </c>
      <c r="M126" s="178">
        <f t="array" ref="M126">IF(M83="-","-",COUNT(IF($R$5:$R$54=M$5:M$54,IF(M$5:M$54=$G126,M$5:M$54,""),""))/COUNT(IF($R$5:$R$54=$G126,M$5:M$54,"")))</f>
        <v>0.5</v>
      </c>
      <c r="N126" s="178">
        <f t="array" ref="N126">IF(N83="-","-",COUNT(IF($R$5:$R$54=N$5:N$54,IF(N$5:N$54=$G126,N$5:N$54,""),""))/COUNT(IF($R$5:$R$54=$G126,N$5:N$54,"")))</f>
        <v>1</v>
      </c>
      <c r="O126" s="178">
        <f t="array" ref="O126">IF(O83="-","-",COUNT(IF($R$5:$R$54=O$5:O$54,IF(O$5:O$54=$G126,O$5:O$54,""),""))/COUNT(IF($R$5:$R$54=$G126,O$5:O$54,"")))</f>
        <v>1</v>
      </c>
      <c r="P126" s="178">
        <f t="array" ref="P126">IF(P83="-","-",COUNT(IF($R$5:$R$54=P$5:P$54,IF(P$5:P$54=$G126,P$5:P$54,""),""))/COUNT(IF($R$5:$R$54=$G126,P$5:P$54,"")))</f>
        <v>0.75</v>
      </c>
      <c r="Q126" s="178">
        <f t="array" ref="Q126">IF(Q83="-","-",COUNT(IF($R$5:$R$54=Q$5:Q$54,IF(Q$5:Q$54=$G126,Q$5:Q$54,""),""))/COUNT(IF($R$5:$R$54=$G126,Q$5:Q$54,"")))</f>
        <v>0.5</v>
      </c>
      <c r="R126" s="179">
        <f t="array" ref="R126">IF(H83:Q83="-","-",COUNT(IF($R$5:$R$54=H$5:Q$54,IF(H$5:Q$54=$G126,H$5:Q$54,""),""))/COUNT(IF($R$5:$R$54=$G126,H$5:Q$54,"")))</f>
        <v>0.79487179487179482</v>
      </c>
      <c r="S126" s="8"/>
      <c r="T126" s="177"/>
      <c r="U126" s="177"/>
      <c r="V126" s="177"/>
      <c r="W126" s="177"/>
      <c r="X126" s="177"/>
      <c r="Y126" s="177"/>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F126" s="12"/>
      <c r="BG126" s="12"/>
      <c r="BH126" s="12"/>
      <c r="BI126" s="12"/>
      <c r="BJ126" s="12"/>
      <c r="BK126" s="12"/>
      <c r="BL126" s="12"/>
      <c r="BM126" s="12"/>
      <c r="BN126" s="12"/>
      <c r="BO126" s="12"/>
      <c r="BP126" s="12"/>
      <c r="BQ126" s="12"/>
      <c r="BR126" s="12"/>
      <c r="BS126" s="12"/>
      <c r="BT126" s="12"/>
      <c r="BU126" s="12"/>
    </row>
    <row r="127" spans="1:73" ht="12.75" customHeight="1">
      <c r="A127" s="19"/>
      <c r="B127" s="19"/>
      <c r="C127" s="118"/>
      <c r="D127" s="118"/>
      <c r="E127" s="136"/>
      <c r="F127" s="136"/>
      <c r="G127" s="153">
        <f t="shared" si="32"/>
        <v>11</v>
      </c>
      <c r="H127" s="178">
        <f t="array" ref="H127">IF(H84="-","-",COUNT(IF($R$5:$R$54=H$5:H$54,IF(H$5:H$54=$G127,H$5:H$54,""),""))/COUNT(IF($R$5:$R$54=$G127,H$5:H$54,"")))</f>
        <v>1</v>
      </c>
      <c r="I127" s="178">
        <f t="array" ref="I127">IF(I84="-","-",COUNT(IF($R$5:$R$54=I$5:I$54,IF(I$5:I$54=$G127,I$5:I$54,""),""))/COUNT(IF($R$5:$R$54=$G127,I$5:I$54,"")))</f>
        <v>0.66666666666666663</v>
      </c>
      <c r="J127" s="178">
        <f t="array" ref="J127">IF(J84="-","-",COUNT(IF($R$5:$R$54=J$5:J$54,IF(J$5:J$54=$G127,J$5:J$54,""),""))/COUNT(IF($R$5:$R$54=$G127,J$5:J$54,"")))</f>
        <v>0.66666666666666663</v>
      </c>
      <c r="K127" s="178">
        <f t="array" ref="K127">IF(K84="-","-",COUNT(IF($R$5:$R$54=K$5:K$54,IF(K$5:K$54=$G127,K$5:K$54,""),""))/COUNT(IF($R$5:$R$54=$G127,K$5:K$54,"")))</f>
        <v>0.33333333333333331</v>
      </c>
      <c r="L127" s="178">
        <f t="array" ref="L127">IF(L84="-","-",COUNT(IF($R$5:$R$54=L$5:L$54,IF(L$5:L$54=$G127,L$5:L$54,""),""))/COUNT(IF($R$5:$R$54=$G127,L$5:L$54,"")))</f>
        <v>0.66666666666666663</v>
      </c>
      <c r="M127" s="178">
        <f t="array" ref="M127">IF(M84="-","-",COUNT(IF($R$5:$R$54=M$5:M$54,IF(M$5:M$54=$G127,M$5:M$54,""),""))/COUNT(IF($R$5:$R$54=$G127,M$5:M$54,"")))</f>
        <v>0.66666666666666663</v>
      </c>
      <c r="N127" s="178">
        <f t="array" ref="N127">IF(N84="-","-",COUNT(IF($R$5:$R$54=N$5:N$54,IF(N$5:N$54=$G127,N$5:N$54,""),""))/COUNT(IF($R$5:$R$54=$G127,N$5:N$54,"")))</f>
        <v>0.5</v>
      </c>
      <c r="O127" s="178">
        <f t="array" ref="O127">IF(O84="-","-",COUNT(IF($R$5:$R$54=O$5:O$54,IF(O$5:O$54=$G127,O$5:O$54,""),""))/COUNT(IF($R$5:$R$54=$G127,O$5:O$54,"")))</f>
        <v>0.66666666666666663</v>
      </c>
      <c r="P127" s="178">
        <f t="array" ref="P127">IF(P84="-","-",COUNT(IF($R$5:$R$54=P$5:P$54,IF(P$5:P$54=$G127,P$5:P$54,""),""))/COUNT(IF($R$5:$R$54=$G127,P$5:P$54,"")))</f>
        <v>0.33333333333333331</v>
      </c>
      <c r="Q127" s="178">
        <f t="array" ref="Q127">IF(Q84="-","-",COUNT(IF($R$5:$R$54=Q$5:Q$54,IF(Q$5:Q$54=$G127,Q$5:Q$54,""),""))/COUNT(IF($R$5:$R$54=$G127,Q$5:Q$54,"")))</f>
        <v>0.33333333333333331</v>
      </c>
      <c r="R127" s="179">
        <f t="array" ref="R127">IF(H84:Q84="-","-",COUNT(IF($R$5:$R$54=H$5:Q$54,IF(H$5:Q$54=$G127,H$5:Q$54,""),""))/COUNT(IF($R$5:$R$54=$G127,H$5:Q$54,"")))</f>
        <v>0.58620689655172409</v>
      </c>
      <c r="S127" s="8"/>
      <c r="T127" s="177"/>
      <c r="U127" s="177"/>
      <c r="V127" s="177"/>
      <c r="W127" s="177"/>
      <c r="X127" s="177"/>
      <c r="Y127" s="177"/>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F127" s="12"/>
      <c r="BG127" s="12"/>
      <c r="BH127" s="12"/>
      <c r="BI127" s="12"/>
      <c r="BJ127" s="12"/>
      <c r="BK127" s="12"/>
      <c r="BL127" s="12"/>
      <c r="BM127" s="12"/>
      <c r="BN127" s="12"/>
      <c r="BO127" s="12"/>
      <c r="BP127" s="12"/>
      <c r="BQ127" s="12"/>
      <c r="BR127" s="12"/>
      <c r="BS127" s="12"/>
      <c r="BT127" s="12"/>
      <c r="BU127" s="12"/>
    </row>
    <row r="128" spans="1:73" ht="12.75" customHeight="1">
      <c r="A128" s="19"/>
      <c r="B128" s="19"/>
      <c r="C128" s="118"/>
      <c r="D128" s="118"/>
      <c r="E128" s="136"/>
      <c r="F128" s="136"/>
      <c r="G128" s="153">
        <f t="shared" si="32"/>
        <v>12</v>
      </c>
      <c r="H128" s="178">
        <f t="array" ref="H128">IF(H85="-","-",COUNT(IF($R$5:$R$54=H$5:H$54,IF(H$5:H$54=$G128,H$5:H$54,""),""))/COUNT(IF($R$5:$R$54=$G128,H$5:H$54,"")))</f>
        <v>0</v>
      </c>
      <c r="I128" s="178">
        <f t="array" ref="I128">IF(I85="-","-",COUNT(IF($R$5:$R$54=I$5:I$54,IF(I$5:I$54=$G128,I$5:I$54,""),""))/COUNT(IF($R$5:$R$54=$G128,I$5:I$54,"")))</f>
        <v>1</v>
      </c>
      <c r="J128" s="178">
        <f t="array" ref="J128">IF(J85="-","-",COUNT(IF($R$5:$R$54=J$5:J$54,IF(J$5:J$54=$G128,J$5:J$54,""),""))/COUNT(IF($R$5:$R$54=$G128,J$5:J$54,"")))</f>
        <v>1</v>
      </c>
      <c r="K128" s="178">
        <f t="array" ref="K128">IF(K85="-","-",COUNT(IF($R$5:$R$54=K$5:K$54,IF(K$5:K$54=$G128,K$5:K$54,""),""))/COUNT(IF($R$5:$R$54=$G128,K$5:K$54,"")))</f>
        <v>1</v>
      </c>
      <c r="L128" s="178">
        <f t="array" ref="L128">IF(L85="-","-",COUNT(IF($R$5:$R$54=L$5:L$54,IF(L$5:L$54=$G128,L$5:L$54,""),""))/COUNT(IF($R$5:$R$54=$G128,L$5:L$54,"")))</f>
        <v>1</v>
      </c>
      <c r="M128" s="178">
        <f t="array" ref="M128">IF(M85="-","-",COUNT(IF($R$5:$R$54=M$5:M$54,IF(M$5:M$54=$G128,M$5:M$54,""),""))/COUNT(IF($R$5:$R$54=$G128,M$5:M$54,"")))</f>
        <v>0</v>
      </c>
      <c r="N128" s="178">
        <f t="array" ref="N128">IF(N85="-","-",COUNT(IF($R$5:$R$54=N$5:N$54,IF(N$5:N$54=$G128,N$5:N$54,""),""))/COUNT(IF($R$5:$R$54=$G128,N$5:N$54,"")))</f>
        <v>0</v>
      </c>
      <c r="O128" s="178">
        <f t="array" ref="O128">IF(O85="-","-",COUNT(IF($R$5:$R$54=O$5:O$54,IF(O$5:O$54=$G128,O$5:O$54,""),""))/COUNT(IF($R$5:$R$54=$G128,O$5:O$54,"")))</f>
        <v>1</v>
      </c>
      <c r="P128" s="178">
        <f t="array" ref="P128">IF(P85="-","-",COUNT(IF($R$5:$R$54=P$5:P$54,IF(P$5:P$54=$G128,P$5:P$54,""),""))/COUNT(IF($R$5:$R$54=$G128,P$5:P$54,"")))</f>
        <v>0</v>
      </c>
      <c r="Q128" s="178">
        <f t="array" ref="Q128">IF(Q85="-","-",COUNT(IF($R$5:$R$54=Q$5:Q$54,IF(Q$5:Q$54=$G128,Q$5:Q$54,""),""))/COUNT(IF($R$5:$R$54=$G128,Q$5:Q$54,"")))</f>
        <v>1</v>
      </c>
      <c r="R128" s="179">
        <f t="array" ref="R128">IF(H85:Q85="-","-",COUNT(IF($R$5:$R$54=H$5:Q$54,IF(H$5:Q$54=$G128,H$5:Q$54,""),""))/COUNT(IF($R$5:$R$54=$G128,H$5:Q$54,"")))</f>
        <v>0.6</v>
      </c>
      <c r="S128" s="8"/>
      <c r="T128" s="177"/>
      <c r="U128" s="177"/>
      <c r="V128" s="177"/>
      <c r="W128" s="177"/>
      <c r="X128" s="177"/>
      <c r="Y128" s="177"/>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F128" s="12"/>
      <c r="BG128" s="12"/>
      <c r="BH128" s="12"/>
      <c r="BI128" s="12"/>
      <c r="BJ128" s="12"/>
      <c r="BK128" s="12"/>
      <c r="BL128" s="12"/>
      <c r="BM128" s="12"/>
      <c r="BN128" s="12"/>
      <c r="BO128" s="12"/>
      <c r="BP128" s="12"/>
      <c r="BQ128" s="12"/>
      <c r="BR128" s="12"/>
      <c r="BS128" s="12"/>
      <c r="BT128" s="12"/>
      <c r="BU128" s="12"/>
    </row>
    <row r="129" spans="1:73" ht="12.75" customHeight="1">
      <c r="A129" s="19"/>
      <c r="B129" s="19"/>
      <c r="C129" s="118"/>
      <c r="D129" s="118"/>
      <c r="E129" s="136"/>
      <c r="F129" s="136"/>
      <c r="G129" s="153">
        <f t="shared" si="32"/>
        <v>13</v>
      </c>
      <c r="H129" s="178" t="str">
        <f t="array" ref="H129">IF(H86="-","-",COUNT(IF($R$5:$R$54=H$5:H$54,IF(H$5:H$54=$G129,H$5:H$54,""),""))/COUNT(IF($R$5:$R$54=$G129,H$5:H$54,"")))</f>
        <v>-</v>
      </c>
      <c r="I129" s="178" t="str">
        <f t="array" ref="I129">IF(I86="-","-",COUNT(IF($R$5:$R$54=I$5:I$54,IF(I$5:I$54=$G129,I$5:I$54,""),""))/COUNT(IF($R$5:$R$54=$G129,I$5:I$54,"")))</f>
        <v>-</v>
      </c>
      <c r="J129" s="178" t="str">
        <f t="array" ref="J129">IF(J86="-","-",COUNT(IF($R$5:$R$54=J$5:J$54,IF(J$5:J$54=$G129,J$5:J$54,""),""))/COUNT(IF($R$5:$R$54=$G129,J$5:J$54,"")))</f>
        <v>-</v>
      </c>
      <c r="K129" s="178" t="str">
        <f t="array" ref="K129">IF(K86="-","-",COUNT(IF($R$5:$R$54=K$5:K$54,IF(K$5:K$54=$G129,K$5:K$54,""),""))/COUNT(IF($R$5:$R$54=$G129,K$5:K$54,"")))</f>
        <v>-</v>
      </c>
      <c r="L129" s="178" t="str">
        <f t="array" ref="L129">IF(L86="-","-",COUNT(IF($R$5:$R$54=L$5:L$54,IF(L$5:L$54=$G129,L$5:L$54,""),""))/COUNT(IF($R$5:$R$54=$G129,L$5:L$54,"")))</f>
        <v>-</v>
      </c>
      <c r="M129" s="178" t="str">
        <f t="array" ref="M129">IF(M86="-","-",COUNT(IF($R$5:$R$54=M$5:M$54,IF(M$5:M$54=$G129,M$5:M$54,""),""))/COUNT(IF($R$5:$R$54=$G129,M$5:M$54,"")))</f>
        <v>-</v>
      </c>
      <c r="N129" s="178" t="str">
        <f t="array" ref="N129">IF(N86="-","-",COUNT(IF($R$5:$R$54=N$5:N$54,IF(N$5:N$54=$G129,N$5:N$54,""),""))/COUNT(IF($R$5:$R$54=$G129,N$5:N$54,"")))</f>
        <v>-</v>
      </c>
      <c r="O129" s="178" t="str">
        <f t="array" ref="O129">IF(O86="-","-",COUNT(IF($R$5:$R$54=O$5:O$54,IF(O$5:O$54=$G129,O$5:O$54,""),""))/COUNT(IF($R$5:$R$54=$G129,O$5:O$54,"")))</f>
        <v>-</v>
      </c>
      <c r="P129" s="178" t="str">
        <f t="array" ref="P129">IF(P86="-","-",COUNT(IF($R$5:$R$54=P$5:P$54,IF(P$5:P$54=$G129,P$5:P$54,""),""))/COUNT(IF($R$5:$R$54=$G129,P$5:P$54,"")))</f>
        <v>-</v>
      </c>
      <c r="Q129" s="178" t="str">
        <f t="array" ref="Q129">IF(Q86="-","-",COUNT(IF($R$5:$R$54=Q$5:Q$54,IF(Q$5:Q$54=$G129,Q$5:Q$54,""),""))/COUNT(IF($R$5:$R$54=$G129,Q$5:Q$54,"")))</f>
        <v>-</v>
      </c>
      <c r="R129" s="179" t="str">
        <f t="array" ref="R129">IF(H86:Q86="-","-",COUNT(IF($R$5:$R$54=H$5:Q$54,IF(H$5:Q$54=$G129,H$5:Q$54,""),""))/COUNT(IF($R$5:$R$54=$G129,H$5:Q$54,"")))</f>
        <v>-</v>
      </c>
      <c r="S129" s="8"/>
      <c r="T129" s="177"/>
      <c r="U129" s="177"/>
      <c r="V129" s="177"/>
      <c r="W129" s="177"/>
      <c r="X129" s="177"/>
      <c r="Y129" s="177"/>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F129" s="12"/>
      <c r="BG129" s="12"/>
      <c r="BH129" s="12"/>
      <c r="BI129" s="12"/>
      <c r="BJ129" s="12"/>
      <c r="BK129" s="12"/>
      <c r="BL129" s="12"/>
      <c r="BM129" s="12"/>
      <c r="BN129" s="12"/>
      <c r="BO129" s="12"/>
      <c r="BP129" s="12"/>
      <c r="BQ129" s="12"/>
      <c r="BR129" s="12"/>
      <c r="BS129" s="12"/>
      <c r="BT129" s="12"/>
      <c r="BU129" s="12"/>
    </row>
    <row r="130" spans="1:73" ht="12.75" customHeight="1">
      <c r="A130" s="19"/>
      <c r="B130" s="19"/>
      <c r="C130" s="118"/>
      <c r="D130" s="118"/>
      <c r="E130" s="136"/>
      <c r="F130" s="136"/>
      <c r="G130" s="153">
        <f t="shared" si="32"/>
        <v>14</v>
      </c>
      <c r="H130" s="178" t="str">
        <f t="array" ref="H130">IF(H87="-","-",COUNT(IF($R$5:$R$54=H$5:H$54,IF(H$5:H$54=$G130,H$5:H$54,""),""))/COUNT(IF($R$5:$R$54=$G130,H$5:H$54,"")))</f>
        <v>-</v>
      </c>
      <c r="I130" s="178" t="str">
        <f t="array" ref="I130">IF(I87="-","-",COUNT(IF($R$5:$R$54=I$5:I$54,IF(I$5:I$54=$G130,I$5:I$54,""),""))/COUNT(IF($R$5:$R$54=$G130,I$5:I$54,"")))</f>
        <v>-</v>
      </c>
      <c r="J130" s="178" t="str">
        <f t="array" ref="J130">IF(J87="-","-",COUNT(IF($R$5:$R$54=J$5:J$54,IF(J$5:J$54=$G130,J$5:J$54,""),""))/COUNT(IF($R$5:$R$54=$G130,J$5:J$54,"")))</f>
        <v>-</v>
      </c>
      <c r="K130" s="178" t="str">
        <f t="array" ref="K130">IF(K87="-","-",COUNT(IF($R$5:$R$54=K$5:K$54,IF(K$5:K$54=$G130,K$5:K$54,""),""))/COUNT(IF($R$5:$R$54=$G130,K$5:K$54,"")))</f>
        <v>-</v>
      </c>
      <c r="L130" s="178" t="str">
        <f t="array" ref="L130">IF(L87="-","-",COUNT(IF($R$5:$R$54=L$5:L$54,IF(L$5:L$54=$G130,L$5:L$54,""),""))/COUNT(IF($R$5:$R$54=$G130,L$5:L$54,"")))</f>
        <v>-</v>
      </c>
      <c r="M130" s="178" t="str">
        <f t="array" ref="M130">IF(M87="-","-",COUNT(IF($R$5:$R$54=M$5:M$54,IF(M$5:M$54=$G130,M$5:M$54,""),""))/COUNT(IF($R$5:$R$54=$G130,M$5:M$54,"")))</f>
        <v>-</v>
      </c>
      <c r="N130" s="178" t="str">
        <f t="array" ref="N130">IF(N87="-","-",COUNT(IF($R$5:$R$54=N$5:N$54,IF(N$5:N$54=$G130,N$5:N$54,""),""))/COUNT(IF($R$5:$R$54=$G130,N$5:N$54,"")))</f>
        <v>-</v>
      </c>
      <c r="O130" s="178" t="str">
        <f t="array" ref="O130">IF(O87="-","-",COUNT(IF($R$5:$R$54=O$5:O$54,IF(O$5:O$54=$G130,O$5:O$54,""),""))/COUNT(IF($R$5:$R$54=$G130,O$5:O$54,"")))</f>
        <v>-</v>
      </c>
      <c r="P130" s="178" t="str">
        <f t="array" ref="P130">IF(P87="-","-",COUNT(IF($R$5:$R$54=P$5:P$54,IF(P$5:P$54=$G130,P$5:P$54,""),""))/COUNT(IF($R$5:$R$54=$G130,P$5:P$54,"")))</f>
        <v>-</v>
      </c>
      <c r="Q130" s="178" t="str">
        <f t="array" ref="Q130">IF(Q87="-","-",COUNT(IF($R$5:$R$54=Q$5:Q$54,IF(Q$5:Q$54=$G130,Q$5:Q$54,""),""))/COUNT(IF($R$5:$R$54=$G130,Q$5:Q$54,"")))</f>
        <v>-</v>
      </c>
      <c r="R130" s="179" t="str">
        <f t="array" ref="R130">IF(H87:Q87="-","-",COUNT(IF($R$5:$R$54=H$5:Q$54,IF(H$5:Q$54=$G130,H$5:Q$54,""),""))/COUNT(IF($R$5:$R$54=$G130,H$5:Q$54,"")))</f>
        <v>-</v>
      </c>
      <c r="S130" s="8"/>
      <c r="T130" s="177"/>
      <c r="U130" s="177"/>
      <c r="V130" s="177"/>
      <c r="W130" s="177"/>
      <c r="X130" s="177"/>
      <c r="Y130" s="177"/>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F130" s="12"/>
      <c r="BG130" s="12"/>
      <c r="BH130" s="12"/>
      <c r="BI130" s="12"/>
      <c r="BJ130" s="12"/>
      <c r="BK130" s="12"/>
      <c r="BL130" s="12"/>
      <c r="BM130" s="12"/>
      <c r="BN130" s="12"/>
      <c r="BO130" s="12"/>
      <c r="BP130" s="12"/>
      <c r="BQ130" s="12"/>
      <c r="BR130" s="12"/>
      <c r="BS130" s="12"/>
      <c r="BT130" s="12"/>
      <c r="BU130" s="12"/>
    </row>
    <row r="131" spans="1:73" ht="12.75" customHeight="1">
      <c r="A131" s="19"/>
      <c r="B131" s="19"/>
      <c r="C131" s="118"/>
      <c r="D131" s="118"/>
      <c r="E131" s="136"/>
      <c r="F131" s="136"/>
      <c r="G131" s="156">
        <f t="shared" si="32"/>
        <v>15</v>
      </c>
      <c r="H131" s="178">
        <f t="array" ref="H131">IF(H88="-","-",COUNT(IF($R$5:$R$54=H$5:H$54,IF(H$5:H$54=$G131,H$5:H$54,""),""))/COUNT(IF($R$5:$R$54=$G131,H$5:H$54,"")))</f>
        <v>1</v>
      </c>
      <c r="I131" s="178">
        <f t="array" ref="I131">IF(I88="-","-",COUNT(IF($R$5:$R$54=I$5:I$54,IF(I$5:I$54=$G131,I$5:I$54,""),""))/COUNT(IF($R$5:$R$54=$G131,I$5:I$54,"")))</f>
        <v>0</v>
      </c>
      <c r="J131" s="178">
        <f t="array" ref="J131">IF(J88="-","-",COUNT(IF($R$5:$R$54=J$5:J$54,IF(J$5:J$54=$G131,J$5:J$54,""),""))/COUNT(IF($R$5:$R$54=$G131,J$5:J$54,"")))</f>
        <v>0</v>
      </c>
      <c r="K131" s="178">
        <f t="array" ref="K131">IF(K88="-","-",COUNT(IF($R$5:$R$54=K$5:K$54,IF(K$5:K$54=$G131,K$5:K$54,""),""))/COUNT(IF($R$5:$R$54=$G131,K$5:K$54,"")))</f>
        <v>0</v>
      </c>
      <c r="L131" s="178">
        <f t="array" ref="L131">IF(L88="-","-",COUNT(IF($R$5:$R$54=L$5:L$54,IF(L$5:L$54=$G131,L$5:L$54,""),""))/COUNT(IF($R$5:$R$54=$G131,L$5:L$54,"")))</f>
        <v>0</v>
      </c>
      <c r="M131" s="178">
        <f t="array" ref="M131">IF(M88="-","-",COUNT(IF($R$5:$R$54=M$5:M$54,IF(M$5:M$54=$G131,M$5:M$54,""),""))/COUNT(IF($R$5:$R$54=$G131,M$5:M$54,"")))</f>
        <v>1</v>
      </c>
      <c r="N131" s="178">
        <f t="array" ref="N131">IF(N88="-","-",COUNT(IF($R$5:$R$54=N$5:N$54,IF(N$5:N$54=$G131,N$5:N$54,""),""))/COUNT(IF($R$5:$R$54=$G131,N$5:N$54,"")))</f>
        <v>1</v>
      </c>
      <c r="O131" s="178">
        <f t="array" ref="O131">IF(O88="-","-",COUNT(IF($R$5:$R$54=O$5:O$54,IF(O$5:O$54=$G131,O$5:O$54,""),""))/COUNT(IF($R$5:$R$54=$G131,O$5:O$54,"")))</f>
        <v>0</v>
      </c>
      <c r="P131" s="178">
        <f t="array" ref="P131">IF(P88="-","-",COUNT(IF($R$5:$R$54=P$5:P$54,IF(P$5:P$54=$G131,P$5:P$54,""),""))/COUNT(IF($R$5:$R$54=$G131,P$5:P$54,"")))</f>
        <v>0</v>
      </c>
      <c r="Q131" s="178">
        <f t="array" ref="Q131">IF(Q88="-","-",COUNT(IF($R$5:$R$54=Q$5:Q$54,IF(Q$5:Q$54=$G131,Q$5:Q$54,""),""))/COUNT(IF($R$5:$R$54=$G131,Q$5:Q$54,"")))</f>
        <v>0</v>
      </c>
      <c r="R131" s="180">
        <f t="array" ref="R131">IF(H88:Q88="-","-",COUNT(IF($R$5:$R$54=H$5:Q$54,IF(H$5:Q$54=$G131,H$5:Q$54,""),""))/COUNT(IF($R$5:$R$54=$G131,H$5:Q$54,"")))</f>
        <v>0.3</v>
      </c>
      <c r="S131" s="8"/>
      <c r="T131" s="177"/>
      <c r="U131" s="177"/>
      <c r="V131" s="177"/>
      <c r="W131" s="177"/>
      <c r="X131" s="177"/>
      <c r="Y131" s="177"/>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F131" s="12"/>
      <c r="BG131" s="12"/>
      <c r="BH131" s="12"/>
      <c r="BI131" s="12"/>
      <c r="BJ131" s="12"/>
      <c r="BK131" s="12"/>
      <c r="BL131" s="12"/>
      <c r="BM131" s="12"/>
      <c r="BN131" s="12"/>
      <c r="BO131" s="12"/>
      <c r="BP131" s="12"/>
      <c r="BQ131" s="12"/>
      <c r="BR131" s="12"/>
      <c r="BS131" s="12"/>
      <c r="BT131" s="12"/>
      <c r="BU131" s="12"/>
    </row>
    <row r="132" spans="1:73" ht="12.75" customHeight="1">
      <c r="A132" s="19"/>
      <c r="B132" s="19"/>
      <c r="C132" s="118"/>
      <c r="D132" s="587" t="s">
        <v>41</v>
      </c>
      <c r="E132" s="588"/>
      <c r="F132" s="589"/>
      <c r="G132" s="161" t="str">
        <f>$G$89</f>
        <v>0-15</v>
      </c>
      <c r="H132" s="181">
        <f t="shared" ref="H132:Q132" si="33">IF(H89=0,"",SUMPRODUCT(H116:H131,H73:H88)/H89)</f>
        <v>0.96</v>
      </c>
      <c r="I132" s="181">
        <f>IF(I89=0,"",SUMPRODUCT(I116:I131,I73:I88)/I89)</f>
        <v>0.92</v>
      </c>
      <c r="J132" s="181">
        <f t="shared" si="33"/>
        <v>0.92</v>
      </c>
      <c r="K132" s="181">
        <f t="shared" si="33"/>
        <v>0.88</v>
      </c>
      <c r="L132" s="181">
        <f t="shared" si="33"/>
        <v>0.82</v>
      </c>
      <c r="M132" s="181">
        <f t="shared" si="33"/>
        <v>0.84</v>
      </c>
      <c r="N132" s="181">
        <f t="shared" ref="N132" si="34">IF(N89=0,"",SUMPRODUCT(N116:N131,N73:N88)/N89)</f>
        <v>0.91666666666666663</v>
      </c>
      <c r="O132" s="181">
        <f t="shared" si="33"/>
        <v>0.92</v>
      </c>
      <c r="P132" s="181">
        <f t="shared" si="33"/>
        <v>0.8571428571428571</v>
      </c>
      <c r="Q132" s="181">
        <f t="shared" si="33"/>
        <v>0.74</v>
      </c>
      <c r="R132" s="599">
        <f>SUMPRODUCT(H132:Q132,H89:Q89)/SUM(H89:Q89)</f>
        <v>0.87726358148893357</v>
      </c>
      <c r="S132" s="8"/>
      <c r="T132" s="177"/>
      <c r="U132" s="177"/>
      <c r="V132" s="177"/>
      <c r="W132" s="177"/>
      <c r="X132" s="177"/>
      <c r="Y132" s="177"/>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F132" s="12"/>
      <c r="BG132" s="12"/>
      <c r="BH132" s="12"/>
      <c r="BI132" s="12"/>
      <c r="BJ132" s="12"/>
      <c r="BK132" s="12"/>
      <c r="BL132" s="12"/>
      <c r="BM132" s="12"/>
      <c r="BN132" s="12"/>
      <c r="BO132" s="12"/>
      <c r="BP132" s="12"/>
      <c r="BQ132" s="12"/>
      <c r="BR132" s="12"/>
      <c r="BS132" s="12"/>
      <c r="BT132" s="12"/>
      <c r="BU132" s="12"/>
    </row>
    <row r="133" spans="1:73" ht="12.75" customHeight="1">
      <c r="A133" s="19"/>
      <c r="B133" s="19"/>
      <c r="C133" s="118"/>
      <c r="D133" s="118"/>
      <c r="E133" s="118"/>
      <c r="F133" s="164"/>
      <c r="G133" s="165" t="s">
        <v>42</v>
      </c>
      <c r="H133" s="182">
        <f t="shared" ref="H133:Q133" si="35">IF(H89=0,"",RANK(H132,$H$132:$Q$132))</f>
        <v>1</v>
      </c>
      <c r="I133" s="182">
        <f t="shared" si="35"/>
        <v>2</v>
      </c>
      <c r="J133" s="182">
        <f t="shared" si="35"/>
        <v>2</v>
      </c>
      <c r="K133" s="182">
        <f t="shared" si="35"/>
        <v>6</v>
      </c>
      <c r="L133" s="182">
        <f t="shared" si="35"/>
        <v>9</v>
      </c>
      <c r="M133" s="182">
        <f t="shared" si="35"/>
        <v>8</v>
      </c>
      <c r="N133" s="182">
        <f t="shared" ref="N133" si="36">IF(N89=0,"",RANK(N132,$H$132:$Q$132))</f>
        <v>5</v>
      </c>
      <c r="O133" s="182">
        <f t="shared" si="35"/>
        <v>2</v>
      </c>
      <c r="P133" s="182">
        <f t="shared" si="35"/>
        <v>7</v>
      </c>
      <c r="Q133" s="182">
        <f t="shared" si="35"/>
        <v>10</v>
      </c>
      <c r="R133" s="600"/>
      <c r="S133" s="8"/>
      <c r="T133" s="141"/>
      <c r="U133" s="141"/>
      <c r="V133" s="141"/>
      <c r="W133" s="141"/>
      <c r="X133" s="141"/>
      <c r="Y133" s="141"/>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F133" s="12"/>
      <c r="BG133" s="12"/>
      <c r="BH133" s="12"/>
      <c r="BI133" s="12"/>
      <c r="BJ133" s="12"/>
      <c r="BK133" s="12"/>
      <c r="BL133" s="12"/>
      <c r="BM133" s="12"/>
      <c r="BN133" s="12"/>
      <c r="BO133" s="12"/>
      <c r="BP133" s="12"/>
      <c r="BQ133" s="12"/>
      <c r="BR133" s="12"/>
      <c r="BS133" s="12"/>
      <c r="BT133" s="12"/>
      <c r="BU133" s="12"/>
    </row>
    <row r="134" spans="1:73" s="125" customFormat="1" ht="12.75" customHeight="1">
      <c r="A134" s="19"/>
      <c r="B134" s="19"/>
      <c r="C134" s="118"/>
      <c r="D134" s="118"/>
      <c r="E134" s="163"/>
      <c r="F134" s="163"/>
      <c r="G134" s="183"/>
      <c r="H134" s="169"/>
      <c r="I134" s="169"/>
      <c r="J134" s="169"/>
      <c r="K134" s="169"/>
      <c r="L134" s="169"/>
      <c r="M134" s="169"/>
      <c r="N134" s="169"/>
      <c r="O134" s="169"/>
      <c r="P134" s="169"/>
      <c r="Q134" s="169"/>
      <c r="R134" s="123"/>
      <c r="S134" s="8"/>
      <c r="T134" s="141"/>
      <c r="U134" s="141"/>
      <c r="V134" s="141"/>
      <c r="W134" s="141"/>
      <c r="X134" s="141"/>
      <c r="Y134" s="141"/>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F134" s="12"/>
      <c r="BG134" s="12"/>
      <c r="BH134" s="12"/>
      <c r="BI134" s="12"/>
      <c r="BJ134" s="12"/>
      <c r="BK134" s="12"/>
      <c r="BL134" s="12"/>
      <c r="BM134" s="12"/>
      <c r="BN134" s="12"/>
      <c r="BO134" s="12"/>
      <c r="BP134" s="12"/>
      <c r="BQ134" s="12"/>
      <c r="BR134" s="12"/>
      <c r="BS134" s="12"/>
      <c r="BT134" s="12"/>
      <c r="BU134" s="12"/>
    </row>
    <row r="135" spans="1:73" s="174" customFormat="1" ht="18" customHeight="1">
      <c r="A135" s="19"/>
      <c r="B135" s="19"/>
      <c r="C135" s="96"/>
      <c r="D135" s="96"/>
      <c r="E135" s="96"/>
      <c r="F135" s="96"/>
      <c r="G135" s="119" t="s">
        <v>118</v>
      </c>
      <c r="H135" s="184"/>
      <c r="I135" s="184"/>
      <c r="J135" s="185"/>
      <c r="K135" s="136"/>
      <c r="L135" s="136"/>
      <c r="M135" s="136"/>
      <c r="N135" s="136"/>
      <c r="O135" s="136"/>
      <c r="P135" s="136"/>
      <c r="Q135" s="136"/>
      <c r="R135" s="136"/>
      <c r="S135" s="8"/>
      <c r="T135" s="172"/>
      <c r="U135" s="172"/>
      <c r="V135" s="172"/>
      <c r="W135" s="172"/>
      <c r="X135" s="172"/>
      <c r="Y135" s="141"/>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98"/>
      <c r="AW135" s="98"/>
      <c r="AX135" s="98"/>
      <c r="AY135" s="98"/>
      <c r="AZ135" s="98"/>
      <c r="BA135" s="98"/>
      <c r="BB135" s="98"/>
      <c r="BC135" s="98"/>
      <c r="BD135" s="173"/>
      <c r="BE135" s="173"/>
      <c r="BF135" s="12"/>
      <c r="BG135" s="12"/>
      <c r="BH135" s="12"/>
      <c r="BI135" s="12"/>
      <c r="BJ135" s="12"/>
      <c r="BK135" s="12"/>
      <c r="BL135" s="12"/>
      <c r="BM135" s="12"/>
      <c r="BN135" s="12"/>
      <c r="BO135" s="12"/>
      <c r="BP135" s="12"/>
      <c r="BQ135" s="12"/>
      <c r="BR135" s="12"/>
      <c r="BS135" s="12"/>
      <c r="BT135" s="12"/>
      <c r="BU135" s="12"/>
    </row>
    <row r="136" spans="1:73" ht="24.75" customHeight="1">
      <c r="A136" s="19"/>
      <c r="B136" s="19"/>
      <c r="C136" s="118"/>
      <c r="D136" s="118"/>
      <c r="E136" s="126"/>
      <c r="F136" s="126"/>
      <c r="G136" s="147" t="str">
        <f>R3</f>
        <v>MODAL</v>
      </c>
      <c r="H136" s="464" t="str">
        <f t="shared" ref="H136:Q136" si="37">H3</f>
        <v>Harald</v>
      </c>
      <c r="I136" s="464" t="str">
        <f t="shared" si="37"/>
        <v>Lisbet</v>
      </c>
      <c r="J136" s="464" t="str">
        <f t="shared" si="37"/>
        <v>Hildegunn</v>
      </c>
      <c r="K136" s="468" t="str">
        <f t="shared" si="37"/>
        <v>Stian</v>
      </c>
      <c r="L136" s="468" t="str">
        <f t="shared" si="37"/>
        <v>Merete</v>
      </c>
      <c r="M136" s="468" t="str">
        <f t="shared" si="37"/>
        <v>Janicke</v>
      </c>
      <c r="N136" s="468" t="str">
        <f t="shared" ref="N136" si="38">N3</f>
        <v>Silje</v>
      </c>
      <c r="O136" s="468" t="str">
        <f t="shared" si="37"/>
        <v>Asbjørn</v>
      </c>
      <c r="P136" s="468" t="str">
        <f t="shared" si="37"/>
        <v>Else</v>
      </c>
      <c r="Q136" s="468" t="str">
        <f t="shared" si="37"/>
        <v>Trine</v>
      </c>
      <c r="R136" s="129"/>
      <c r="S136" s="186"/>
      <c r="T136" s="141"/>
      <c r="U136" s="141"/>
      <c r="V136" s="141"/>
      <c r="W136" s="141"/>
      <c r="X136" s="141"/>
      <c r="Y136" s="141"/>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F136" s="12"/>
      <c r="BG136" s="12"/>
      <c r="BH136" s="12"/>
      <c r="BI136" s="12"/>
      <c r="BJ136" s="12"/>
      <c r="BK136" s="12"/>
      <c r="BL136" s="12"/>
      <c r="BM136" s="12"/>
      <c r="BN136" s="12"/>
      <c r="BO136" s="12"/>
      <c r="BP136" s="12"/>
      <c r="BQ136" s="12"/>
      <c r="BR136" s="12"/>
      <c r="BS136" s="12"/>
      <c r="BT136" s="12"/>
      <c r="BU136" s="12"/>
    </row>
    <row r="137" spans="1:73" ht="12.75" customHeight="1">
      <c r="A137" s="19"/>
      <c r="B137" s="19"/>
      <c r="C137" s="118"/>
      <c r="D137" s="118"/>
      <c r="E137" s="126"/>
      <c r="F137" s="126"/>
      <c r="G137" s="132" t="str">
        <f>R4</f>
        <v>(R1-R5)</v>
      </c>
      <c r="H137" s="149">
        <f t="shared" ref="H137:Q137" si="39">H4</f>
        <v>3</v>
      </c>
      <c r="I137" s="149">
        <f t="shared" si="39"/>
        <v>1</v>
      </c>
      <c r="J137" s="149">
        <f t="shared" si="39"/>
        <v>2</v>
      </c>
      <c r="K137" s="149">
        <f t="shared" si="39"/>
        <v>10</v>
      </c>
      <c r="L137" s="149">
        <f t="shared" si="39"/>
        <v>4</v>
      </c>
      <c r="M137" s="149">
        <f t="shared" si="39"/>
        <v>9</v>
      </c>
      <c r="N137" s="149">
        <f t="shared" ref="N137" si="40">N4</f>
        <v>5</v>
      </c>
      <c r="O137" s="149">
        <f t="shared" si="39"/>
        <v>8</v>
      </c>
      <c r="P137" s="149">
        <f t="shared" si="39"/>
        <v>6</v>
      </c>
      <c r="Q137" s="149">
        <f t="shared" si="39"/>
        <v>7</v>
      </c>
      <c r="R137" s="133" t="s">
        <v>39</v>
      </c>
      <c r="S137" s="186"/>
      <c r="T137" s="141"/>
      <c r="U137" s="141"/>
      <c r="V137" s="141"/>
      <c r="W137" s="141"/>
      <c r="X137" s="141"/>
      <c r="Y137" s="141"/>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F137" s="12"/>
      <c r="BG137" s="12"/>
      <c r="BH137" s="12"/>
      <c r="BI137" s="12"/>
      <c r="BJ137" s="12"/>
      <c r="BK137" s="12"/>
      <c r="BL137" s="12"/>
      <c r="BM137" s="12"/>
      <c r="BN137" s="12"/>
      <c r="BO137" s="12"/>
      <c r="BP137" s="12"/>
      <c r="BQ137" s="12"/>
      <c r="BR137" s="12"/>
      <c r="BS137" s="12"/>
      <c r="BT137" s="12"/>
      <c r="BU137" s="12"/>
    </row>
    <row r="138" spans="1:73" ht="12.75" customHeight="1">
      <c r="A138" s="19"/>
      <c r="B138" s="19"/>
      <c r="C138" s="118"/>
      <c r="D138" s="118"/>
      <c r="E138" s="136"/>
      <c r="F138" s="136"/>
      <c r="G138" s="150">
        <v>0</v>
      </c>
      <c r="H138" s="187" t="str">
        <f t="shared" ref="H138:R138" si="41">IF(H73="-","-",H280-$G138)</f>
        <v>-</v>
      </c>
      <c r="I138" s="187" t="str">
        <f t="shared" ref="I138:I153" si="42">IF(I73="-","-",I280-$G138)</f>
        <v>-</v>
      </c>
      <c r="J138" s="187" t="str">
        <f t="shared" si="41"/>
        <v>-</v>
      </c>
      <c r="K138" s="187" t="str">
        <f t="shared" si="41"/>
        <v>-</v>
      </c>
      <c r="L138" s="187" t="str">
        <f t="shared" si="41"/>
        <v>-</v>
      </c>
      <c r="M138" s="187" t="str">
        <f t="shared" si="41"/>
        <v>-</v>
      </c>
      <c r="N138" s="187" t="str">
        <f t="shared" ref="N138" si="43">IF(N73="-","-",N280-$G138)</f>
        <v>-</v>
      </c>
      <c r="O138" s="187" t="str">
        <f t="shared" si="41"/>
        <v>-</v>
      </c>
      <c r="P138" s="187" t="str">
        <f t="shared" si="41"/>
        <v>-</v>
      </c>
      <c r="Q138" s="187" t="str">
        <f t="shared" si="41"/>
        <v>-</v>
      </c>
      <c r="R138" s="188" t="str">
        <f t="shared" si="41"/>
        <v>-</v>
      </c>
      <c r="S138" s="186"/>
      <c r="T138" s="141"/>
      <c r="U138" s="141"/>
      <c r="V138" s="141"/>
      <c r="W138" s="141"/>
      <c r="X138" s="141"/>
      <c r="Y138" s="141"/>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F138" s="12"/>
      <c r="BG138" s="12"/>
      <c r="BH138" s="12"/>
      <c r="BI138" s="12"/>
      <c r="BJ138" s="12"/>
      <c r="BK138" s="12"/>
      <c r="BL138" s="12"/>
      <c r="BM138" s="12"/>
      <c r="BN138" s="12"/>
      <c r="BO138" s="12"/>
      <c r="BP138" s="12"/>
      <c r="BQ138" s="12"/>
      <c r="BR138" s="12"/>
      <c r="BS138" s="12"/>
      <c r="BT138" s="12"/>
      <c r="BU138" s="12"/>
    </row>
    <row r="139" spans="1:73" ht="12.75" customHeight="1">
      <c r="A139" s="19"/>
      <c r="B139" s="19"/>
      <c r="C139" s="118"/>
      <c r="D139" s="118"/>
      <c r="E139" s="136"/>
      <c r="F139" s="136"/>
      <c r="G139" s="153">
        <f t="shared" ref="G139:G153" si="44">G138+1</f>
        <v>1</v>
      </c>
      <c r="H139" s="189" t="str">
        <f t="shared" ref="H139:R139" si="45">IF(H74="-","-",H281-$G139)</f>
        <v>-</v>
      </c>
      <c r="I139" s="189" t="str">
        <f t="shared" si="42"/>
        <v>-</v>
      </c>
      <c r="J139" s="189" t="str">
        <f t="shared" si="45"/>
        <v>-</v>
      </c>
      <c r="K139" s="189" t="str">
        <f t="shared" si="45"/>
        <v>-</v>
      </c>
      <c r="L139" s="189" t="str">
        <f t="shared" si="45"/>
        <v>-</v>
      </c>
      <c r="M139" s="189" t="str">
        <f t="shared" si="45"/>
        <v>-</v>
      </c>
      <c r="N139" s="189" t="str">
        <f t="shared" ref="N139" si="46">IF(N74="-","-",N281-$G139)</f>
        <v>-</v>
      </c>
      <c r="O139" s="189" t="str">
        <f t="shared" si="45"/>
        <v>-</v>
      </c>
      <c r="P139" s="189" t="str">
        <f t="shared" si="45"/>
        <v>-</v>
      </c>
      <c r="Q139" s="189" t="str">
        <f t="shared" si="45"/>
        <v>-</v>
      </c>
      <c r="R139" s="190" t="str">
        <f t="shared" si="45"/>
        <v>-</v>
      </c>
      <c r="S139" s="186"/>
      <c r="T139" s="141"/>
      <c r="U139" s="141"/>
      <c r="V139" s="141"/>
      <c r="W139" s="141"/>
      <c r="X139" s="141"/>
      <c r="Y139" s="141"/>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F139" s="12"/>
      <c r="BG139" s="12"/>
      <c r="BH139" s="12"/>
      <c r="BI139" s="12"/>
      <c r="BJ139" s="12"/>
      <c r="BK139" s="12"/>
      <c r="BL139" s="12"/>
      <c r="BM139" s="12"/>
      <c r="BN139" s="12"/>
      <c r="BO139" s="12"/>
      <c r="BP139" s="12"/>
      <c r="BQ139" s="12"/>
      <c r="BR139" s="12"/>
      <c r="BS139" s="12"/>
      <c r="BT139" s="12"/>
      <c r="BU139" s="12"/>
    </row>
    <row r="140" spans="1:73" ht="12.75" customHeight="1">
      <c r="A140" s="19"/>
      <c r="B140" s="19"/>
      <c r="C140" s="118"/>
      <c r="D140" s="118"/>
      <c r="E140" s="136"/>
      <c r="F140" s="136"/>
      <c r="G140" s="153">
        <f t="shared" si="44"/>
        <v>2</v>
      </c>
      <c r="H140" s="189">
        <f t="shared" ref="H140:R140" si="47">IF(H75="-","-",H282-$G140)</f>
        <v>0</v>
      </c>
      <c r="I140" s="189">
        <f t="shared" si="42"/>
        <v>0</v>
      </c>
      <c r="J140" s="189">
        <f t="shared" si="47"/>
        <v>0</v>
      </c>
      <c r="K140" s="189">
        <f t="shared" si="47"/>
        <v>0</v>
      </c>
      <c r="L140" s="189">
        <f t="shared" si="47"/>
        <v>0</v>
      </c>
      <c r="M140" s="189">
        <f t="shared" si="47"/>
        <v>0</v>
      </c>
      <c r="N140" s="189">
        <f t="shared" ref="N140" si="48">IF(N75="-","-",N282-$G140)</f>
        <v>0</v>
      </c>
      <c r="O140" s="189">
        <f t="shared" si="47"/>
        <v>0</v>
      </c>
      <c r="P140" s="189">
        <f t="shared" si="47"/>
        <v>0</v>
      </c>
      <c r="Q140" s="189">
        <f t="shared" si="47"/>
        <v>0</v>
      </c>
      <c r="R140" s="190">
        <f t="shared" si="47"/>
        <v>0</v>
      </c>
      <c r="S140" s="186"/>
      <c r="T140" s="141"/>
      <c r="U140" s="141"/>
      <c r="V140" s="141"/>
      <c r="W140" s="141"/>
      <c r="X140" s="141"/>
      <c r="Y140" s="141"/>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F140" s="12"/>
      <c r="BG140" s="12"/>
      <c r="BH140" s="12"/>
      <c r="BI140" s="12"/>
      <c r="BJ140" s="12"/>
      <c r="BK140" s="12"/>
      <c r="BL140" s="12"/>
      <c r="BM140" s="12"/>
      <c r="BN140" s="12"/>
      <c r="BO140" s="12"/>
      <c r="BP140" s="12"/>
      <c r="BQ140" s="12"/>
      <c r="BR140" s="12"/>
      <c r="BS140" s="12"/>
      <c r="BT140" s="12"/>
      <c r="BU140" s="12"/>
    </row>
    <row r="141" spans="1:73" ht="12.75" customHeight="1">
      <c r="A141" s="19"/>
      <c r="B141" s="19"/>
      <c r="C141" s="118"/>
      <c r="D141" s="118"/>
      <c r="E141" s="136"/>
      <c r="F141" s="136"/>
      <c r="G141" s="153">
        <f t="shared" si="44"/>
        <v>3</v>
      </c>
      <c r="H141" s="189">
        <f t="shared" ref="H141:R141" si="49">IF(H76="-","-",H283-$G141)</f>
        <v>0</v>
      </c>
      <c r="I141" s="189">
        <f t="shared" si="42"/>
        <v>0</v>
      </c>
      <c r="J141" s="189">
        <f t="shared" si="49"/>
        <v>0</v>
      </c>
      <c r="K141" s="189">
        <f t="shared" si="49"/>
        <v>0</v>
      </c>
      <c r="L141" s="189">
        <f t="shared" si="49"/>
        <v>0.25</v>
      </c>
      <c r="M141" s="189">
        <f t="shared" si="49"/>
        <v>0</v>
      </c>
      <c r="N141" s="189">
        <f t="shared" ref="N141" si="50">IF(N76="-","-",N283-$G141)</f>
        <v>0.25</v>
      </c>
      <c r="O141" s="189">
        <f t="shared" si="49"/>
        <v>0.25</v>
      </c>
      <c r="P141" s="189">
        <f t="shared" si="49"/>
        <v>0</v>
      </c>
      <c r="Q141" s="189">
        <f t="shared" si="49"/>
        <v>0</v>
      </c>
      <c r="R141" s="190">
        <f t="shared" si="49"/>
        <v>7.5000000000000178E-2</v>
      </c>
      <c r="S141" s="186"/>
      <c r="T141" s="141"/>
      <c r="U141" s="141"/>
      <c r="V141" s="141"/>
      <c r="W141" s="141"/>
      <c r="X141" s="141"/>
      <c r="Y141" s="141"/>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F141" s="12"/>
      <c r="BG141" s="12"/>
      <c r="BH141" s="12"/>
      <c r="BI141" s="12"/>
      <c r="BJ141" s="12"/>
      <c r="BK141" s="12"/>
      <c r="BL141" s="12"/>
      <c r="BM141" s="12"/>
      <c r="BN141" s="12"/>
      <c r="BO141" s="12"/>
      <c r="BP141" s="12"/>
      <c r="BQ141" s="12"/>
      <c r="BR141" s="12"/>
      <c r="BS141" s="12"/>
      <c r="BT141" s="12"/>
      <c r="BU141" s="12"/>
    </row>
    <row r="142" spans="1:73" ht="12.75" customHeight="1">
      <c r="A142" s="19"/>
      <c r="B142" s="19"/>
      <c r="C142" s="118"/>
      <c r="D142" s="118"/>
      <c r="E142" s="136"/>
      <c r="F142" s="136"/>
      <c r="G142" s="153">
        <f t="shared" si="44"/>
        <v>4</v>
      </c>
      <c r="H142" s="189">
        <f t="shared" ref="H142:R142" si="51">IF(H77="-","-",H284-$G142)</f>
        <v>0</v>
      </c>
      <c r="I142" s="189">
        <f t="shared" si="42"/>
        <v>-0.16666666666666652</v>
      </c>
      <c r="J142" s="189">
        <f t="shared" si="51"/>
        <v>0</v>
      </c>
      <c r="K142" s="189">
        <f t="shared" si="51"/>
        <v>0</v>
      </c>
      <c r="L142" s="189">
        <f t="shared" si="51"/>
        <v>0.33333333333333304</v>
      </c>
      <c r="M142" s="189">
        <f t="shared" si="51"/>
        <v>0</v>
      </c>
      <c r="N142" s="189">
        <f t="shared" ref="N142" si="52">IF(N77="-","-",N284-$G142)</f>
        <v>0</v>
      </c>
      <c r="O142" s="189">
        <f t="shared" si="51"/>
        <v>0</v>
      </c>
      <c r="P142" s="189">
        <f t="shared" si="51"/>
        <v>0</v>
      </c>
      <c r="Q142" s="189">
        <f t="shared" si="51"/>
        <v>0.66666666666666696</v>
      </c>
      <c r="R142" s="190">
        <f t="shared" si="51"/>
        <v>8.4745762711864181E-2</v>
      </c>
      <c r="S142" s="186"/>
      <c r="T142" s="141"/>
      <c r="U142" s="141"/>
      <c r="V142" s="141"/>
      <c r="W142" s="141"/>
      <c r="X142" s="141"/>
      <c r="Y142" s="141"/>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F142" s="12"/>
      <c r="BG142" s="12"/>
      <c r="BH142" s="12"/>
      <c r="BI142" s="12"/>
      <c r="BJ142" s="12"/>
      <c r="BK142" s="12"/>
      <c r="BL142" s="12"/>
      <c r="BM142" s="12"/>
      <c r="BN142" s="12"/>
      <c r="BO142" s="12"/>
      <c r="BP142" s="12"/>
      <c r="BQ142" s="12"/>
      <c r="BR142" s="12"/>
      <c r="BS142" s="12"/>
      <c r="BT142" s="12"/>
      <c r="BU142" s="12"/>
    </row>
    <row r="143" spans="1:73" ht="12.75" customHeight="1">
      <c r="A143" s="19"/>
      <c r="B143" s="19"/>
      <c r="C143" s="118"/>
      <c r="D143" s="118"/>
      <c r="E143" s="136"/>
      <c r="F143" s="136"/>
      <c r="G143" s="153">
        <f t="shared" si="44"/>
        <v>5</v>
      </c>
      <c r="H143" s="189">
        <f t="shared" ref="H143:R143" si="53">IF(H78="-","-",H285-$G143)</f>
        <v>0</v>
      </c>
      <c r="I143" s="189">
        <f t="shared" si="42"/>
        <v>0</v>
      </c>
      <c r="J143" s="189">
        <f t="shared" si="53"/>
        <v>0.20000000000000018</v>
      </c>
      <c r="K143" s="189">
        <f t="shared" si="53"/>
        <v>0</v>
      </c>
      <c r="L143" s="189">
        <f t="shared" si="53"/>
        <v>0</v>
      </c>
      <c r="M143" s="189">
        <f t="shared" si="53"/>
        <v>0</v>
      </c>
      <c r="N143" s="189">
        <f t="shared" ref="N143" si="54">IF(N78="-","-",N285-$G143)</f>
        <v>0</v>
      </c>
      <c r="O143" s="189">
        <f t="shared" si="53"/>
        <v>0</v>
      </c>
      <c r="P143" s="189">
        <f t="shared" si="53"/>
        <v>0</v>
      </c>
      <c r="Q143" s="189">
        <f t="shared" si="53"/>
        <v>0.20000000000000018</v>
      </c>
      <c r="R143" s="190">
        <f t="shared" si="53"/>
        <v>4.0000000000000036E-2</v>
      </c>
      <c r="S143" s="186"/>
      <c r="T143" s="141"/>
      <c r="U143" s="141"/>
      <c r="V143" s="141"/>
      <c r="W143" s="141"/>
      <c r="X143" s="141"/>
      <c r="Y143" s="141"/>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F143" s="12"/>
      <c r="BG143" s="12"/>
      <c r="BH143" s="12"/>
      <c r="BI143" s="12"/>
      <c r="BJ143" s="12"/>
      <c r="BK143" s="12"/>
      <c r="BL143" s="12"/>
      <c r="BM143" s="12"/>
      <c r="BN143" s="12"/>
      <c r="BO143" s="12"/>
      <c r="BP143" s="12"/>
      <c r="BQ143" s="12"/>
      <c r="BR143" s="12"/>
      <c r="BS143" s="12"/>
      <c r="BT143" s="12"/>
      <c r="BU143" s="12"/>
    </row>
    <row r="144" spans="1:73" ht="12.75" customHeight="1">
      <c r="A144" s="19"/>
      <c r="B144" s="19"/>
      <c r="C144" s="118"/>
      <c r="D144" s="118"/>
      <c r="E144" s="136"/>
      <c r="F144" s="136"/>
      <c r="G144" s="153">
        <f t="shared" si="44"/>
        <v>6</v>
      </c>
      <c r="H144" s="189">
        <f t="shared" ref="H144:R144" si="55">IF(H79="-","-",H286-$G144)</f>
        <v>0</v>
      </c>
      <c r="I144" s="189">
        <f t="shared" si="42"/>
        <v>-0.11111111111111072</v>
      </c>
      <c r="J144" s="189">
        <f t="shared" si="55"/>
        <v>0</v>
      </c>
      <c r="K144" s="189">
        <f t="shared" si="55"/>
        <v>0</v>
      </c>
      <c r="L144" s="189">
        <f t="shared" si="55"/>
        <v>0.11111111111111072</v>
      </c>
      <c r="M144" s="189">
        <f t="shared" si="55"/>
        <v>-0.11111111111111072</v>
      </c>
      <c r="N144" s="189">
        <f t="shared" ref="N144" si="56">IF(N79="-","-",N286-$G144)</f>
        <v>-0.11111111111111072</v>
      </c>
      <c r="O144" s="189">
        <f t="shared" si="55"/>
        <v>0</v>
      </c>
      <c r="P144" s="189">
        <f t="shared" si="55"/>
        <v>0</v>
      </c>
      <c r="Q144" s="189">
        <f t="shared" si="55"/>
        <v>0.11111111111111072</v>
      </c>
      <c r="R144" s="190">
        <f t="shared" si="55"/>
        <v>-1.1111111111111072E-2</v>
      </c>
      <c r="S144" s="186"/>
      <c r="T144" s="141"/>
      <c r="U144" s="141"/>
      <c r="V144" s="141"/>
      <c r="W144" s="141"/>
      <c r="X144" s="141"/>
      <c r="Y144" s="141"/>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F144" s="12"/>
      <c r="BG144" s="12"/>
      <c r="BH144" s="12"/>
      <c r="BI144" s="12"/>
      <c r="BJ144" s="12"/>
      <c r="BK144" s="12"/>
      <c r="BL144" s="12"/>
      <c r="BM144" s="12"/>
      <c r="BN144" s="12"/>
      <c r="BO144" s="12"/>
      <c r="BP144" s="12"/>
      <c r="BQ144" s="12"/>
      <c r="BR144" s="12"/>
      <c r="BS144" s="12"/>
      <c r="BT144" s="12"/>
      <c r="BU144" s="12"/>
    </row>
    <row r="145" spans="1:73" ht="12.75" customHeight="1">
      <c r="A145" s="19"/>
      <c r="B145" s="19"/>
      <c r="C145" s="118"/>
      <c r="D145" s="118"/>
      <c r="E145" s="136"/>
      <c r="F145" s="136"/>
      <c r="G145" s="153">
        <f t="shared" si="44"/>
        <v>7</v>
      </c>
      <c r="H145" s="189">
        <f t="shared" ref="H145:R145" si="57">IF(H80="-","-",H287-$G145)</f>
        <v>0</v>
      </c>
      <c r="I145" s="189">
        <f t="shared" si="42"/>
        <v>0</v>
      </c>
      <c r="J145" s="189">
        <f t="shared" si="57"/>
        <v>0</v>
      </c>
      <c r="K145" s="189">
        <f t="shared" si="57"/>
        <v>0</v>
      </c>
      <c r="L145" s="189">
        <f t="shared" si="57"/>
        <v>-0.14285714285714324</v>
      </c>
      <c r="M145" s="189">
        <f t="shared" si="57"/>
        <v>-0.14285714285714324</v>
      </c>
      <c r="N145" s="189">
        <f t="shared" ref="N145" si="58">IF(N80="-","-",N287-$G145)</f>
        <v>0</v>
      </c>
      <c r="O145" s="189">
        <f t="shared" si="57"/>
        <v>0</v>
      </c>
      <c r="P145" s="189">
        <f t="shared" si="57"/>
        <v>0</v>
      </c>
      <c r="Q145" s="189">
        <f t="shared" si="57"/>
        <v>0</v>
      </c>
      <c r="R145" s="190">
        <f t="shared" si="57"/>
        <v>-2.857142857142847E-2</v>
      </c>
      <c r="S145" s="186"/>
      <c r="T145" s="141"/>
      <c r="U145" s="141"/>
      <c r="V145" s="141"/>
      <c r="W145" s="141"/>
      <c r="X145" s="141"/>
      <c r="Y145" s="141"/>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F145" s="12"/>
      <c r="BG145" s="12"/>
      <c r="BH145" s="12"/>
      <c r="BI145" s="12"/>
      <c r="BJ145" s="12"/>
      <c r="BK145" s="12"/>
      <c r="BL145" s="12"/>
      <c r="BM145" s="12"/>
      <c r="BN145" s="12"/>
      <c r="BO145" s="12"/>
      <c r="BP145" s="12"/>
      <c r="BQ145" s="12"/>
      <c r="BR145" s="12"/>
      <c r="BS145" s="12"/>
      <c r="BT145" s="12"/>
      <c r="BU145" s="12"/>
    </row>
    <row r="146" spans="1:73" ht="12.75" customHeight="1">
      <c r="A146" s="19"/>
      <c r="B146" s="19"/>
      <c r="C146" s="118"/>
      <c r="D146" s="118"/>
      <c r="E146" s="136"/>
      <c r="F146" s="136"/>
      <c r="G146" s="153">
        <f t="shared" si="44"/>
        <v>8</v>
      </c>
      <c r="H146" s="189">
        <f t="shared" ref="H146:R146" si="59">IF(H81="-","-",H288-$G146)</f>
        <v>0</v>
      </c>
      <c r="I146" s="189">
        <f t="shared" si="42"/>
        <v>0</v>
      </c>
      <c r="J146" s="189">
        <f t="shared" si="59"/>
        <v>0</v>
      </c>
      <c r="K146" s="189">
        <f t="shared" si="59"/>
        <v>0</v>
      </c>
      <c r="L146" s="189">
        <f t="shared" si="59"/>
        <v>-0.25</v>
      </c>
      <c r="M146" s="189">
        <f t="shared" si="59"/>
        <v>0</v>
      </c>
      <c r="N146" s="189">
        <f t="shared" ref="N146" si="60">IF(N81="-","-",N288-$G146)</f>
        <v>0</v>
      </c>
      <c r="O146" s="189">
        <f t="shared" si="59"/>
        <v>0</v>
      </c>
      <c r="P146" s="189">
        <f t="shared" si="59"/>
        <v>-0.25</v>
      </c>
      <c r="Q146" s="189">
        <f t="shared" si="59"/>
        <v>0</v>
      </c>
      <c r="R146" s="190">
        <f t="shared" si="59"/>
        <v>-4.9999999999999822E-2</v>
      </c>
      <c r="S146" s="186"/>
      <c r="T146" s="141"/>
      <c r="U146" s="141"/>
      <c r="V146" s="141"/>
      <c r="W146" s="141"/>
      <c r="X146" s="141"/>
      <c r="Y146" s="141"/>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F146" s="12"/>
      <c r="BG146" s="12"/>
      <c r="BH146" s="12"/>
      <c r="BI146" s="12"/>
      <c r="BJ146" s="12"/>
      <c r="BK146" s="12"/>
      <c r="BL146" s="12"/>
      <c r="BM146" s="12"/>
      <c r="BN146" s="12"/>
      <c r="BO146" s="12"/>
      <c r="BP146" s="12"/>
      <c r="BQ146" s="12"/>
      <c r="BR146" s="12"/>
      <c r="BS146" s="12"/>
      <c r="BT146" s="12"/>
      <c r="BU146" s="12"/>
    </row>
    <row r="147" spans="1:73" ht="12.75" customHeight="1">
      <c r="A147" s="19"/>
      <c r="B147" s="19"/>
      <c r="C147" s="118"/>
      <c r="D147" s="118"/>
      <c r="E147" s="136"/>
      <c r="F147" s="136"/>
      <c r="G147" s="153">
        <f t="shared" si="44"/>
        <v>9</v>
      </c>
      <c r="H147" s="189">
        <f t="shared" ref="H147:R147" si="61">IF(H82="-","-",H289-$G147)</f>
        <v>0</v>
      </c>
      <c r="I147" s="189">
        <f t="shared" si="42"/>
        <v>0</v>
      </c>
      <c r="J147" s="189">
        <f t="shared" si="61"/>
        <v>0</v>
      </c>
      <c r="K147" s="189">
        <f t="shared" si="61"/>
        <v>0</v>
      </c>
      <c r="L147" s="189">
        <f t="shared" si="61"/>
        <v>0.5</v>
      </c>
      <c r="M147" s="189">
        <f t="shared" si="61"/>
        <v>0</v>
      </c>
      <c r="N147" s="189">
        <f t="shared" ref="N147" si="62">IF(N82="-","-",N289-$G147)</f>
        <v>0</v>
      </c>
      <c r="O147" s="189">
        <f t="shared" si="61"/>
        <v>0.5</v>
      </c>
      <c r="P147" s="189">
        <f t="shared" si="61"/>
        <v>-0.5</v>
      </c>
      <c r="Q147" s="189">
        <f t="shared" si="61"/>
        <v>0.5</v>
      </c>
      <c r="R147" s="190">
        <f t="shared" si="61"/>
        <v>9.9999999999999645E-2</v>
      </c>
      <c r="S147" s="186"/>
      <c r="T147" s="141"/>
      <c r="U147" s="141"/>
      <c r="V147" s="141"/>
      <c r="W147" s="141"/>
      <c r="X147" s="141"/>
      <c r="Y147" s="141"/>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F147" s="12"/>
      <c r="BG147" s="12"/>
      <c r="BH147" s="12"/>
      <c r="BI147" s="12"/>
      <c r="BJ147" s="12"/>
      <c r="BK147" s="12"/>
      <c r="BL147" s="12"/>
      <c r="BM147" s="12"/>
      <c r="BN147" s="12"/>
      <c r="BO147" s="12"/>
      <c r="BP147" s="12"/>
      <c r="BQ147" s="12"/>
      <c r="BR147" s="12"/>
      <c r="BS147" s="12"/>
      <c r="BT147" s="12"/>
      <c r="BU147" s="12"/>
    </row>
    <row r="148" spans="1:73" ht="12.75" customHeight="1">
      <c r="A148" s="19"/>
      <c r="B148" s="19"/>
      <c r="C148" s="118"/>
      <c r="D148" s="118"/>
      <c r="E148" s="136"/>
      <c r="F148" s="136"/>
      <c r="G148" s="153">
        <f t="shared" si="44"/>
        <v>10</v>
      </c>
      <c r="H148" s="189">
        <f t="shared" ref="H148:R148" si="63">IF(H83="-","-",H290-$G148)</f>
        <v>-0.25</v>
      </c>
      <c r="I148" s="189">
        <f t="shared" si="42"/>
        <v>0</v>
      </c>
      <c r="J148" s="189">
        <f t="shared" si="63"/>
        <v>0.25</v>
      </c>
      <c r="K148" s="189">
        <f t="shared" si="63"/>
        <v>0.25</v>
      </c>
      <c r="L148" s="189">
        <f t="shared" si="63"/>
        <v>0</v>
      </c>
      <c r="M148" s="189">
        <f t="shared" si="63"/>
        <v>0.5</v>
      </c>
      <c r="N148" s="189">
        <f t="shared" ref="N148" si="64">IF(N83="-","-",N290-$G148)</f>
        <v>0</v>
      </c>
      <c r="O148" s="189">
        <f t="shared" si="63"/>
        <v>0</v>
      </c>
      <c r="P148" s="189">
        <f t="shared" si="63"/>
        <v>-0.25</v>
      </c>
      <c r="Q148" s="189">
        <f t="shared" si="63"/>
        <v>0.5</v>
      </c>
      <c r="R148" s="190">
        <f t="shared" si="63"/>
        <v>0.1025641025641022</v>
      </c>
      <c r="S148" s="186"/>
      <c r="T148" s="141"/>
      <c r="U148" s="141"/>
      <c r="V148" s="141"/>
      <c r="W148" s="141"/>
      <c r="X148" s="141"/>
      <c r="Y148" s="141"/>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F148" s="12"/>
      <c r="BG148" s="12"/>
      <c r="BH148" s="12"/>
      <c r="BI148" s="12"/>
      <c r="BJ148" s="12"/>
      <c r="BK148" s="12"/>
      <c r="BL148" s="12"/>
      <c r="BM148" s="12"/>
      <c r="BN148" s="12"/>
      <c r="BO148" s="12"/>
      <c r="BP148" s="12"/>
      <c r="BQ148" s="12"/>
      <c r="BR148" s="12"/>
      <c r="BS148" s="12"/>
      <c r="BT148" s="12"/>
      <c r="BU148" s="12"/>
    </row>
    <row r="149" spans="1:73" ht="12.75" customHeight="1">
      <c r="A149" s="19"/>
      <c r="B149" s="19"/>
      <c r="C149" s="118"/>
      <c r="D149" s="118"/>
      <c r="E149" s="136"/>
      <c r="F149" s="136"/>
      <c r="G149" s="153">
        <f t="shared" si="44"/>
        <v>11</v>
      </c>
      <c r="H149" s="189">
        <f t="shared" ref="H149:R149" si="65">IF(H84="-","-",H291-$G149)</f>
        <v>0</v>
      </c>
      <c r="I149" s="189">
        <f t="shared" si="42"/>
        <v>-0.33333333333333393</v>
      </c>
      <c r="J149" s="189">
        <f t="shared" si="65"/>
        <v>0.33333333333333393</v>
      </c>
      <c r="K149" s="189">
        <f t="shared" si="65"/>
        <v>0</v>
      </c>
      <c r="L149" s="189">
        <f t="shared" si="65"/>
        <v>0.33333333333333393</v>
      </c>
      <c r="M149" s="189">
        <f t="shared" si="65"/>
        <v>-0.33333333333333393</v>
      </c>
      <c r="N149" s="189">
        <f t="shared" ref="N149" si="66">IF(N84="-","-",N291-$G149)</f>
        <v>2</v>
      </c>
      <c r="O149" s="189">
        <f t="shared" si="65"/>
        <v>0.33333333333333393</v>
      </c>
      <c r="P149" s="189">
        <f t="shared" si="65"/>
        <v>-0.66666666666666607</v>
      </c>
      <c r="Q149" s="189">
        <f t="shared" si="65"/>
        <v>1.3333333333333339</v>
      </c>
      <c r="R149" s="190">
        <f t="shared" si="65"/>
        <v>0.2413793103448274</v>
      </c>
      <c r="S149" s="186"/>
      <c r="T149" s="141"/>
      <c r="U149" s="141"/>
      <c r="V149" s="141"/>
      <c r="W149" s="141"/>
      <c r="X149" s="141"/>
      <c r="Y149" s="141"/>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F149" s="12"/>
      <c r="BG149" s="12"/>
      <c r="BH149" s="12"/>
      <c r="BI149" s="12"/>
      <c r="BJ149" s="12"/>
      <c r="BK149" s="12"/>
      <c r="BL149" s="12"/>
      <c r="BM149" s="12"/>
      <c r="BN149" s="12"/>
      <c r="BO149" s="12"/>
      <c r="BP149" s="12"/>
      <c r="BQ149" s="12"/>
      <c r="BR149" s="12"/>
      <c r="BS149" s="12"/>
      <c r="BT149" s="12"/>
      <c r="BU149" s="12"/>
    </row>
    <row r="150" spans="1:73" ht="12.75" customHeight="1">
      <c r="A150" s="19"/>
      <c r="B150" s="19"/>
      <c r="C150" s="118"/>
      <c r="D150" s="118"/>
      <c r="E150" s="136"/>
      <c r="F150" s="136"/>
      <c r="G150" s="153">
        <f t="shared" si="44"/>
        <v>12</v>
      </c>
      <c r="H150" s="189">
        <f t="shared" ref="H150:R150" si="67">IF(H85="-","-",H292-$G150)</f>
        <v>-1</v>
      </c>
      <c r="I150" s="189">
        <f t="shared" si="42"/>
        <v>0</v>
      </c>
      <c r="J150" s="189">
        <f t="shared" si="67"/>
        <v>0</v>
      </c>
      <c r="K150" s="189">
        <f t="shared" si="67"/>
        <v>0</v>
      </c>
      <c r="L150" s="189">
        <f t="shared" si="67"/>
        <v>0</v>
      </c>
      <c r="M150" s="189">
        <f t="shared" si="67"/>
        <v>-1</v>
      </c>
      <c r="N150" s="189">
        <f t="shared" ref="N150" si="68">IF(N85="-","-",N292-$G150)</f>
        <v>-1</v>
      </c>
      <c r="O150" s="189">
        <f t="shared" si="67"/>
        <v>0</v>
      </c>
      <c r="P150" s="189">
        <f t="shared" si="67"/>
        <v>-1</v>
      </c>
      <c r="Q150" s="189">
        <f t="shared" si="67"/>
        <v>0</v>
      </c>
      <c r="R150" s="190">
        <f t="shared" si="67"/>
        <v>-0.40000000000000036</v>
      </c>
      <c r="S150" s="186"/>
      <c r="T150" s="141"/>
      <c r="U150" s="141"/>
      <c r="V150" s="141"/>
      <c r="W150" s="141"/>
      <c r="X150" s="141"/>
      <c r="Y150" s="141"/>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F150" s="12"/>
      <c r="BG150" s="12"/>
      <c r="BH150" s="12"/>
      <c r="BI150" s="12"/>
      <c r="BJ150" s="12"/>
      <c r="BK150" s="12"/>
      <c r="BL150" s="12"/>
      <c r="BM150" s="12"/>
      <c r="BN150" s="12"/>
      <c r="BO150" s="12"/>
      <c r="BP150" s="12"/>
      <c r="BQ150" s="12"/>
      <c r="BR150" s="12"/>
      <c r="BS150" s="12"/>
      <c r="BT150" s="12"/>
      <c r="BU150" s="12"/>
    </row>
    <row r="151" spans="1:73" ht="12.75" customHeight="1">
      <c r="A151" s="19"/>
      <c r="B151" s="19"/>
      <c r="C151" s="118"/>
      <c r="D151" s="118"/>
      <c r="E151" s="136"/>
      <c r="F151" s="136"/>
      <c r="G151" s="153">
        <f t="shared" si="44"/>
        <v>13</v>
      </c>
      <c r="H151" s="189" t="str">
        <f t="shared" ref="H151:R151" si="69">IF(H86="-","-",H293-$G151)</f>
        <v>-</v>
      </c>
      <c r="I151" s="189" t="str">
        <f t="shared" si="42"/>
        <v>-</v>
      </c>
      <c r="J151" s="189" t="str">
        <f t="shared" si="69"/>
        <v>-</v>
      </c>
      <c r="K151" s="189" t="str">
        <f t="shared" si="69"/>
        <v>-</v>
      </c>
      <c r="L151" s="189" t="str">
        <f t="shared" si="69"/>
        <v>-</v>
      </c>
      <c r="M151" s="189" t="str">
        <f t="shared" si="69"/>
        <v>-</v>
      </c>
      <c r="N151" s="189" t="str">
        <f t="shared" ref="N151" si="70">IF(N86="-","-",N293-$G151)</f>
        <v>-</v>
      </c>
      <c r="O151" s="189" t="str">
        <f t="shared" si="69"/>
        <v>-</v>
      </c>
      <c r="P151" s="189" t="str">
        <f t="shared" si="69"/>
        <v>-</v>
      </c>
      <c r="Q151" s="189" t="str">
        <f t="shared" si="69"/>
        <v>-</v>
      </c>
      <c r="R151" s="190" t="str">
        <f t="shared" si="69"/>
        <v>-</v>
      </c>
      <c r="S151" s="186"/>
      <c r="T151" s="141"/>
      <c r="U151" s="141"/>
      <c r="V151" s="141"/>
      <c r="W151" s="141"/>
      <c r="X151" s="141"/>
      <c r="Y151" s="141"/>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F151" s="12"/>
      <c r="BG151" s="12"/>
      <c r="BH151" s="12"/>
      <c r="BI151" s="12"/>
      <c r="BJ151" s="12"/>
      <c r="BK151" s="12"/>
      <c r="BL151" s="12"/>
      <c r="BM151" s="12"/>
      <c r="BN151" s="12"/>
      <c r="BO151" s="12"/>
      <c r="BP151" s="12"/>
      <c r="BQ151" s="12"/>
      <c r="BR151" s="12"/>
      <c r="BS151" s="12"/>
      <c r="BT151" s="12"/>
      <c r="BU151" s="12"/>
    </row>
    <row r="152" spans="1:73" ht="12.75" customHeight="1">
      <c r="A152" s="19"/>
      <c r="B152" s="19"/>
      <c r="C152" s="118"/>
      <c r="D152" s="118"/>
      <c r="E152" s="136"/>
      <c r="F152" s="136"/>
      <c r="G152" s="153">
        <f t="shared" si="44"/>
        <v>14</v>
      </c>
      <c r="H152" s="189" t="str">
        <f t="shared" ref="H152:R152" si="71">IF(H87="-","-",H294-$G152)</f>
        <v>-</v>
      </c>
      <c r="I152" s="189" t="str">
        <f t="shared" si="42"/>
        <v>-</v>
      </c>
      <c r="J152" s="189" t="str">
        <f t="shared" si="71"/>
        <v>-</v>
      </c>
      <c r="K152" s="189" t="str">
        <f t="shared" si="71"/>
        <v>-</v>
      </c>
      <c r="L152" s="189" t="str">
        <f t="shared" si="71"/>
        <v>-</v>
      </c>
      <c r="M152" s="189" t="str">
        <f t="shared" si="71"/>
        <v>-</v>
      </c>
      <c r="N152" s="189" t="str">
        <f t="shared" ref="N152" si="72">IF(N87="-","-",N294-$G152)</f>
        <v>-</v>
      </c>
      <c r="O152" s="189" t="str">
        <f t="shared" si="71"/>
        <v>-</v>
      </c>
      <c r="P152" s="189" t="str">
        <f t="shared" si="71"/>
        <v>-</v>
      </c>
      <c r="Q152" s="189" t="str">
        <f t="shared" si="71"/>
        <v>-</v>
      </c>
      <c r="R152" s="190" t="str">
        <f t="shared" si="71"/>
        <v>-</v>
      </c>
      <c r="S152" s="186"/>
      <c r="T152" s="141"/>
      <c r="U152" s="141"/>
      <c r="V152" s="141"/>
      <c r="W152" s="141"/>
      <c r="X152" s="141"/>
      <c r="Y152" s="141"/>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F152" s="12"/>
      <c r="BG152" s="12"/>
      <c r="BH152" s="12"/>
      <c r="BI152" s="12"/>
      <c r="BJ152" s="12"/>
      <c r="BK152" s="12"/>
      <c r="BL152" s="12"/>
      <c r="BM152" s="12"/>
      <c r="BN152" s="12"/>
      <c r="BO152" s="12"/>
      <c r="BP152" s="12"/>
      <c r="BQ152" s="12"/>
      <c r="BR152" s="12"/>
      <c r="BS152" s="12"/>
      <c r="BT152" s="12"/>
      <c r="BU152" s="12"/>
    </row>
    <row r="153" spans="1:73" ht="12.75" customHeight="1">
      <c r="A153" s="19"/>
      <c r="B153" s="19"/>
      <c r="C153" s="118"/>
      <c r="D153" s="118"/>
      <c r="E153" s="136"/>
      <c r="F153" s="136"/>
      <c r="G153" s="156">
        <f t="shared" si="44"/>
        <v>15</v>
      </c>
      <c r="H153" s="189">
        <f t="shared" ref="H153:R153" si="73">IF(H88="-","-",H295-$G153)</f>
        <v>0</v>
      </c>
      <c r="I153" s="189">
        <f t="shared" si="42"/>
        <v>1</v>
      </c>
      <c r="J153" s="189">
        <f t="shared" si="73"/>
        <v>1</v>
      </c>
      <c r="K153" s="189">
        <f t="shared" si="73"/>
        <v>1</v>
      </c>
      <c r="L153" s="189">
        <f t="shared" si="73"/>
        <v>4</v>
      </c>
      <c r="M153" s="189">
        <f t="shared" si="73"/>
        <v>0</v>
      </c>
      <c r="N153" s="189">
        <f t="shared" ref="N153" si="74">IF(N88="-","-",N295-$G153)</f>
        <v>0</v>
      </c>
      <c r="O153" s="189">
        <f t="shared" si="73"/>
        <v>3</v>
      </c>
      <c r="P153" s="189">
        <f t="shared" si="73"/>
        <v>-1</v>
      </c>
      <c r="Q153" s="189">
        <f t="shared" si="73"/>
        <v>5</v>
      </c>
      <c r="R153" s="191">
        <f t="shared" si="73"/>
        <v>1.3999999999999986</v>
      </c>
      <c r="S153" s="186"/>
      <c r="T153" s="141"/>
      <c r="U153" s="141"/>
      <c r="V153" s="141"/>
      <c r="W153" s="141"/>
      <c r="X153" s="141"/>
      <c r="Y153" s="141"/>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F153" s="12"/>
      <c r="BG153" s="12"/>
      <c r="BH153" s="12"/>
      <c r="BI153" s="12"/>
      <c r="BJ153" s="12"/>
      <c r="BK153" s="12"/>
      <c r="BL153" s="12"/>
      <c r="BM153" s="12"/>
      <c r="BN153" s="12"/>
      <c r="BO153" s="12"/>
      <c r="BP153" s="12"/>
      <c r="BQ153" s="12"/>
      <c r="BR153" s="12"/>
      <c r="BS153" s="12"/>
      <c r="BT153" s="12"/>
      <c r="BU153" s="12"/>
    </row>
    <row r="154" spans="1:73" ht="12.75" customHeight="1">
      <c r="A154" s="19"/>
      <c r="B154" s="19"/>
      <c r="C154" s="118"/>
      <c r="D154" s="582" t="s">
        <v>41</v>
      </c>
      <c r="E154" s="583"/>
      <c r="F154" s="584"/>
      <c r="G154" s="146" t="str">
        <f>$G$89</f>
        <v>0-15</v>
      </c>
      <c r="H154" s="192">
        <f t="shared" ref="H154:Q154" si="75">IF(H89=0,"",SUMPRODUCT(H138:H153,H73:H88)/H89)</f>
        <v>-0.04</v>
      </c>
      <c r="I154" s="192">
        <f>IF(I89=0,"",SUMPRODUCT(I138:I153,I73:I88)/I89)</f>
        <v>-3.9999999999999945E-2</v>
      </c>
      <c r="J154" s="192">
        <f t="shared" si="75"/>
        <v>8.0000000000000057E-2</v>
      </c>
      <c r="K154" s="192">
        <f t="shared" si="75"/>
        <v>0.04</v>
      </c>
      <c r="L154" s="192">
        <f t="shared" si="75"/>
        <v>0.15999999999999986</v>
      </c>
      <c r="M154" s="192">
        <f t="shared" si="75"/>
        <v>-4.0000000000000015E-2</v>
      </c>
      <c r="N154" s="192">
        <f t="shared" ref="N154" si="76">IF(N89=0,"",SUMPRODUCT(N138:N153,N73:N88)/N89)</f>
        <v>6.2500000000000069E-2</v>
      </c>
      <c r="O154" s="192">
        <f t="shared" si="75"/>
        <v>0.12000000000000004</v>
      </c>
      <c r="P154" s="192">
        <f t="shared" si="75"/>
        <v>-0.14285714285714282</v>
      </c>
      <c r="Q154" s="192">
        <f t="shared" si="75"/>
        <v>0.36</v>
      </c>
      <c r="R154" s="193">
        <f>SUMPRODUCT(R138:R153,R73:R88)/R89</f>
        <v>5.6338028169014023E-2</v>
      </c>
      <c r="S154" s="186"/>
      <c r="T154" s="141"/>
      <c r="U154" s="141"/>
      <c r="V154" s="141"/>
      <c r="W154" s="141"/>
      <c r="X154" s="141"/>
      <c r="Y154" s="141"/>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F154" s="12"/>
      <c r="BG154" s="12"/>
      <c r="BH154" s="12"/>
      <c r="BI154" s="12"/>
      <c r="BJ154" s="12"/>
      <c r="BK154" s="12"/>
      <c r="BL154" s="12"/>
      <c r="BM154" s="12"/>
      <c r="BN154" s="12"/>
      <c r="BO154" s="12"/>
      <c r="BP154" s="12"/>
      <c r="BQ154" s="12"/>
      <c r="BR154" s="12"/>
      <c r="BS154" s="12"/>
      <c r="BT154" s="12"/>
      <c r="BU154" s="12"/>
    </row>
    <row r="155" spans="1:73" ht="12.75" customHeight="1">
      <c r="A155" s="19"/>
      <c r="B155" s="19"/>
      <c r="C155" s="118"/>
      <c r="D155" s="168"/>
      <c r="E155" s="168"/>
      <c r="F155" s="194"/>
      <c r="G155" s="165" t="s">
        <v>42</v>
      </c>
      <c r="H155" s="182">
        <f t="shared" ref="H155:Q155" si="77">IF(H89=0,"",RANK(H167,$H$167:$Q$167,1))</f>
        <v>2</v>
      </c>
      <c r="I155" s="182">
        <f t="shared" si="77"/>
        <v>1</v>
      </c>
      <c r="J155" s="182">
        <f t="shared" si="77"/>
        <v>6</v>
      </c>
      <c r="K155" s="182">
        <f t="shared" si="77"/>
        <v>2</v>
      </c>
      <c r="L155" s="182">
        <f t="shared" si="77"/>
        <v>9</v>
      </c>
      <c r="M155" s="182">
        <f t="shared" si="77"/>
        <v>4</v>
      </c>
      <c r="N155" s="182">
        <f t="shared" ref="N155" si="78">IF(N89=0,"",RANK(N167,$H$167:$Q$167,1))</f>
        <v>5</v>
      </c>
      <c r="O155" s="182">
        <f t="shared" si="77"/>
        <v>7</v>
      </c>
      <c r="P155" s="182">
        <f t="shared" si="77"/>
        <v>8</v>
      </c>
      <c r="Q155" s="182">
        <f t="shared" si="77"/>
        <v>10</v>
      </c>
      <c r="R155" s="195"/>
      <c r="S155" s="8"/>
      <c r="T155" s="141"/>
      <c r="U155" s="141"/>
      <c r="V155" s="141"/>
      <c r="W155" s="141"/>
      <c r="X155" s="141"/>
      <c r="Y155" s="141"/>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F155" s="12"/>
      <c r="BG155" s="12"/>
      <c r="BH155" s="12"/>
      <c r="BI155" s="12"/>
      <c r="BJ155" s="12"/>
      <c r="BK155" s="12"/>
      <c r="BL155" s="12"/>
      <c r="BM155" s="12"/>
      <c r="BN155" s="12"/>
      <c r="BO155" s="12"/>
      <c r="BP155" s="12"/>
      <c r="BQ155" s="12"/>
      <c r="BR155" s="12"/>
      <c r="BS155" s="12"/>
      <c r="BT155" s="12"/>
      <c r="BU155" s="12"/>
    </row>
    <row r="156" spans="1:73" ht="12.75" customHeight="1">
      <c r="A156" s="19"/>
      <c r="B156" s="19"/>
      <c r="C156" s="168"/>
      <c r="D156" s="168"/>
      <c r="E156" s="168"/>
      <c r="F156" s="168"/>
      <c r="G156" s="168"/>
      <c r="H156" s="168"/>
      <c r="I156" s="168"/>
      <c r="J156" s="168"/>
      <c r="K156" s="168"/>
      <c r="L156" s="168"/>
      <c r="M156" s="168"/>
      <c r="N156" s="168"/>
      <c r="O156" s="168"/>
      <c r="P156" s="168"/>
      <c r="Q156" s="168"/>
      <c r="R156" s="168"/>
      <c r="S156" s="8"/>
      <c r="T156" s="141"/>
      <c r="U156" s="141"/>
      <c r="V156" s="141"/>
      <c r="W156" s="141"/>
      <c r="X156" s="141"/>
      <c r="Y156" s="141"/>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F156" s="12"/>
      <c r="BG156" s="12"/>
      <c r="BH156" s="12"/>
      <c r="BI156" s="12"/>
      <c r="BJ156" s="12"/>
      <c r="BK156" s="12"/>
      <c r="BL156" s="12"/>
      <c r="BM156" s="12"/>
      <c r="BN156" s="12"/>
      <c r="BO156" s="12"/>
      <c r="BP156" s="12"/>
      <c r="BQ156" s="12"/>
      <c r="BR156" s="12"/>
      <c r="BS156" s="12"/>
      <c r="BT156" s="12"/>
      <c r="BU156" s="12"/>
    </row>
    <row r="157" spans="1:73" ht="12.75" customHeight="1">
      <c r="A157" s="19"/>
      <c r="B157" s="19"/>
      <c r="C157" s="168"/>
      <c r="D157" s="168"/>
      <c r="E157" s="168"/>
      <c r="F157" s="168"/>
      <c r="G157" s="119" t="s">
        <v>44</v>
      </c>
      <c r="H157" s="184"/>
      <c r="I157" s="184"/>
      <c r="J157" s="185"/>
      <c r="K157" s="168"/>
      <c r="L157" s="168"/>
      <c r="M157" s="168"/>
      <c r="N157" s="168"/>
      <c r="O157" s="168"/>
      <c r="P157" s="168"/>
      <c r="Q157" s="168"/>
      <c r="R157" s="168"/>
      <c r="S157" s="8"/>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F157" s="12"/>
      <c r="BG157" s="12"/>
      <c r="BH157" s="12"/>
      <c r="BI157" s="12"/>
      <c r="BJ157" s="12"/>
      <c r="BK157" s="12"/>
      <c r="BL157" s="12"/>
      <c r="BM157" s="12"/>
      <c r="BN157" s="12"/>
      <c r="BO157" s="12"/>
      <c r="BP157" s="12"/>
      <c r="BQ157" s="12"/>
      <c r="BR157" s="12"/>
      <c r="BS157" s="12"/>
      <c r="BT157" s="12"/>
      <c r="BU157" s="12"/>
    </row>
    <row r="158" spans="1:73" ht="24.75" customHeight="1">
      <c r="A158" s="19"/>
      <c r="B158" s="19"/>
      <c r="C158" s="168"/>
      <c r="D158" s="168"/>
      <c r="E158" s="168"/>
      <c r="F158" s="168"/>
      <c r="G158" s="168"/>
      <c r="H158" s="464" t="str">
        <f t="shared" ref="H158:Q158" si="79">H3</f>
        <v>Harald</v>
      </c>
      <c r="I158" s="464" t="str">
        <f t="shared" si="79"/>
        <v>Lisbet</v>
      </c>
      <c r="J158" s="468" t="str">
        <f t="shared" si="79"/>
        <v>Hildegunn</v>
      </c>
      <c r="K158" s="464" t="str">
        <f t="shared" si="79"/>
        <v>Stian</v>
      </c>
      <c r="L158" s="464" t="str">
        <f t="shared" si="79"/>
        <v>Merete</v>
      </c>
      <c r="M158" s="464" t="str">
        <f t="shared" si="79"/>
        <v>Janicke</v>
      </c>
      <c r="N158" s="464" t="str">
        <f t="shared" ref="N158" si="80">N3</f>
        <v>Silje</v>
      </c>
      <c r="O158" s="464" t="str">
        <f t="shared" si="79"/>
        <v>Asbjørn</v>
      </c>
      <c r="P158" s="464" t="str">
        <f t="shared" si="79"/>
        <v>Else</v>
      </c>
      <c r="Q158" s="464" t="str">
        <f t="shared" si="79"/>
        <v>Trine</v>
      </c>
      <c r="R158" s="33"/>
      <c r="S158" s="8"/>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F158" s="12"/>
      <c r="BG158" s="12"/>
      <c r="BH158" s="12"/>
      <c r="BI158" s="12"/>
      <c r="BJ158" s="12"/>
      <c r="BK158" s="12"/>
      <c r="BL158" s="12"/>
      <c r="BM158" s="12"/>
      <c r="BN158" s="12"/>
      <c r="BO158" s="12"/>
      <c r="BP158" s="12"/>
      <c r="BQ158" s="12"/>
      <c r="BR158" s="12"/>
      <c r="BS158" s="12"/>
      <c r="BT158" s="12"/>
      <c r="BU158" s="12"/>
    </row>
    <row r="159" spans="1:73" ht="12.75" customHeight="1">
      <c r="A159" s="19"/>
      <c r="B159" s="19"/>
      <c r="C159" s="168"/>
      <c r="D159" s="168"/>
      <c r="E159" s="168"/>
      <c r="F159" s="168"/>
      <c r="G159" s="168"/>
      <c r="H159" s="149">
        <f t="shared" ref="H159:Q159" si="81">H4</f>
        <v>3</v>
      </c>
      <c r="I159" s="149">
        <f t="shared" si="81"/>
        <v>1</v>
      </c>
      <c r="J159" s="149">
        <f t="shared" si="81"/>
        <v>2</v>
      </c>
      <c r="K159" s="149">
        <f t="shared" si="81"/>
        <v>10</v>
      </c>
      <c r="L159" s="149">
        <f t="shared" si="81"/>
        <v>4</v>
      </c>
      <c r="M159" s="149">
        <f t="shared" si="81"/>
        <v>9</v>
      </c>
      <c r="N159" s="149">
        <f t="shared" ref="N159" si="82">N4</f>
        <v>5</v>
      </c>
      <c r="O159" s="149">
        <f t="shared" si="81"/>
        <v>8</v>
      </c>
      <c r="P159" s="149">
        <f t="shared" si="81"/>
        <v>6</v>
      </c>
      <c r="Q159" s="149">
        <f t="shared" si="81"/>
        <v>7</v>
      </c>
      <c r="R159" s="33"/>
      <c r="S159" s="8"/>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F159" s="12"/>
      <c r="BG159" s="12"/>
      <c r="BH159" s="12"/>
      <c r="BI159" s="12"/>
      <c r="BJ159" s="12"/>
      <c r="BK159" s="12"/>
      <c r="BL159" s="12"/>
      <c r="BM159" s="12"/>
      <c r="BN159" s="12"/>
      <c r="BO159" s="12"/>
      <c r="BP159" s="12"/>
      <c r="BQ159" s="12"/>
      <c r="BR159" s="12"/>
      <c r="BS159" s="12"/>
      <c r="BT159" s="12"/>
      <c r="BU159" s="12"/>
    </row>
    <row r="160" spans="1:73" ht="12.75" customHeight="1">
      <c r="A160" s="19"/>
      <c r="B160" s="19"/>
      <c r="C160" s="196"/>
      <c r="D160" s="72"/>
      <c r="E160" s="72"/>
      <c r="F160" s="72"/>
      <c r="G160" s="197" t="s">
        <v>45</v>
      </c>
      <c r="H160" s="198">
        <f t="shared" ref="H160:Q160" si="83">H111</f>
        <v>1</v>
      </c>
      <c r="I160" s="198">
        <f>I111</f>
        <v>6</v>
      </c>
      <c r="J160" s="198">
        <f t="shared" si="83"/>
        <v>2</v>
      </c>
      <c r="K160" s="198">
        <f t="shared" si="83"/>
        <v>4</v>
      </c>
      <c r="L160" s="198">
        <f t="shared" si="83"/>
        <v>9</v>
      </c>
      <c r="M160" s="198">
        <f t="shared" si="83"/>
        <v>7</v>
      </c>
      <c r="N160" s="198">
        <f t="shared" ref="N160" si="84">N111</f>
        <v>8</v>
      </c>
      <c r="O160" s="198">
        <f t="shared" si="83"/>
        <v>5</v>
      </c>
      <c r="P160" s="198">
        <f t="shared" si="83"/>
        <v>3</v>
      </c>
      <c r="Q160" s="198">
        <f t="shared" si="83"/>
        <v>10</v>
      </c>
      <c r="R160" s="33"/>
      <c r="S160" s="8"/>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F160" s="12"/>
      <c r="BG160" s="12"/>
      <c r="BH160" s="12"/>
      <c r="BI160" s="12"/>
      <c r="BJ160" s="12"/>
      <c r="BK160" s="12"/>
      <c r="BL160" s="12"/>
      <c r="BM160" s="12"/>
      <c r="BN160" s="12"/>
      <c r="BO160" s="12"/>
      <c r="BP160" s="12"/>
      <c r="BQ160" s="12"/>
      <c r="BR160" s="12"/>
      <c r="BS160" s="12"/>
      <c r="BT160" s="12"/>
      <c r="BU160" s="12"/>
    </row>
    <row r="161" spans="1:245" ht="12.75" customHeight="1">
      <c r="A161" s="19"/>
      <c r="B161" s="19"/>
      <c r="C161" s="33"/>
      <c r="D161" s="199"/>
      <c r="E161" s="199"/>
      <c r="F161" s="199"/>
      <c r="G161" s="200" t="s">
        <v>46</v>
      </c>
      <c r="H161" s="201">
        <f t="shared" ref="H161:Q161" si="85">H133</f>
        <v>1</v>
      </c>
      <c r="I161" s="201">
        <f>I133</f>
        <v>2</v>
      </c>
      <c r="J161" s="201">
        <f t="shared" si="85"/>
        <v>2</v>
      </c>
      <c r="K161" s="201">
        <f t="shared" si="85"/>
        <v>6</v>
      </c>
      <c r="L161" s="201">
        <f t="shared" si="85"/>
        <v>9</v>
      </c>
      <c r="M161" s="201">
        <f t="shared" si="85"/>
        <v>8</v>
      </c>
      <c r="N161" s="201">
        <f t="shared" ref="N161" si="86">N133</f>
        <v>5</v>
      </c>
      <c r="O161" s="201">
        <f t="shared" si="85"/>
        <v>2</v>
      </c>
      <c r="P161" s="201">
        <f t="shared" si="85"/>
        <v>7</v>
      </c>
      <c r="Q161" s="201">
        <f t="shared" si="85"/>
        <v>10</v>
      </c>
      <c r="R161" s="33"/>
      <c r="S161" s="8"/>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F161" s="12"/>
      <c r="BG161" s="12"/>
      <c r="BH161" s="12"/>
      <c r="BI161" s="12"/>
      <c r="BJ161" s="12"/>
      <c r="BK161" s="12"/>
      <c r="BL161" s="12"/>
      <c r="BM161" s="12"/>
      <c r="BN161" s="12"/>
      <c r="BO161" s="12"/>
      <c r="BP161" s="12"/>
      <c r="BQ161" s="12"/>
      <c r="BR161" s="12"/>
      <c r="BS161" s="12"/>
      <c r="BT161" s="12"/>
      <c r="BU161" s="12"/>
    </row>
    <row r="162" spans="1:245" ht="12.75" customHeight="1">
      <c r="A162" s="19"/>
      <c r="B162" s="19"/>
      <c r="C162" s="69"/>
      <c r="D162" s="202"/>
      <c r="E162" s="202"/>
      <c r="F162" s="202"/>
      <c r="G162" s="203" t="s">
        <v>119</v>
      </c>
      <c r="H162" s="204">
        <f t="shared" ref="H162:Q162" si="87">H155</f>
        <v>2</v>
      </c>
      <c r="I162" s="204">
        <f>I155</f>
        <v>1</v>
      </c>
      <c r="J162" s="204">
        <f t="shared" si="87"/>
        <v>6</v>
      </c>
      <c r="K162" s="204">
        <f t="shared" si="87"/>
        <v>2</v>
      </c>
      <c r="L162" s="204">
        <f t="shared" si="87"/>
        <v>9</v>
      </c>
      <c r="M162" s="204">
        <f t="shared" si="87"/>
        <v>4</v>
      </c>
      <c r="N162" s="204">
        <f t="shared" ref="N162" si="88">N155</f>
        <v>5</v>
      </c>
      <c r="O162" s="204">
        <f t="shared" si="87"/>
        <v>7</v>
      </c>
      <c r="P162" s="204">
        <f t="shared" si="87"/>
        <v>8</v>
      </c>
      <c r="Q162" s="204">
        <f t="shared" si="87"/>
        <v>10</v>
      </c>
      <c r="R162" s="33"/>
      <c r="S162" s="8"/>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F162" s="12"/>
      <c r="BG162" s="12"/>
      <c r="BH162" s="12"/>
      <c r="BI162" s="12"/>
      <c r="BJ162" s="12"/>
      <c r="BK162" s="12"/>
      <c r="BL162" s="12"/>
      <c r="BM162" s="12"/>
      <c r="BN162" s="12"/>
      <c r="BO162" s="12"/>
      <c r="BP162" s="12"/>
      <c r="BQ162" s="12"/>
      <c r="BR162" s="12"/>
      <c r="BS162" s="12"/>
      <c r="BT162" s="12"/>
      <c r="BU162" s="12"/>
    </row>
    <row r="163" spans="1:245" ht="12.75" customHeight="1">
      <c r="A163" s="19"/>
      <c r="B163" s="19"/>
      <c r="C163" s="118"/>
      <c r="D163" s="205"/>
      <c r="E163" s="206"/>
      <c r="F163" s="207"/>
      <c r="G163" s="208" t="s">
        <v>47</v>
      </c>
      <c r="H163" s="463">
        <f t="shared" ref="H163:Q163" si="89">IF(H89=0,"",RANK(H166,$H$166:$Q$166,1))</f>
        <v>1</v>
      </c>
      <c r="I163" s="463">
        <f t="shared" si="89"/>
        <v>2</v>
      </c>
      <c r="J163" s="463">
        <f t="shared" si="89"/>
        <v>3</v>
      </c>
      <c r="K163" s="463">
        <f t="shared" si="89"/>
        <v>4</v>
      </c>
      <c r="L163" s="463">
        <f t="shared" si="89"/>
        <v>9</v>
      </c>
      <c r="M163" s="463">
        <f t="shared" si="89"/>
        <v>8</v>
      </c>
      <c r="N163" s="463">
        <f t="shared" ref="N163" si="90">IF(N89=0,"",RANK(N166,$H$166:$Q$166,1))</f>
        <v>6</v>
      </c>
      <c r="O163" s="463">
        <f t="shared" si="89"/>
        <v>5</v>
      </c>
      <c r="P163" s="463">
        <f t="shared" si="89"/>
        <v>6</v>
      </c>
      <c r="Q163" s="463">
        <f t="shared" si="89"/>
        <v>10</v>
      </c>
      <c r="R163" s="33"/>
      <c r="S163" s="8"/>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F163" s="12"/>
      <c r="BG163" s="12"/>
      <c r="BH163" s="12"/>
      <c r="BI163" s="12"/>
      <c r="BJ163" s="12"/>
      <c r="BK163" s="12"/>
      <c r="BL163" s="12"/>
      <c r="BM163" s="12"/>
      <c r="BN163" s="12"/>
      <c r="BO163" s="12"/>
      <c r="BP163" s="12"/>
      <c r="BQ163" s="12"/>
      <c r="BR163" s="12"/>
      <c r="BS163" s="12"/>
      <c r="BT163" s="12"/>
      <c r="BU163" s="12"/>
    </row>
    <row r="164" spans="1:245" ht="12.75" customHeight="1">
      <c r="A164" s="19"/>
      <c r="B164" s="19"/>
      <c r="C164" s="19"/>
      <c r="D164" s="19"/>
      <c r="E164" s="19"/>
      <c r="F164" s="19"/>
      <c r="G164" s="209"/>
      <c r="H164" s="210"/>
      <c r="I164" s="210"/>
      <c r="J164" s="210"/>
      <c r="K164" s="210"/>
      <c r="L164" s="210"/>
      <c r="M164" s="210"/>
      <c r="N164" s="210"/>
      <c r="O164" s="210"/>
      <c r="P164" s="210"/>
      <c r="Q164" s="210"/>
      <c r="R164" s="19"/>
      <c r="S164" s="8"/>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F164" s="12"/>
      <c r="BG164" s="12"/>
      <c r="BH164" s="12"/>
      <c r="BI164" s="12"/>
      <c r="BJ164" s="12"/>
      <c r="BK164" s="12"/>
      <c r="BL164" s="12"/>
      <c r="BM164" s="12"/>
      <c r="BN164" s="12"/>
      <c r="BO164" s="12"/>
      <c r="BP164" s="12"/>
      <c r="BQ164" s="12"/>
      <c r="BR164" s="12"/>
      <c r="BS164" s="12"/>
      <c r="BT164" s="12"/>
      <c r="BU164" s="12"/>
    </row>
    <row r="165" spans="1:245" ht="12.75" customHeight="1">
      <c r="A165" s="19"/>
      <c r="B165" s="19"/>
      <c r="C165" s="19"/>
      <c r="D165" s="19"/>
      <c r="E165" s="19"/>
      <c r="F165" s="19"/>
      <c r="G165" s="209"/>
      <c r="H165" s="210"/>
      <c r="I165" s="210"/>
      <c r="J165" s="210"/>
      <c r="K165" s="210"/>
      <c r="L165" s="210"/>
      <c r="M165" s="210"/>
      <c r="N165" s="210"/>
      <c r="O165" s="210"/>
      <c r="P165" s="210"/>
      <c r="Q165" s="210"/>
      <c r="R165" s="19"/>
      <c r="S165" s="8"/>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F165" s="12"/>
      <c r="BG165" s="12"/>
      <c r="BH165" s="12"/>
      <c r="BI165" s="12"/>
      <c r="BJ165" s="12"/>
      <c r="BK165" s="12"/>
      <c r="BL165" s="12"/>
      <c r="BM165" s="12"/>
      <c r="BN165" s="12"/>
      <c r="BO165" s="12"/>
      <c r="BP165" s="12"/>
      <c r="BQ165" s="12"/>
      <c r="BR165" s="12"/>
      <c r="BS165" s="12"/>
      <c r="BT165" s="12"/>
      <c r="BU165" s="12"/>
    </row>
    <row r="166" spans="1:245" ht="12.75" customHeight="1">
      <c r="A166" s="19"/>
      <c r="B166" s="19"/>
      <c r="C166" s="19"/>
      <c r="D166" s="205"/>
      <c r="E166" s="206"/>
      <c r="F166" s="206"/>
      <c r="G166" s="211" t="s">
        <v>48</v>
      </c>
      <c r="H166" s="212">
        <f t="shared" ref="H166:Q166" si="91">IF(H89=0,"",AVERAGE(H160:H162))</f>
        <v>1.3333333333333333</v>
      </c>
      <c r="I166" s="212">
        <f>IF(I89=0,"",AVERAGE(I160:I162))</f>
        <v>3</v>
      </c>
      <c r="J166" s="212">
        <f t="shared" si="91"/>
        <v>3.3333333333333335</v>
      </c>
      <c r="K166" s="212">
        <f t="shared" si="91"/>
        <v>4</v>
      </c>
      <c r="L166" s="212">
        <f t="shared" si="91"/>
        <v>9</v>
      </c>
      <c r="M166" s="212">
        <f t="shared" si="91"/>
        <v>6.333333333333333</v>
      </c>
      <c r="N166" s="212">
        <f t="shared" ref="N166" si="92">IF(N89=0,"",AVERAGE(N160:N162))</f>
        <v>6</v>
      </c>
      <c r="O166" s="212">
        <f t="shared" si="91"/>
        <v>4.666666666666667</v>
      </c>
      <c r="P166" s="212">
        <f t="shared" si="91"/>
        <v>6</v>
      </c>
      <c r="Q166" s="212">
        <f t="shared" si="91"/>
        <v>10</v>
      </c>
      <c r="R166" s="213" t="s">
        <v>49</v>
      </c>
      <c r="S166" s="68"/>
      <c r="T166" s="214"/>
      <c r="U166" s="214"/>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F166" s="12"/>
      <c r="BG166" s="12"/>
      <c r="BH166" s="12"/>
      <c r="BI166" s="12"/>
      <c r="BJ166" s="12"/>
      <c r="BK166" s="12"/>
      <c r="BL166" s="12"/>
      <c r="BM166" s="12"/>
      <c r="BN166" s="12"/>
      <c r="BO166" s="12"/>
      <c r="BP166" s="12"/>
      <c r="BQ166" s="12"/>
      <c r="BR166" s="12"/>
      <c r="BS166" s="12"/>
      <c r="BT166" s="12"/>
      <c r="BU166" s="12"/>
    </row>
    <row r="167" spans="1:245" ht="12.75" customHeight="1">
      <c r="A167" s="19"/>
      <c r="B167" s="19"/>
      <c r="C167" s="19"/>
      <c r="D167" s="69"/>
      <c r="E167" s="202"/>
      <c r="F167" s="202"/>
      <c r="G167" s="215" t="s">
        <v>50</v>
      </c>
      <c r="H167" s="216">
        <f t="shared" ref="H167:Q167" si="93">IF(H89=0,"",ABS(H154))</f>
        <v>0.04</v>
      </c>
      <c r="I167" s="216">
        <f>IF(I89=0,"",ABS(I154))</f>
        <v>3.9999999999999945E-2</v>
      </c>
      <c r="J167" s="216">
        <f t="shared" si="93"/>
        <v>8.0000000000000057E-2</v>
      </c>
      <c r="K167" s="216">
        <f t="shared" si="93"/>
        <v>0.04</v>
      </c>
      <c r="L167" s="216">
        <f t="shared" si="93"/>
        <v>0.15999999999999986</v>
      </c>
      <c r="M167" s="216">
        <f t="shared" si="93"/>
        <v>4.0000000000000015E-2</v>
      </c>
      <c r="N167" s="216">
        <f t="shared" ref="N167" si="94">IF(N89=0,"",ABS(N154))</f>
        <v>6.2500000000000069E-2</v>
      </c>
      <c r="O167" s="216">
        <f t="shared" si="93"/>
        <v>0.12000000000000004</v>
      </c>
      <c r="P167" s="216">
        <f t="shared" si="93"/>
        <v>0.14285714285714282</v>
      </c>
      <c r="Q167" s="216">
        <f t="shared" si="93"/>
        <v>0.36</v>
      </c>
      <c r="R167" s="213" t="s">
        <v>51</v>
      </c>
      <c r="S167" s="68"/>
      <c r="T167" s="214"/>
      <c r="U167" s="214"/>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F167" s="12"/>
      <c r="BG167" s="12"/>
      <c r="BH167" s="12"/>
      <c r="BI167" s="12"/>
      <c r="BJ167" s="12"/>
      <c r="BK167" s="12"/>
      <c r="BL167" s="12"/>
      <c r="BM167" s="12"/>
      <c r="BN167" s="12"/>
      <c r="BO167" s="12"/>
      <c r="BP167" s="12"/>
      <c r="BQ167" s="12"/>
      <c r="BR167" s="12"/>
      <c r="BS167" s="12"/>
      <c r="BT167" s="12"/>
      <c r="BU167" s="12"/>
    </row>
    <row r="168" spans="1:245" ht="12.75" customHeight="1">
      <c r="A168" s="19"/>
      <c r="B168" s="19"/>
      <c r="C168" s="19"/>
      <c r="D168" s="19"/>
      <c r="E168" s="19"/>
      <c r="F168" s="19"/>
      <c r="G168" s="209"/>
      <c r="H168" s="210"/>
      <c r="I168" s="210"/>
      <c r="J168" s="210"/>
      <c r="K168" s="210"/>
      <c r="L168" s="210"/>
      <c r="M168" s="210"/>
      <c r="N168" s="210"/>
      <c r="O168" s="210"/>
      <c r="P168" s="210"/>
      <c r="Q168" s="210"/>
      <c r="R168" s="19"/>
      <c r="S168" s="8"/>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F168" s="12"/>
      <c r="BG168" s="12"/>
      <c r="BH168" s="12"/>
      <c r="BI168" s="12"/>
      <c r="BJ168" s="12"/>
      <c r="BK168" s="12"/>
      <c r="BL168" s="12"/>
      <c r="BM168" s="12"/>
      <c r="BN168" s="12"/>
      <c r="BO168" s="12"/>
      <c r="BP168" s="12"/>
      <c r="BQ168" s="12"/>
      <c r="BR168" s="12"/>
      <c r="BS168" s="12"/>
      <c r="BT168" s="12"/>
      <c r="BU168" s="12"/>
    </row>
    <row r="169" spans="1:245" s="125" customFormat="1" ht="12.75" customHeight="1">
      <c r="A169" s="19"/>
      <c r="B169" s="19"/>
      <c r="C169" s="90"/>
      <c r="D169" s="217"/>
      <c r="E169" s="217"/>
      <c r="F169" s="217"/>
      <c r="G169" s="218"/>
      <c r="H169" s="219"/>
      <c r="I169" s="219"/>
      <c r="J169" s="219"/>
      <c r="K169" s="219"/>
      <c r="L169" s="219"/>
      <c r="M169" s="219"/>
      <c r="N169" s="219"/>
      <c r="O169" s="219"/>
      <c r="P169" s="219"/>
      <c r="Q169" s="219"/>
      <c r="R169" s="219"/>
      <c r="S169" s="8"/>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F169" s="12"/>
      <c r="BG169" s="12"/>
      <c r="BH169" s="12"/>
      <c r="BI169" s="12"/>
      <c r="BJ169" s="12"/>
      <c r="BK169" s="12"/>
      <c r="BL169" s="12"/>
      <c r="BM169" s="12"/>
      <c r="BN169" s="12"/>
      <c r="BO169" s="12"/>
      <c r="BP169" s="12"/>
      <c r="BQ169" s="12"/>
      <c r="BR169" s="12"/>
      <c r="BS169" s="12"/>
      <c r="BT169" s="12"/>
      <c r="BU169" s="12"/>
    </row>
    <row r="170" spans="1:245" s="173" customFormat="1" ht="26.25" customHeight="1">
      <c r="A170" s="19"/>
      <c r="B170" s="19"/>
      <c r="C170" s="90"/>
      <c r="D170" s="92" t="str">
        <f>$J$1</f>
        <v>Seilesing HI 2015, ALDER</v>
      </c>
      <c r="E170" s="101"/>
      <c r="F170" s="101"/>
      <c r="G170" s="96"/>
      <c r="H170" s="220"/>
      <c r="I170" s="220"/>
      <c r="J170" s="220"/>
      <c r="K170" s="101"/>
      <c r="L170" s="96"/>
      <c r="M170" s="220"/>
      <c r="N170" s="220"/>
      <c r="O170" s="220"/>
      <c r="P170" s="101"/>
      <c r="Q170" s="96"/>
      <c r="R170" s="96"/>
      <c r="S170" s="8"/>
      <c r="T170" s="221"/>
      <c r="U170" s="221"/>
      <c r="V170" s="221"/>
      <c r="W170" s="221"/>
      <c r="X170" s="221"/>
      <c r="Y170" s="222"/>
      <c r="Z170" s="223"/>
      <c r="AA170" s="98"/>
      <c r="AB170" s="221"/>
      <c r="AC170" s="221"/>
      <c r="AD170" s="223"/>
      <c r="AE170" s="98"/>
      <c r="AF170" s="221"/>
      <c r="AG170" s="221"/>
      <c r="AH170" s="223"/>
      <c r="AI170" s="98"/>
      <c r="AJ170" s="221"/>
      <c r="AK170" s="221"/>
      <c r="AL170" s="223"/>
      <c r="AM170" s="98"/>
      <c r="AN170" s="221"/>
      <c r="AO170" s="221"/>
      <c r="AP170" s="223"/>
      <c r="AQ170" s="98"/>
      <c r="AR170" s="221"/>
      <c r="AS170" s="221"/>
      <c r="AT170" s="223"/>
      <c r="AU170" s="98"/>
      <c r="AV170" s="221"/>
      <c r="AW170" s="221"/>
      <c r="AX170" s="223"/>
      <c r="AY170" s="98"/>
      <c r="AZ170" s="221"/>
      <c r="BA170" s="221"/>
      <c r="BB170" s="223"/>
      <c r="BC170" s="98"/>
      <c r="BD170" s="224"/>
      <c r="BE170" s="224"/>
      <c r="BF170" s="225"/>
      <c r="BG170" s="224"/>
      <c r="BH170" s="224"/>
      <c r="BI170" s="225"/>
      <c r="BJ170" s="224"/>
      <c r="BK170" s="224"/>
      <c r="BL170" s="225"/>
      <c r="BN170" s="224"/>
      <c r="BO170" s="224"/>
      <c r="BP170" s="225"/>
      <c r="BR170" s="224"/>
      <c r="BS170" s="224"/>
      <c r="BT170" s="225"/>
      <c r="BV170" s="226"/>
      <c r="BW170" s="226"/>
      <c r="BX170" s="227"/>
      <c r="BY170" s="174"/>
      <c r="BZ170" s="226"/>
      <c r="CA170" s="226"/>
      <c r="CB170" s="227"/>
      <c r="CC170" s="174"/>
      <c r="CD170" s="226"/>
      <c r="CE170" s="226"/>
      <c r="CF170" s="227"/>
      <c r="CG170" s="174"/>
      <c r="CH170" s="226"/>
      <c r="CI170" s="226"/>
      <c r="CJ170" s="227"/>
      <c r="CK170" s="174"/>
      <c r="CL170" s="226"/>
      <c r="CM170" s="226"/>
      <c r="CN170" s="227"/>
      <c r="CO170" s="174"/>
      <c r="CP170" s="226"/>
      <c r="CQ170" s="226"/>
      <c r="CR170" s="227"/>
      <c r="CS170" s="174"/>
      <c r="CT170" s="226"/>
      <c r="CU170" s="226"/>
      <c r="CV170" s="227"/>
      <c r="CW170" s="174"/>
      <c r="CX170" s="226"/>
      <c r="CY170" s="226"/>
      <c r="CZ170" s="227"/>
      <c r="DA170" s="174"/>
      <c r="DB170" s="226"/>
      <c r="DC170" s="226"/>
      <c r="DD170" s="227"/>
      <c r="DE170" s="174"/>
      <c r="DF170" s="226"/>
      <c r="DG170" s="226"/>
      <c r="DH170" s="227"/>
      <c r="DI170" s="174"/>
      <c r="DJ170" s="226"/>
      <c r="DK170" s="226"/>
      <c r="DL170" s="227"/>
      <c r="DM170" s="174"/>
      <c r="DN170" s="226"/>
      <c r="DO170" s="226"/>
      <c r="DP170" s="227"/>
      <c r="DQ170" s="174"/>
      <c r="DR170" s="226"/>
      <c r="DS170" s="226"/>
      <c r="DT170" s="227"/>
      <c r="DU170" s="174"/>
      <c r="DV170" s="226"/>
      <c r="DW170" s="226"/>
      <c r="DX170" s="227"/>
      <c r="DY170" s="174"/>
      <c r="DZ170" s="226"/>
      <c r="EA170" s="226"/>
      <c r="EB170" s="227"/>
      <c r="EC170" s="174"/>
      <c r="ED170" s="226"/>
      <c r="EE170" s="226"/>
      <c r="EF170" s="227"/>
      <c r="EG170" s="174"/>
      <c r="EH170" s="226"/>
      <c r="EI170" s="226"/>
      <c r="EJ170" s="227"/>
      <c r="EK170" s="174"/>
      <c r="EL170" s="226"/>
      <c r="EM170" s="226"/>
      <c r="EN170" s="227"/>
      <c r="EO170" s="174"/>
      <c r="EP170" s="226"/>
      <c r="EQ170" s="226"/>
      <c r="ER170" s="227"/>
      <c r="ES170" s="174"/>
      <c r="ET170" s="226"/>
      <c r="EU170" s="226"/>
      <c r="EV170" s="227"/>
      <c r="EW170" s="174"/>
      <c r="EX170" s="226"/>
      <c r="EY170" s="226"/>
      <c r="EZ170" s="227"/>
      <c r="FA170" s="174"/>
      <c r="FB170" s="226"/>
      <c r="FC170" s="226"/>
      <c r="FD170" s="227"/>
      <c r="FE170" s="174"/>
      <c r="FF170" s="226"/>
      <c r="FG170" s="226"/>
      <c r="FH170" s="227"/>
      <c r="FI170" s="174"/>
      <c r="FJ170" s="226"/>
      <c r="FK170" s="226"/>
      <c r="FL170" s="227"/>
      <c r="FM170" s="174"/>
      <c r="FN170" s="226"/>
      <c r="FO170" s="226"/>
      <c r="FP170" s="227"/>
      <c r="FQ170" s="174"/>
      <c r="FR170" s="226"/>
      <c r="FS170" s="226"/>
      <c r="FT170" s="227"/>
      <c r="FU170" s="174"/>
      <c r="FV170" s="226"/>
      <c r="FW170" s="226"/>
      <c r="FX170" s="227"/>
      <c r="FY170" s="174"/>
      <c r="FZ170" s="226"/>
      <c r="GA170" s="226"/>
      <c r="GB170" s="227"/>
      <c r="GC170" s="174"/>
      <c r="GD170" s="226"/>
      <c r="GE170" s="226"/>
      <c r="GF170" s="227"/>
      <c r="GG170" s="174"/>
      <c r="GH170" s="226"/>
      <c r="GI170" s="226"/>
      <c r="GJ170" s="227"/>
      <c r="GK170" s="174"/>
      <c r="GL170" s="226"/>
      <c r="GM170" s="226"/>
      <c r="GN170" s="227"/>
      <c r="GO170" s="174"/>
      <c r="GP170" s="226"/>
      <c r="GQ170" s="226"/>
      <c r="GR170" s="227"/>
      <c r="GS170" s="174"/>
      <c r="GT170" s="226"/>
      <c r="GU170" s="226"/>
      <c r="GV170" s="227"/>
      <c r="GW170" s="174"/>
      <c r="GX170" s="226"/>
      <c r="GY170" s="226"/>
      <c r="GZ170" s="227"/>
      <c r="HA170" s="174"/>
      <c r="HB170" s="226"/>
      <c r="HC170" s="226"/>
      <c r="HD170" s="227"/>
      <c r="HE170" s="174"/>
      <c r="HF170" s="226"/>
      <c r="HG170" s="226"/>
      <c r="HH170" s="227"/>
      <c r="HI170" s="174"/>
      <c r="HJ170" s="226"/>
      <c r="HK170" s="226"/>
      <c r="HL170" s="227"/>
      <c r="HM170" s="174"/>
      <c r="HN170" s="226"/>
      <c r="HO170" s="226"/>
      <c r="HP170" s="227"/>
      <c r="HQ170" s="174"/>
      <c r="HR170" s="226"/>
      <c r="HS170" s="226"/>
      <c r="HT170" s="227"/>
      <c r="HU170" s="174"/>
      <c r="HV170" s="226"/>
      <c r="HW170" s="226"/>
      <c r="HX170" s="227"/>
      <c r="HY170" s="174"/>
      <c r="HZ170" s="226"/>
      <c r="IA170" s="226"/>
      <c r="IB170" s="227"/>
      <c r="IC170" s="174"/>
      <c r="ID170" s="226"/>
      <c r="IE170" s="226"/>
      <c r="IF170" s="227"/>
      <c r="IG170" s="174"/>
      <c r="IH170" s="226"/>
      <c r="II170" s="226"/>
      <c r="IJ170" s="227"/>
      <c r="IK170" s="174"/>
    </row>
    <row r="171" spans="1:245" s="173" customFormat="1" ht="15" customHeight="1">
      <c r="A171" s="19"/>
      <c r="B171" s="19"/>
      <c r="C171" s="90"/>
      <c r="D171" s="101"/>
      <c r="E171" s="93"/>
      <c r="F171" s="93"/>
      <c r="G171" s="96"/>
      <c r="H171" s="93"/>
      <c r="I171" s="93"/>
      <c r="J171" s="93"/>
      <c r="K171" s="93"/>
      <c r="L171" s="96"/>
      <c r="M171" s="93"/>
      <c r="N171" s="93"/>
      <c r="O171" s="93"/>
      <c r="P171" s="93"/>
      <c r="Q171" s="96"/>
      <c r="R171" s="96"/>
      <c r="S171" s="8"/>
      <c r="T171" s="228"/>
      <c r="U171" s="228"/>
      <c r="V171" s="228"/>
      <c r="W171" s="228"/>
      <c r="X171" s="228"/>
      <c r="Y171" s="229"/>
      <c r="Z171" s="228"/>
      <c r="AA171" s="98"/>
      <c r="AB171" s="228"/>
      <c r="AC171" s="228"/>
      <c r="AD171" s="228"/>
      <c r="AE171" s="98"/>
      <c r="AF171" s="228"/>
      <c r="AG171" s="228"/>
      <c r="AH171" s="228"/>
      <c r="AI171" s="98"/>
      <c r="AJ171" s="228"/>
      <c r="AK171" s="228"/>
      <c r="AL171" s="228"/>
      <c r="AM171" s="98"/>
      <c r="AN171" s="228"/>
      <c r="AO171" s="228"/>
      <c r="AP171" s="228"/>
      <c r="AQ171" s="98"/>
      <c r="AR171" s="228"/>
      <c r="AS171" s="228"/>
      <c r="AT171" s="228"/>
      <c r="AU171" s="98"/>
      <c r="AV171" s="228"/>
      <c r="AW171" s="228"/>
      <c r="AX171" s="228"/>
      <c r="AY171" s="98"/>
      <c r="AZ171" s="228"/>
      <c r="BA171" s="228"/>
      <c r="BB171" s="228"/>
      <c r="BC171" s="98"/>
      <c r="BD171" s="230"/>
      <c r="BE171" s="230"/>
      <c r="BF171" s="230"/>
      <c r="BG171" s="230"/>
      <c r="BH171" s="230"/>
      <c r="BI171" s="230"/>
      <c r="BJ171" s="230"/>
      <c r="BK171" s="230"/>
      <c r="BL171" s="230"/>
      <c r="BN171" s="230"/>
      <c r="BO171" s="230"/>
      <c r="BP171" s="230"/>
      <c r="BR171" s="230"/>
      <c r="BS171" s="230"/>
      <c r="BT171" s="230"/>
      <c r="BV171" s="231"/>
      <c r="BW171" s="231"/>
      <c r="BX171" s="231"/>
      <c r="BY171" s="174"/>
      <c r="BZ171" s="231"/>
      <c r="CA171" s="231"/>
      <c r="CB171" s="231"/>
      <c r="CC171" s="174"/>
      <c r="CD171" s="231"/>
      <c r="CE171" s="231"/>
      <c r="CF171" s="231"/>
      <c r="CG171" s="174"/>
      <c r="CH171" s="231"/>
      <c r="CI171" s="231"/>
      <c r="CJ171" s="231"/>
      <c r="CK171" s="174"/>
      <c r="CL171" s="231"/>
      <c r="CM171" s="231"/>
      <c r="CN171" s="231"/>
      <c r="CO171" s="174"/>
      <c r="CP171" s="231"/>
      <c r="CQ171" s="231"/>
      <c r="CR171" s="231"/>
      <c r="CS171" s="174"/>
      <c r="CT171" s="231"/>
      <c r="CU171" s="231"/>
      <c r="CV171" s="231"/>
      <c r="CW171" s="174"/>
      <c r="CX171" s="231"/>
      <c r="CY171" s="231"/>
      <c r="CZ171" s="231"/>
      <c r="DA171" s="174"/>
      <c r="DB171" s="231"/>
      <c r="DC171" s="231"/>
      <c r="DD171" s="231"/>
      <c r="DE171" s="174"/>
      <c r="DF171" s="231"/>
      <c r="DG171" s="231"/>
      <c r="DH171" s="231"/>
      <c r="DI171" s="174"/>
      <c r="DJ171" s="231"/>
      <c r="DK171" s="231"/>
      <c r="DL171" s="231"/>
      <c r="DM171" s="174"/>
      <c r="DN171" s="231"/>
      <c r="DO171" s="231"/>
      <c r="DP171" s="231"/>
      <c r="DQ171" s="174"/>
      <c r="DR171" s="231"/>
      <c r="DS171" s="231"/>
      <c r="DT171" s="231"/>
      <c r="DU171" s="174"/>
      <c r="DV171" s="231"/>
      <c r="DW171" s="231"/>
      <c r="DX171" s="231"/>
      <c r="DY171" s="174"/>
      <c r="DZ171" s="231"/>
      <c r="EA171" s="231"/>
      <c r="EB171" s="231"/>
      <c r="EC171" s="174"/>
      <c r="ED171" s="231"/>
      <c r="EE171" s="231"/>
      <c r="EF171" s="231"/>
      <c r="EG171" s="174"/>
      <c r="EH171" s="231"/>
      <c r="EI171" s="231"/>
      <c r="EJ171" s="231"/>
      <c r="EK171" s="174"/>
      <c r="EL171" s="231"/>
      <c r="EM171" s="231"/>
      <c r="EN171" s="231"/>
      <c r="EO171" s="174"/>
      <c r="EP171" s="231"/>
      <c r="EQ171" s="231"/>
      <c r="ER171" s="231"/>
      <c r="ES171" s="174"/>
      <c r="ET171" s="231"/>
      <c r="EU171" s="231"/>
      <c r="EV171" s="231"/>
      <c r="EW171" s="174"/>
      <c r="EX171" s="231"/>
      <c r="EY171" s="231"/>
      <c r="EZ171" s="231"/>
      <c r="FA171" s="174"/>
      <c r="FB171" s="231"/>
      <c r="FC171" s="231"/>
      <c r="FD171" s="231"/>
      <c r="FE171" s="174"/>
      <c r="FF171" s="231"/>
      <c r="FG171" s="231"/>
      <c r="FH171" s="231"/>
      <c r="FI171" s="174"/>
      <c r="FJ171" s="231"/>
      <c r="FK171" s="231"/>
      <c r="FL171" s="231"/>
      <c r="FM171" s="174"/>
      <c r="FN171" s="231"/>
      <c r="FO171" s="231"/>
      <c r="FP171" s="231"/>
      <c r="FQ171" s="174"/>
      <c r="FR171" s="231"/>
      <c r="FS171" s="231"/>
      <c r="FT171" s="231"/>
      <c r="FU171" s="174"/>
      <c r="FV171" s="231"/>
      <c r="FW171" s="231"/>
      <c r="FX171" s="231"/>
      <c r="FY171" s="174"/>
      <c r="FZ171" s="231"/>
      <c r="GA171" s="231"/>
      <c r="GB171" s="231"/>
      <c r="GC171" s="174"/>
      <c r="GD171" s="231"/>
      <c r="GE171" s="231"/>
      <c r="GF171" s="231"/>
      <c r="GG171" s="174"/>
      <c r="GH171" s="231"/>
      <c r="GI171" s="231"/>
      <c r="GJ171" s="231"/>
      <c r="GK171" s="174"/>
      <c r="GL171" s="231"/>
      <c r="GM171" s="231"/>
      <c r="GN171" s="231"/>
      <c r="GO171" s="174"/>
      <c r="GP171" s="231"/>
      <c r="GQ171" s="231"/>
      <c r="GR171" s="231"/>
      <c r="GS171" s="174"/>
      <c r="GT171" s="231"/>
      <c r="GU171" s="231"/>
      <c r="GV171" s="231"/>
      <c r="GW171" s="174"/>
      <c r="GX171" s="231"/>
      <c r="GY171" s="231"/>
      <c r="GZ171" s="231"/>
      <c r="HA171" s="174"/>
      <c r="HB171" s="231"/>
      <c r="HC171" s="231"/>
      <c r="HD171" s="231"/>
      <c r="HE171" s="174"/>
      <c r="HF171" s="231"/>
      <c r="HG171" s="231"/>
      <c r="HH171" s="231"/>
      <c r="HI171" s="174"/>
      <c r="HJ171" s="231"/>
      <c r="HK171" s="231"/>
      <c r="HL171" s="231"/>
      <c r="HM171" s="174"/>
      <c r="HN171" s="231"/>
      <c r="HO171" s="231"/>
      <c r="HP171" s="231"/>
      <c r="HQ171" s="174"/>
      <c r="HR171" s="231"/>
      <c r="HS171" s="231"/>
      <c r="HT171" s="231"/>
      <c r="HU171" s="174"/>
      <c r="HV171" s="231"/>
      <c r="HW171" s="231"/>
      <c r="HX171" s="231"/>
      <c r="HY171" s="174"/>
      <c r="HZ171" s="231"/>
      <c r="IA171" s="231"/>
      <c r="IB171" s="231"/>
      <c r="IC171" s="174"/>
      <c r="ID171" s="231"/>
      <c r="IE171" s="231"/>
      <c r="IF171" s="231"/>
      <c r="IG171" s="174"/>
      <c r="IH171" s="231"/>
      <c r="II171" s="231"/>
      <c r="IJ171" s="231"/>
      <c r="IK171" s="174"/>
    </row>
    <row r="172" spans="1:245" s="173" customFormat="1" ht="15" customHeight="1">
      <c r="A172" s="19"/>
      <c r="B172" s="19"/>
      <c r="C172" s="90"/>
      <c r="D172" s="220" t="s">
        <v>52</v>
      </c>
      <c r="E172" s="220"/>
      <c r="F172" s="93"/>
      <c r="G172" s="96"/>
      <c r="H172" s="93"/>
      <c r="I172" s="93"/>
      <c r="J172" s="93"/>
      <c r="K172" s="93"/>
      <c r="L172" s="96"/>
      <c r="M172" s="93"/>
      <c r="N172" s="93"/>
      <c r="O172" s="93"/>
      <c r="P172" s="93"/>
      <c r="Q172" s="96"/>
      <c r="R172" s="96"/>
      <c r="S172" s="8"/>
      <c r="T172" s="228"/>
      <c r="U172" s="228"/>
      <c r="V172" s="228"/>
      <c r="W172" s="228"/>
      <c r="X172" s="228"/>
      <c r="Y172" s="229"/>
      <c r="Z172" s="228"/>
      <c r="AA172" s="98"/>
      <c r="AB172" s="228"/>
      <c r="AC172" s="228"/>
      <c r="AD172" s="228"/>
      <c r="AE172" s="98"/>
      <c r="AF172" s="228"/>
      <c r="AG172" s="228"/>
      <c r="AH172" s="228"/>
      <c r="AI172" s="98"/>
      <c r="AJ172" s="228"/>
      <c r="AK172" s="228"/>
      <c r="AL172" s="228"/>
      <c r="AM172" s="98"/>
      <c r="AN172" s="228"/>
      <c r="AO172" s="228"/>
      <c r="AP172" s="228"/>
      <c r="AQ172" s="98"/>
      <c r="AR172" s="228"/>
      <c r="AS172" s="228"/>
      <c r="AT172" s="228"/>
      <c r="AU172" s="98"/>
      <c r="AV172" s="228"/>
      <c r="AW172" s="228"/>
      <c r="AX172" s="228"/>
      <c r="AY172" s="98"/>
      <c r="AZ172" s="228"/>
      <c r="BA172" s="228"/>
      <c r="BB172" s="228"/>
      <c r="BC172" s="98"/>
      <c r="BD172" s="230"/>
      <c r="BE172" s="230"/>
      <c r="BF172" s="230"/>
      <c r="BG172" s="230"/>
      <c r="BH172" s="230"/>
      <c r="BI172" s="230"/>
      <c r="BJ172" s="230"/>
      <c r="BK172" s="230"/>
      <c r="BL172" s="230"/>
      <c r="BN172" s="230"/>
      <c r="BO172" s="230"/>
      <c r="BP172" s="230"/>
      <c r="BR172" s="230"/>
      <c r="BS172" s="230"/>
      <c r="BT172" s="230"/>
      <c r="BV172" s="231"/>
      <c r="BW172" s="231"/>
      <c r="BX172" s="231"/>
      <c r="BY172" s="174"/>
      <c r="BZ172" s="231"/>
      <c r="CA172" s="231"/>
      <c r="CB172" s="231"/>
      <c r="CC172" s="174"/>
      <c r="CD172" s="231"/>
      <c r="CE172" s="231"/>
      <c r="CF172" s="231"/>
      <c r="CG172" s="174"/>
      <c r="CH172" s="231"/>
      <c r="CI172" s="231"/>
      <c r="CJ172" s="231"/>
      <c r="CK172" s="174"/>
      <c r="CL172" s="231"/>
      <c r="CM172" s="231"/>
      <c r="CN172" s="231"/>
      <c r="CO172" s="174"/>
      <c r="CP172" s="231"/>
      <c r="CQ172" s="231"/>
      <c r="CR172" s="231"/>
      <c r="CS172" s="174"/>
      <c r="CT172" s="231"/>
      <c r="CU172" s="231"/>
      <c r="CV172" s="231"/>
      <c r="CW172" s="174"/>
      <c r="CX172" s="231"/>
      <c r="CY172" s="231"/>
      <c r="CZ172" s="231"/>
      <c r="DA172" s="174"/>
      <c r="DB172" s="231"/>
      <c r="DC172" s="231"/>
      <c r="DD172" s="231"/>
      <c r="DE172" s="174"/>
      <c r="DF172" s="231"/>
      <c r="DG172" s="231"/>
      <c r="DH172" s="231"/>
      <c r="DI172" s="174"/>
      <c r="DJ172" s="231"/>
      <c r="DK172" s="231"/>
      <c r="DL172" s="231"/>
      <c r="DM172" s="174"/>
      <c r="DN172" s="231"/>
      <c r="DO172" s="231"/>
      <c r="DP172" s="231"/>
      <c r="DQ172" s="174"/>
      <c r="DR172" s="231"/>
      <c r="DS172" s="231"/>
      <c r="DT172" s="231"/>
      <c r="DU172" s="174"/>
      <c r="DV172" s="231"/>
      <c r="DW172" s="231"/>
      <c r="DX172" s="231"/>
      <c r="DY172" s="174"/>
      <c r="DZ172" s="231"/>
      <c r="EA172" s="231"/>
      <c r="EB172" s="231"/>
      <c r="EC172" s="174"/>
      <c r="ED172" s="231"/>
      <c r="EE172" s="231"/>
      <c r="EF172" s="231"/>
      <c r="EG172" s="174"/>
      <c r="EH172" s="231"/>
      <c r="EI172" s="231"/>
      <c r="EJ172" s="231"/>
      <c r="EK172" s="174"/>
      <c r="EL172" s="231"/>
      <c r="EM172" s="231"/>
      <c r="EN172" s="231"/>
      <c r="EO172" s="174"/>
      <c r="EP172" s="231"/>
      <c r="EQ172" s="231"/>
      <c r="ER172" s="231"/>
      <c r="ES172" s="174"/>
      <c r="ET172" s="231"/>
      <c r="EU172" s="231"/>
      <c r="EV172" s="231"/>
      <c r="EW172" s="174"/>
      <c r="EX172" s="231"/>
      <c r="EY172" s="231"/>
      <c r="EZ172" s="231"/>
      <c r="FA172" s="174"/>
      <c r="FB172" s="231"/>
      <c r="FC172" s="231"/>
      <c r="FD172" s="231"/>
      <c r="FE172" s="174"/>
      <c r="FF172" s="231"/>
      <c r="FG172" s="231"/>
      <c r="FH172" s="231"/>
      <c r="FI172" s="174"/>
      <c r="FJ172" s="231"/>
      <c r="FK172" s="231"/>
      <c r="FL172" s="231"/>
      <c r="FM172" s="174"/>
      <c r="FN172" s="231"/>
      <c r="FO172" s="231"/>
      <c r="FP172" s="231"/>
      <c r="FQ172" s="174"/>
      <c r="FR172" s="231"/>
      <c r="FS172" s="231"/>
      <c r="FT172" s="231"/>
      <c r="FU172" s="174"/>
      <c r="FV172" s="231"/>
      <c r="FW172" s="231"/>
      <c r="FX172" s="231"/>
      <c r="FY172" s="174"/>
      <c r="FZ172" s="231"/>
      <c r="GA172" s="231"/>
      <c r="GB172" s="231"/>
      <c r="GC172" s="174"/>
      <c r="GD172" s="231"/>
      <c r="GE172" s="231"/>
      <c r="GF172" s="231"/>
      <c r="GG172" s="174"/>
      <c r="GH172" s="231"/>
      <c r="GI172" s="231"/>
      <c r="GJ172" s="231"/>
      <c r="GK172" s="174"/>
      <c r="GL172" s="231"/>
      <c r="GM172" s="231"/>
      <c r="GN172" s="231"/>
      <c r="GO172" s="174"/>
      <c r="GP172" s="231"/>
      <c r="GQ172" s="231"/>
      <c r="GR172" s="231"/>
      <c r="GS172" s="174"/>
      <c r="GT172" s="231"/>
      <c r="GU172" s="231"/>
      <c r="GV172" s="231"/>
      <c r="GW172" s="174"/>
      <c r="GX172" s="231"/>
      <c r="GY172" s="231"/>
      <c r="GZ172" s="231"/>
      <c r="HA172" s="174"/>
      <c r="HB172" s="231"/>
      <c r="HC172" s="231"/>
      <c r="HD172" s="231"/>
      <c r="HE172" s="174"/>
      <c r="HF172" s="231"/>
      <c r="HG172" s="231"/>
      <c r="HH172" s="231"/>
      <c r="HI172" s="174"/>
      <c r="HJ172" s="231"/>
      <c r="HK172" s="231"/>
      <c r="HL172" s="231"/>
      <c r="HM172" s="174"/>
      <c r="HN172" s="231"/>
      <c r="HO172" s="231"/>
      <c r="HP172" s="231"/>
      <c r="HQ172" s="174"/>
      <c r="HR172" s="231"/>
      <c r="HS172" s="231"/>
      <c r="HT172" s="231"/>
      <c r="HU172" s="174"/>
      <c r="HV172" s="231"/>
      <c r="HW172" s="231"/>
      <c r="HX172" s="231"/>
      <c r="HY172" s="174"/>
      <c r="HZ172" s="231"/>
      <c r="IA172" s="231"/>
      <c r="IB172" s="231"/>
      <c r="IC172" s="174"/>
      <c r="ID172" s="231"/>
      <c r="IE172" s="231"/>
      <c r="IF172" s="231"/>
      <c r="IG172" s="174"/>
      <c r="IH172" s="231"/>
      <c r="II172" s="231"/>
      <c r="IJ172" s="231"/>
      <c r="IK172" s="174"/>
    </row>
    <row r="173" spans="1:245" s="173" customFormat="1" ht="15" customHeight="1">
      <c r="A173" s="19"/>
      <c r="B173" s="19"/>
      <c r="C173" s="90"/>
      <c r="D173" s="220"/>
      <c r="E173" s="93"/>
      <c r="F173" s="93"/>
      <c r="G173" s="96"/>
      <c r="H173" s="93"/>
      <c r="I173" s="93"/>
      <c r="J173" s="93"/>
      <c r="K173" s="93"/>
      <c r="L173" s="96"/>
      <c r="M173" s="93"/>
      <c r="N173" s="93"/>
      <c r="O173" s="93"/>
      <c r="P173" s="93"/>
      <c r="Q173" s="96"/>
      <c r="R173" s="96"/>
      <c r="S173" s="8"/>
      <c r="T173" s="228"/>
      <c r="U173" s="228"/>
      <c r="V173" s="228"/>
      <c r="W173" s="228"/>
      <c r="X173" s="228"/>
      <c r="Y173" s="229"/>
      <c r="Z173" s="228"/>
      <c r="AA173" s="98"/>
      <c r="AB173" s="228"/>
      <c r="AC173" s="228"/>
      <c r="AD173" s="228"/>
      <c r="AE173" s="98"/>
      <c r="AF173" s="228"/>
      <c r="AG173" s="228"/>
      <c r="AH173" s="228"/>
      <c r="AI173" s="98"/>
      <c r="AJ173" s="228"/>
      <c r="AK173" s="228"/>
      <c r="AL173" s="228"/>
      <c r="AM173" s="98"/>
      <c r="AN173" s="228"/>
      <c r="AO173" s="228"/>
      <c r="AP173" s="228"/>
      <c r="AQ173" s="98"/>
      <c r="AR173" s="228"/>
      <c r="AS173" s="228"/>
      <c r="AT173" s="228"/>
      <c r="AU173" s="98"/>
      <c r="AV173" s="228"/>
      <c r="AW173" s="228"/>
      <c r="AX173" s="228"/>
      <c r="AY173" s="98"/>
      <c r="AZ173" s="228"/>
      <c r="BA173" s="228"/>
      <c r="BB173" s="228"/>
      <c r="BC173" s="98"/>
      <c r="BD173" s="230"/>
      <c r="BE173" s="230"/>
      <c r="BF173" s="230"/>
      <c r="BG173" s="230"/>
      <c r="BH173" s="230"/>
      <c r="BI173" s="230"/>
      <c r="BJ173" s="230"/>
      <c r="BK173" s="230"/>
      <c r="BL173" s="230"/>
      <c r="BN173" s="230"/>
      <c r="BO173" s="230"/>
      <c r="BP173" s="230"/>
      <c r="BR173" s="230"/>
      <c r="BS173" s="230"/>
      <c r="BT173" s="230"/>
      <c r="BV173" s="231"/>
      <c r="BW173" s="231"/>
      <c r="BX173" s="231"/>
      <c r="BY173" s="174"/>
      <c r="BZ173" s="231"/>
      <c r="CA173" s="231"/>
      <c r="CB173" s="231"/>
      <c r="CC173" s="174"/>
      <c r="CD173" s="231"/>
      <c r="CE173" s="231"/>
      <c r="CF173" s="231"/>
      <c r="CG173" s="174"/>
      <c r="CH173" s="231"/>
      <c r="CI173" s="231"/>
      <c r="CJ173" s="231"/>
      <c r="CK173" s="174"/>
      <c r="CL173" s="231"/>
      <c r="CM173" s="231"/>
      <c r="CN173" s="231"/>
      <c r="CO173" s="174"/>
      <c r="CP173" s="231"/>
      <c r="CQ173" s="231"/>
      <c r="CR173" s="231"/>
      <c r="CS173" s="174"/>
      <c r="CT173" s="231"/>
      <c r="CU173" s="231"/>
      <c r="CV173" s="231"/>
      <c r="CW173" s="174"/>
      <c r="CX173" s="231"/>
      <c r="CY173" s="231"/>
      <c r="CZ173" s="231"/>
      <c r="DA173" s="174"/>
      <c r="DB173" s="231"/>
      <c r="DC173" s="231"/>
      <c r="DD173" s="231"/>
      <c r="DE173" s="174"/>
      <c r="DF173" s="231"/>
      <c r="DG173" s="231"/>
      <c r="DH173" s="231"/>
      <c r="DI173" s="174"/>
      <c r="DJ173" s="231"/>
      <c r="DK173" s="231"/>
      <c r="DL173" s="231"/>
      <c r="DM173" s="174"/>
      <c r="DN173" s="231"/>
      <c r="DO173" s="231"/>
      <c r="DP173" s="231"/>
      <c r="DQ173" s="174"/>
      <c r="DR173" s="231"/>
      <c r="DS173" s="231"/>
      <c r="DT173" s="231"/>
      <c r="DU173" s="174"/>
      <c r="DV173" s="231"/>
      <c r="DW173" s="231"/>
      <c r="DX173" s="231"/>
      <c r="DY173" s="174"/>
      <c r="DZ173" s="231"/>
      <c r="EA173" s="231"/>
      <c r="EB173" s="231"/>
      <c r="EC173" s="174"/>
      <c r="ED173" s="231"/>
      <c r="EE173" s="231"/>
      <c r="EF173" s="231"/>
      <c r="EG173" s="174"/>
      <c r="EH173" s="231"/>
      <c r="EI173" s="231"/>
      <c r="EJ173" s="231"/>
      <c r="EK173" s="174"/>
      <c r="EL173" s="231"/>
      <c r="EM173" s="231"/>
      <c r="EN173" s="231"/>
      <c r="EO173" s="174"/>
      <c r="EP173" s="231"/>
      <c r="EQ173" s="231"/>
      <c r="ER173" s="231"/>
      <c r="ES173" s="174"/>
      <c r="ET173" s="231"/>
      <c r="EU173" s="231"/>
      <c r="EV173" s="231"/>
      <c r="EW173" s="174"/>
      <c r="EX173" s="231"/>
      <c r="EY173" s="231"/>
      <c r="EZ173" s="231"/>
      <c r="FA173" s="174"/>
      <c r="FB173" s="231"/>
      <c r="FC173" s="231"/>
      <c r="FD173" s="231"/>
      <c r="FE173" s="174"/>
      <c r="FF173" s="231"/>
      <c r="FG173" s="231"/>
      <c r="FH173" s="231"/>
      <c r="FI173" s="174"/>
      <c r="FJ173" s="231"/>
      <c r="FK173" s="231"/>
      <c r="FL173" s="231"/>
      <c r="FM173" s="174"/>
      <c r="FN173" s="231"/>
      <c r="FO173" s="231"/>
      <c r="FP173" s="231"/>
      <c r="FQ173" s="174"/>
      <c r="FR173" s="231"/>
      <c r="FS173" s="231"/>
      <c r="FT173" s="231"/>
      <c r="FU173" s="174"/>
      <c r="FV173" s="231"/>
      <c r="FW173" s="231"/>
      <c r="FX173" s="231"/>
      <c r="FY173" s="174"/>
      <c r="FZ173" s="231"/>
      <c r="GA173" s="231"/>
      <c r="GB173" s="231"/>
      <c r="GC173" s="174"/>
      <c r="GD173" s="231"/>
      <c r="GE173" s="231"/>
      <c r="GF173" s="231"/>
      <c r="GG173" s="174"/>
      <c r="GH173" s="231"/>
      <c r="GI173" s="231"/>
      <c r="GJ173" s="231"/>
      <c r="GK173" s="174"/>
      <c r="GL173" s="231"/>
      <c r="GM173" s="231"/>
      <c r="GN173" s="231"/>
      <c r="GO173" s="174"/>
      <c r="GP173" s="231"/>
      <c r="GQ173" s="231"/>
      <c r="GR173" s="231"/>
      <c r="GS173" s="174"/>
      <c r="GT173" s="231"/>
      <c r="GU173" s="231"/>
      <c r="GV173" s="231"/>
      <c r="GW173" s="174"/>
      <c r="GX173" s="231"/>
      <c r="GY173" s="231"/>
      <c r="GZ173" s="231"/>
      <c r="HA173" s="174"/>
      <c r="HB173" s="231"/>
      <c r="HC173" s="231"/>
      <c r="HD173" s="231"/>
      <c r="HE173" s="174"/>
      <c r="HF173" s="231"/>
      <c r="HG173" s="231"/>
      <c r="HH173" s="231"/>
      <c r="HI173" s="174"/>
      <c r="HJ173" s="231"/>
      <c r="HK173" s="231"/>
      <c r="HL173" s="231"/>
      <c r="HM173" s="174"/>
      <c r="HN173" s="231"/>
      <c r="HO173" s="231"/>
      <c r="HP173" s="231"/>
      <c r="HQ173" s="174"/>
      <c r="HR173" s="231"/>
      <c r="HS173" s="231"/>
      <c r="HT173" s="231"/>
      <c r="HU173" s="174"/>
      <c r="HV173" s="231"/>
      <c r="HW173" s="231"/>
      <c r="HX173" s="231"/>
      <c r="HY173" s="174"/>
      <c r="HZ173" s="231"/>
      <c r="IA173" s="231"/>
      <c r="IB173" s="231"/>
      <c r="IC173" s="174"/>
      <c r="ID173" s="231"/>
      <c r="IE173" s="231"/>
      <c r="IF173" s="231"/>
      <c r="IG173" s="174"/>
      <c r="IH173" s="231"/>
      <c r="II173" s="231"/>
      <c r="IJ173" s="231"/>
      <c r="IK173" s="174"/>
    </row>
    <row r="174" spans="1:245" s="173" customFormat="1" ht="15" customHeight="1">
      <c r="A174" s="19"/>
      <c r="B174" s="19"/>
      <c r="C174" s="90"/>
      <c r="D174" s="220"/>
      <c r="E174" s="93"/>
      <c r="F174" s="93"/>
      <c r="G174" s="96"/>
      <c r="H174" s="93"/>
      <c r="I174" s="93"/>
      <c r="J174" s="93"/>
      <c r="K174" s="93"/>
      <c r="L174" s="96"/>
      <c r="M174" s="93"/>
      <c r="N174" s="93"/>
      <c r="O174" s="93"/>
      <c r="P174" s="93"/>
      <c r="Q174" s="96"/>
      <c r="R174" s="96"/>
      <c r="S174" s="8"/>
      <c r="T174" s="228"/>
      <c r="U174" s="228"/>
      <c r="V174" s="228"/>
      <c r="W174" s="228"/>
      <c r="X174" s="228"/>
      <c r="Y174" s="229"/>
      <c r="Z174" s="228"/>
      <c r="AA174" s="98"/>
      <c r="AB174" s="228"/>
      <c r="AC174" s="228"/>
      <c r="AD174" s="228"/>
      <c r="AE174" s="98"/>
      <c r="AF174" s="228"/>
      <c r="AG174" s="228"/>
      <c r="AH174" s="228"/>
      <c r="AI174" s="98"/>
      <c r="AJ174" s="228"/>
      <c r="AK174" s="228"/>
      <c r="AL174" s="228"/>
      <c r="AM174" s="98"/>
      <c r="AN174" s="228"/>
      <c r="AO174" s="228"/>
      <c r="AP174" s="228"/>
      <c r="AQ174" s="98"/>
      <c r="AR174" s="228"/>
      <c r="AS174" s="228"/>
      <c r="AT174" s="228"/>
      <c r="AU174" s="98"/>
      <c r="AV174" s="228"/>
      <c r="AW174" s="228"/>
      <c r="AX174" s="228"/>
      <c r="AY174" s="98"/>
      <c r="AZ174" s="228"/>
      <c r="BA174" s="228"/>
      <c r="BB174" s="228"/>
      <c r="BC174" s="98"/>
      <c r="BD174" s="230"/>
      <c r="BE174" s="230"/>
      <c r="BF174" s="230"/>
      <c r="BG174" s="230"/>
      <c r="BH174" s="230"/>
      <c r="BI174" s="230"/>
      <c r="BJ174" s="230"/>
      <c r="BK174" s="230"/>
      <c r="BL174" s="230"/>
      <c r="BN174" s="230"/>
      <c r="BO174" s="230"/>
      <c r="BP174" s="230"/>
      <c r="BR174" s="230"/>
      <c r="BS174" s="230"/>
      <c r="BT174" s="230"/>
      <c r="BV174" s="231"/>
      <c r="BW174" s="231"/>
      <c r="BX174" s="231"/>
      <c r="BY174" s="174"/>
      <c r="BZ174" s="231"/>
      <c r="CA174" s="231"/>
      <c r="CB174" s="231"/>
      <c r="CC174" s="174"/>
      <c r="CD174" s="231"/>
      <c r="CE174" s="231"/>
      <c r="CF174" s="231"/>
      <c r="CG174" s="174"/>
      <c r="CH174" s="231"/>
      <c r="CI174" s="231"/>
      <c r="CJ174" s="231"/>
      <c r="CK174" s="174"/>
      <c r="CL174" s="231"/>
      <c r="CM174" s="231"/>
      <c r="CN174" s="231"/>
      <c r="CO174" s="174"/>
      <c r="CP174" s="231"/>
      <c r="CQ174" s="231"/>
      <c r="CR174" s="231"/>
      <c r="CS174" s="174"/>
      <c r="CT174" s="231"/>
      <c r="CU174" s="231"/>
      <c r="CV174" s="231"/>
      <c r="CW174" s="174"/>
      <c r="CX174" s="231"/>
      <c r="CY174" s="231"/>
      <c r="CZ174" s="231"/>
      <c r="DA174" s="174"/>
      <c r="DB174" s="231"/>
      <c r="DC174" s="231"/>
      <c r="DD174" s="231"/>
      <c r="DE174" s="174"/>
      <c r="DF174" s="231"/>
      <c r="DG174" s="231"/>
      <c r="DH174" s="231"/>
      <c r="DI174" s="174"/>
      <c r="DJ174" s="231"/>
      <c r="DK174" s="231"/>
      <c r="DL174" s="231"/>
      <c r="DM174" s="174"/>
      <c r="DN174" s="231"/>
      <c r="DO174" s="231"/>
      <c r="DP174" s="231"/>
      <c r="DQ174" s="174"/>
      <c r="DR174" s="231"/>
      <c r="DS174" s="231"/>
      <c r="DT174" s="231"/>
      <c r="DU174" s="174"/>
      <c r="DV174" s="231"/>
      <c r="DW174" s="231"/>
      <c r="DX174" s="231"/>
      <c r="DY174" s="174"/>
      <c r="DZ174" s="231"/>
      <c r="EA174" s="231"/>
      <c r="EB174" s="231"/>
      <c r="EC174" s="174"/>
      <c r="ED174" s="231"/>
      <c r="EE174" s="231"/>
      <c r="EF174" s="231"/>
      <c r="EG174" s="174"/>
      <c r="EH174" s="231"/>
      <c r="EI174" s="231"/>
      <c r="EJ174" s="231"/>
      <c r="EK174" s="174"/>
      <c r="EL174" s="231"/>
      <c r="EM174" s="231"/>
      <c r="EN174" s="231"/>
      <c r="EO174" s="174"/>
      <c r="EP174" s="231"/>
      <c r="EQ174" s="231"/>
      <c r="ER174" s="231"/>
      <c r="ES174" s="174"/>
      <c r="ET174" s="231"/>
      <c r="EU174" s="231"/>
      <c r="EV174" s="231"/>
      <c r="EW174" s="174"/>
      <c r="EX174" s="231"/>
      <c r="EY174" s="231"/>
      <c r="EZ174" s="231"/>
      <c r="FA174" s="174"/>
      <c r="FB174" s="231"/>
      <c r="FC174" s="231"/>
      <c r="FD174" s="231"/>
      <c r="FE174" s="174"/>
      <c r="FF174" s="231"/>
      <c r="FG174" s="231"/>
      <c r="FH174" s="231"/>
      <c r="FI174" s="174"/>
      <c r="FJ174" s="231"/>
      <c r="FK174" s="231"/>
      <c r="FL174" s="231"/>
      <c r="FM174" s="174"/>
      <c r="FN174" s="231"/>
      <c r="FO174" s="231"/>
      <c r="FP174" s="231"/>
      <c r="FQ174" s="174"/>
      <c r="FR174" s="231"/>
      <c r="FS174" s="231"/>
      <c r="FT174" s="231"/>
      <c r="FU174" s="174"/>
      <c r="FV174" s="231"/>
      <c r="FW174" s="231"/>
      <c r="FX174" s="231"/>
      <c r="FY174" s="174"/>
      <c r="FZ174" s="231"/>
      <c r="GA174" s="231"/>
      <c r="GB174" s="231"/>
      <c r="GC174" s="174"/>
      <c r="GD174" s="231"/>
      <c r="GE174" s="231"/>
      <c r="GF174" s="231"/>
      <c r="GG174" s="174"/>
      <c r="GH174" s="231"/>
      <c r="GI174" s="231"/>
      <c r="GJ174" s="231"/>
      <c r="GK174" s="174"/>
      <c r="GL174" s="231"/>
      <c r="GM174" s="231"/>
      <c r="GN174" s="231"/>
      <c r="GO174" s="174"/>
      <c r="GP174" s="231"/>
      <c r="GQ174" s="231"/>
      <c r="GR174" s="231"/>
      <c r="GS174" s="174"/>
      <c r="GT174" s="231"/>
      <c r="GU174" s="231"/>
      <c r="GV174" s="231"/>
      <c r="GW174" s="174"/>
      <c r="GX174" s="231"/>
      <c r="GY174" s="231"/>
      <c r="GZ174" s="231"/>
      <c r="HA174" s="174"/>
      <c r="HB174" s="231"/>
      <c r="HC174" s="231"/>
      <c r="HD174" s="231"/>
      <c r="HE174" s="174"/>
      <c r="HF174" s="231"/>
      <c r="HG174" s="231"/>
      <c r="HH174" s="231"/>
      <c r="HI174" s="174"/>
      <c r="HJ174" s="231"/>
      <c r="HK174" s="231"/>
      <c r="HL174" s="231"/>
      <c r="HM174" s="174"/>
      <c r="HN174" s="231"/>
      <c r="HO174" s="231"/>
      <c r="HP174" s="231"/>
      <c r="HQ174" s="174"/>
      <c r="HR174" s="231"/>
      <c r="HS174" s="231"/>
      <c r="HT174" s="231"/>
      <c r="HU174" s="174"/>
      <c r="HV174" s="231"/>
      <c r="HW174" s="231"/>
      <c r="HX174" s="231"/>
      <c r="HY174" s="174"/>
      <c r="HZ174" s="231"/>
      <c r="IA174" s="231"/>
      <c r="IB174" s="231"/>
      <c r="IC174" s="174"/>
      <c r="ID174" s="231"/>
      <c r="IE174" s="231"/>
      <c r="IF174" s="231"/>
      <c r="IG174" s="174"/>
      <c r="IH174" s="231"/>
      <c r="II174" s="231"/>
      <c r="IJ174" s="231"/>
      <c r="IK174" s="174"/>
    </row>
    <row r="175" spans="1:245" s="110" customFormat="1" ht="15" customHeight="1">
      <c r="A175" s="19"/>
      <c r="B175" s="19"/>
      <c r="C175" s="90"/>
      <c r="D175" s="220"/>
      <c r="E175" s="106"/>
      <c r="F175" s="106"/>
      <c r="G175" s="106"/>
      <c r="H175" s="106"/>
      <c r="I175" s="106"/>
      <c r="J175" s="106"/>
      <c r="K175" s="106"/>
      <c r="L175" s="106"/>
      <c r="M175" s="106"/>
      <c r="N175" s="106"/>
      <c r="O175" s="106"/>
      <c r="P175" s="106"/>
      <c r="Q175" s="106"/>
      <c r="R175" s="106"/>
      <c r="S175" s="8"/>
      <c r="T175" s="107"/>
      <c r="U175" s="107"/>
      <c r="V175" s="107"/>
      <c r="W175" s="107"/>
      <c r="X175" s="107"/>
      <c r="Y175" s="91"/>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7"/>
      <c r="AY175" s="107"/>
      <c r="AZ175" s="107"/>
      <c r="BA175" s="107"/>
      <c r="BB175" s="107"/>
      <c r="BC175" s="107"/>
      <c r="BD175" s="109"/>
      <c r="BE175" s="109"/>
      <c r="BF175" s="12"/>
      <c r="BG175" s="12"/>
      <c r="BH175" s="12"/>
      <c r="BI175" s="12"/>
      <c r="BJ175" s="12"/>
      <c r="BK175" s="12"/>
      <c r="BL175" s="12"/>
      <c r="BM175" s="12"/>
      <c r="BN175" s="12"/>
      <c r="BO175" s="12"/>
      <c r="BP175" s="12"/>
      <c r="BQ175" s="12"/>
      <c r="BR175" s="12"/>
      <c r="BS175" s="12"/>
      <c r="BT175" s="12"/>
      <c r="BU175" s="12"/>
    </row>
    <row r="176" spans="1:245" s="125" customFormat="1" ht="12.75" customHeight="1">
      <c r="A176" s="19"/>
      <c r="B176" s="19"/>
      <c r="C176" s="90"/>
      <c r="D176" s="220"/>
      <c r="E176" s="163"/>
      <c r="F176" s="163"/>
      <c r="G176" s="183"/>
      <c r="H176" s="232"/>
      <c r="I176" s="232"/>
      <c r="J176" s="232"/>
      <c r="K176" s="232"/>
      <c r="L176" s="232"/>
      <c r="M176" s="232"/>
      <c r="N176" s="232"/>
      <c r="O176" s="232"/>
      <c r="P176" s="232"/>
      <c r="Q176" s="232"/>
      <c r="R176" s="232"/>
      <c r="S176" s="8"/>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F176" s="12"/>
      <c r="BG176" s="12"/>
      <c r="BH176" s="12"/>
      <c r="BI176" s="12"/>
      <c r="BJ176" s="12"/>
      <c r="BK176" s="12"/>
      <c r="BL176" s="12"/>
      <c r="BM176" s="12"/>
      <c r="BN176" s="12"/>
      <c r="BO176" s="12"/>
      <c r="BP176" s="12"/>
      <c r="BQ176" s="12"/>
      <c r="BR176" s="12"/>
      <c r="BS176" s="12"/>
      <c r="BT176" s="12"/>
      <c r="BU176" s="12"/>
    </row>
    <row r="177" spans="1:73" ht="18" customHeight="1">
      <c r="A177" s="19"/>
      <c r="B177" s="19"/>
      <c r="C177" s="90"/>
      <c r="D177" s="118"/>
      <c r="E177" s="126"/>
      <c r="F177" s="126"/>
      <c r="G177" s="119" t="s">
        <v>53</v>
      </c>
      <c r="H177" s="120"/>
      <c r="I177" s="120"/>
      <c r="J177" s="120"/>
      <c r="K177" s="121"/>
      <c r="L177" s="122"/>
      <c r="M177" s="122"/>
      <c r="N177" s="122"/>
      <c r="O177" s="122"/>
      <c r="P177" s="118"/>
      <c r="Q177" s="118"/>
      <c r="R177" s="233"/>
      <c r="S177" s="8"/>
      <c r="T177" s="141"/>
      <c r="U177" s="141"/>
      <c r="V177" s="141"/>
      <c r="W177" s="141"/>
      <c r="X177" s="141"/>
      <c r="Y177" s="141"/>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F177" s="12"/>
      <c r="BG177" s="12"/>
      <c r="BH177" s="12"/>
      <c r="BI177" s="12"/>
      <c r="BJ177" s="12"/>
      <c r="BK177" s="12"/>
      <c r="BL177" s="12"/>
      <c r="BM177" s="12"/>
      <c r="BN177" s="12"/>
      <c r="BO177" s="12"/>
      <c r="BP177" s="12"/>
      <c r="BQ177" s="12"/>
      <c r="BR177" s="12"/>
      <c r="BS177" s="12"/>
      <c r="BT177" s="12"/>
      <c r="BU177" s="12"/>
    </row>
    <row r="178" spans="1:73" ht="24.75" customHeight="1">
      <c r="A178" s="19"/>
      <c r="B178" s="19"/>
      <c r="C178" s="90"/>
      <c r="D178" s="118"/>
      <c r="E178" s="126"/>
      <c r="F178" s="126"/>
      <c r="G178" s="234"/>
      <c r="H178" s="464" t="str">
        <f t="shared" ref="H178:Q178" si="95">H3</f>
        <v>Harald</v>
      </c>
      <c r="I178" s="464" t="str">
        <f t="shared" si="95"/>
        <v>Lisbet</v>
      </c>
      <c r="J178" s="464" t="str">
        <f t="shared" si="95"/>
        <v>Hildegunn</v>
      </c>
      <c r="K178" s="464" t="str">
        <f t="shared" si="95"/>
        <v>Stian</v>
      </c>
      <c r="L178" s="464" t="str">
        <f t="shared" si="95"/>
        <v>Merete</v>
      </c>
      <c r="M178" s="464" t="str">
        <f t="shared" si="95"/>
        <v>Janicke</v>
      </c>
      <c r="N178" s="464" t="str">
        <f t="shared" ref="N178" si="96">N3</f>
        <v>Silje</v>
      </c>
      <c r="O178" s="464" t="str">
        <f t="shared" si="95"/>
        <v>Asbjørn</v>
      </c>
      <c r="P178" s="464" t="str">
        <f t="shared" si="95"/>
        <v>Else</v>
      </c>
      <c r="Q178" s="464" t="str">
        <f t="shared" si="95"/>
        <v>Trine</v>
      </c>
      <c r="R178" s="129"/>
      <c r="S178" s="186"/>
      <c r="T178" s="141"/>
      <c r="U178" s="141"/>
      <c r="V178" s="141"/>
      <c r="W178" s="141"/>
      <c r="X178" s="141"/>
      <c r="Y178" s="141"/>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F178" s="12"/>
      <c r="BG178" s="12"/>
      <c r="BH178" s="12"/>
      <c r="BI178" s="12"/>
      <c r="BJ178" s="12"/>
      <c r="BK178" s="12"/>
      <c r="BL178" s="12"/>
      <c r="BM178" s="12"/>
      <c r="BN178" s="12"/>
      <c r="BO178" s="12"/>
      <c r="BP178" s="12"/>
      <c r="BQ178" s="12"/>
      <c r="BR178" s="12"/>
      <c r="BS178" s="12"/>
      <c r="BT178" s="12"/>
      <c r="BU178" s="12"/>
    </row>
    <row r="179" spans="1:73" ht="12.75" customHeight="1">
      <c r="A179" s="19"/>
      <c r="B179" s="19"/>
      <c r="C179" s="90"/>
      <c r="D179" s="118"/>
      <c r="E179" s="126"/>
      <c r="F179" s="126"/>
      <c r="G179" s="235" t="s">
        <v>54</v>
      </c>
      <c r="H179" s="149">
        <f t="shared" ref="H179:Q179" si="97">H4</f>
        <v>3</v>
      </c>
      <c r="I179" s="149">
        <f t="shared" si="97"/>
        <v>1</v>
      </c>
      <c r="J179" s="149">
        <f t="shared" si="97"/>
        <v>2</v>
      </c>
      <c r="K179" s="149">
        <f t="shared" si="97"/>
        <v>10</v>
      </c>
      <c r="L179" s="149">
        <f t="shared" si="97"/>
        <v>4</v>
      </c>
      <c r="M179" s="149">
        <f t="shared" si="97"/>
        <v>9</v>
      </c>
      <c r="N179" s="149">
        <f t="shared" ref="N179" si="98">N4</f>
        <v>5</v>
      </c>
      <c r="O179" s="149">
        <f t="shared" si="97"/>
        <v>8</v>
      </c>
      <c r="P179" s="149">
        <f t="shared" si="97"/>
        <v>6</v>
      </c>
      <c r="Q179" s="149">
        <f t="shared" si="97"/>
        <v>7</v>
      </c>
      <c r="R179" s="133" t="s">
        <v>35</v>
      </c>
      <c r="S179" s="186"/>
      <c r="T179" s="141"/>
      <c r="U179" s="141"/>
      <c r="V179" s="141"/>
      <c r="W179" s="141"/>
      <c r="X179" s="141"/>
      <c r="Y179" s="141"/>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F179" s="12"/>
      <c r="BG179" s="12"/>
      <c r="BH179" s="12"/>
      <c r="BI179" s="12"/>
      <c r="BJ179" s="12"/>
      <c r="BK179" s="12"/>
      <c r="BL179" s="12"/>
      <c r="BM179" s="12"/>
      <c r="BN179" s="12"/>
      <c r="BO179" s="12"/>
      <c r="BP179" s="12"/>
      <c r="BQ179" s="12"/>
      <c r="BR179" s="12"/>
      <c r="BS179" s="12"/>
      <c r="BT179" s="12"/>
      <c r="BU179" s="12"/>
    </row>
    <row r="180" spans="1:73" ht="12.75" customHeight="1">
      <c r="A180" s="19"/>
      <c r="B180" s="19"/>
      <c r="C180" s="90"/>
      <c r="D180" s="118"/>
      <c r="E180" s="136"/>
      <c r="F180" s="136"/>
      <c r="G180" s="150">
        <v>0</v>
      </c>
      <c r="H180" s="128" t="str">
        <f t="array" ref="H180">IF(COUNT(IF(H$5:H$54=$G180,H$5:H$54,"-"))=0,"-",COUNT(IF(H$5:H$54=$G180,H$5:H$54,"-")))</f>
        <v>-</v>
      </c>
      <c r="I180" s="128" t="str">
        <f t="array" ref="I180">IF(COUNT(IF(I$5:I$54=$G180,I$5:I$54,"-"))=0,"-",COUNT(IF(I$5:I$54=$G180,I$5:I$54,"-")))</f>
        <v>-</v>
      </c>
      <c r="J180" s="128" t="str">
        <f t="array" ref="J180">IF(COUNT(IF(J$5:J$54=$G180,J$5:J$54,"-"))=0,"-",COUNT(IF(J$5:J$54=$G180,J$5:J$54,"-")))</f>
        <v>-</v>
      </c>
      <c r="K180" s="128" t="str">
        <f t="array" ref="K180">IF(COUNT(IF(K$5:K$54=$G180,K$5:K$54,"-"))=0,"-",COUNT(IF(K$5:K$54=$G180,K$5:K$54,"-")))</f>
        <v>-</v>
      </c>
      <c r="L180" s="128" t="str">
        <f t="array" ref="L180">IF(COUNT(IF(L$5:L$54=$G180,L$5:L$54,"-"))=0,"-",COUNT(IF(L$5:L$54=$G180,L$5:L$54,"-")))</f>
        <v>-</v>
      </c>
      <c r="M180" s="128" t="str">
        <f t="array" ref="M180">IF(COUNT(IF(M$5:M$54=$G180,M$5:M$54,"-"))=0,"-",COUNT(IF(M$5:M$54=$G180,M$5:M$54,"-")))</f>
        <v>-</v>
      </c>
      <c r="N180" s="128" t="str">
        <f t="array" ref="N180">IF(COUNT(IF(N$5:N$54=$G180,N$5:N$54,"-"))=0,"-",COUNT(IF(N$5:N$54=$G180,N$5:N$54,"-")))</f>
        <v>-</v>
      </c>
      <c r="O180" s="128" t="str">
        <f t="array" ref="O180">IF(COUNT(IF(O$5:O$54=$G180,O$5:O$54,"-"))=0,"-",COUNT(IF(O$5:O$54=$G180,O$5:O$54,"-")))</f>
        <v>-</v>
      </c>
      <c r="P180" s="128" t="str">
        <f t="array" ref="P180">IF(COUNT(IF(P$5:P$54=$G180,P$5:P$54,"-"))=0,"-",COUNT(IF(P$5:P$54=$G180,P$5:P$54,"-")))</f>
        <v>-</v>
      </c>
      <c r="Q180" s="128" t="str">
        <f t="array" ref="Q180">IF(COUNT(IF(Q$5:Q$54=$G180,Q$5:Q$54,"-"))=0,"-",COUNT(IF(Q$5:Q$54=$G180,Q$5:Q$54,"-")))</f>
        <v>-</v>
      </c>
      <c r="R180" s="236" t="str">
        <f t="array" ref="R180">IF(COUNT(IF(H$5:Q$54=$G180,H$5:Q$54,"-"))=0,"-",COUNT(IF(H$5:Q$54=$G180,H$5:Q$54)))</f>
        <v>-</v>
      </c>
      <c r="S180" s="186"/>
      <c r="T180" s="141"/>
      <c r="U180" s="141"/>
      <c r="V180" s="141"/>
      <c r="W180" s="141"/>
      <c r="X180" s="141"/>
      <c r="Y180" s="141"/>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F180" s="12"/>
      <c r="BG180" s="12"/>
      <c r="BH180" s="12"/>
      <c r="BI180" s="12"/>
      <c r="BJ180" s="12"/>
      <c r="BK180" s="12"/>
      <c r="BL180" s="12"/>
      <c r="BM180" s="12"/>
      <c r="BN180" s="12"/>
      <c r="BO180" s="12"/>
      <c r="BP180" s="12"/>
      <c r="BQ180" s="12"/>
      <c r="BR180" s="12"/>
      <c r="BS180" s="12"/>
      <c r="BT180" s="12"/>
      <c r="BU180" s="12"/>
    </row>
    <row r="181" spans="1:73" ht="12.75" customHeight="1">
      <c r="A181" s="19"/>
      <c r="B181" s="19"/>
      <c r="C181" s="90"/>
      <c r="D181" s="118"/>
      <c r="E181" s="136"/>
      <c r="F181" s="136"/>
      <c r="G181" s="153">
        <f t="shared" ref="G181:G200" si="99">G180+1</f>
        <v>1</v>
      </c>
      <c r="H181" s="149" t="str">
        <f t="array" ref="H181">IF(COUNT(IF(H$5:H$54=$G181,H$5:H$54,"-"))=0,"-",COUNT(IF(H$5:H$54=$G181,H$5:H$54,"-")))</f>
        <v>-</v>
      </c>
      <c r="I181" s="149" t="str">
        <f t="array" ref="I181">IF(COUNT(IF(I$5:I$54=$G181,I$5:I$54,"-"))=0,"-",COUNT(IF(I$5:I$54=$G181,I$5:I$54,"-")))</f>
        <v>-</v>
      </c>
      <c r="J181" s="149" t="str">
        <f t="array" ref="J181">IF(COUNT(IF(J$5:J$54=$G181,J$5:J$54,"-"))=0,"-",COUNT(IF(J$5:J$54=$G181,J$5:J$54,"-")))</f>
        <v>-</v>
      </c>
      <c r="K181" s="149" t="str">
        <f t="array" ref="K181">IF(COUNT(IF(K$5:K$54=$G181,K$5:K$54,"-"))=0,"-",COUNT(IF(K$5:K$54=$G181,K$5:K$54,"-")))</f>
        <v>-</v>
      </c>
      <c r="L181" s="149" t="str">
        <f t="array" ref="L181">IF(COUNT(IF(L$5:L$54=$G181,L$5:L$54,"-"))=0,"-",COUNT(IF(L$5:L$54=$G181,L$5:L$54,"-")))</f>
        <v>-</v>
      </c>
      <c r="M181" s="149" t="str">
        <f t="array" ref="M181">IF(COUNT(IF(M$5:M$54=$G181,M$5:M$54,"-"))=0,"-",COUNT(IF(M$5:M$54=$G181,M$5:M$54,"-")))</f>
        <v>-</v>
      </c>
      <c r="N181" s="149" t="str">
        <f t="array" ref="N181">IF(COUNT(IF(N$5:N$54=$G181,N$5:N$54,"-"))=0,"-",COUNT(IF(N$5:N$54=$G181,N$5:N$54,"-")))</f>
        <v>-</v>
      </c>
      <c r="O181" s="149" t="str">
        <f t="array" ref="O181">IF(COUNT(IF(O$5:O$54=$G181,O$5:O$54,"-"))=0,"-",COUNT(IF(O$5:O$54=$G181,O$5:O$54,"-")))</f>
        <v>-</v>
      </c>
      <c r="P181" s="149" t="str">
        <f t="array" ref="P181">IF(COUNT(IF(P$5:P$54=$G181,P$5:P$54,"-"))=0,"-",COUNT(IF(P$5:P$54=$G181,P$5:P$54,"-")))</f>
        <v>-</v>
      </c>
      <c r="Q181" s="149" t="str">
        <f t="array" ref="Q181">IF(COUNT(IF(Q$5:Q$54=$G181,Q$5:Q$54,"-"))=0,"-",COUNT(IF(Q$5:Q$54=$G181,Q$5:Q$54,"-")))</f>
        <v>-</v>
      </c>
      <c r="R181" s="234" t="str">
        <f t="array" ref="R181">IF(COUNT(IF(H$5:Q$54=$G181,H$5:Q$54,"-"))=0,"-",COUNT(IF(H$5:Q$54=$G181,H$5:Q$54)))</f>
        <v>-</v>
      </c>
      <c r="S181" s="186"/>
      <c r="T181" s="141"/>
      <c r="U181" s="141"/>
      <c r="V181" s="141"/>
      <c r="W181" s="141"/>
      <c r="X181" s="141"/>
      <c r="Y181" s="141"/>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F181" s="12"/>
      <c r="BG181" s="12"/>
      <c r="BH181" s="12"/>
      <c r="BI181" s="12"/>
      <c r="BJ181" s="12"/>
      <c r="BK181" s="12"/>
      <c r="BL181" s="12"/>
      <c r="BM181" s="12"/>
      <c r="BN181" s="12"/>
      <c r="BO181" s="12"/>
      <c r="BP181" s="12"/>
      <c r="BQ181" s="12"/>
      <c r="BR181" s="12"/>
      <c r="BS181" s="12"/>
      <c r="BT181" s="12"/>
      <c r="BU181" s="12"/>
    </row>
    <row r="182" spans="1:73" ht="12.75" customHeight="1">
      <c r="A182" s="19"/>
      <c r="B182" s="19"/>
      <c r="C182" s="90"/>
      <c r="D182" s="118"/>
      <c r="E182" s="136"/>
      <c r="F182" s="136"/>
      <c r="G182" s="153">
        <f t="shared" si="99"/>
        <v>2</v>
      </c>
      <c r="H182" s="149">
        <f t="array" ref="H182">IF(COUNT(IF(H$5:H$54=$G182,H$5:H$54,"-"))=0,"-",COUNT(IF(H$5:H$54=$G182,H$5:H$54,"-")))</f>
        <v>4</v>
      </c>
      <c r="I182" s="149">
        <f t="array" ref="I182">IF(COUNT(IF(I$5:I$54=$G182,I$5:I$54,"-"))=0,"-",COUNT(IF(I$5:I$54=$G182,I$5:I$54,"-")))</f>
        <v>4</v>
      </c>
      <c r="J182" s="149">
        <f t="array" ref="J182">IF(COUNT(IF(J$5:J$54=$G182,J$5:J$54,"-"))=0,"-",COUNT(IF(J$5:J$54=$G182,J$5:J$54,"-")))</f>
        <v>4</v>
      </c>
      <c r="K182" s="149">
        <f t="array" ref="K182">IF(COUNT(IF(K$5:K$54=$G182,K$5:K$54,"-"))=0,"-",COUNT(IF(K$5:K$54=$G182,K$5:K$54,"-")))</f>
        <v>4</v>
      </c>
      <c r="L182" s="149">
        <f t="array" ref="L182">IF(COUNT(IF(L$5:L$54=$G182,L$5:L$54,"-"))=0,"-",COUNT(IF(L$5:L$54=$G182,L$5:L$54,"-")))</f>
        <v>4</v>
      </c>
      <c r="M182" s="149">
        <f t="array" ref="M182">IF(COUNT(IF(M$5:M$54=$G182,M$5:M$54,"-"))=0,"-",COUNT(IF(M$5:M$54=$G182,M$5:M$54,"-")))</f>
        <v>4</v>
      </c>
      <c r="N182" s="149">
        <f t="array" ref="N182">IF(COUNT(IF(N$5:N$54=$G182,N$5:N$54,"-"))=0,"-",COUNT(IF(N$5:N$54=$G182,N$5:N$54,"-")))</f>
        <v>4</v>
      </c>
      <c r="O182" s="149">
        <f t="array" ref="O182">IF(COUNT(IF(O$5:O$54=$G182,O$5:O$54,"-"))=0,"-",COUNT(IF(O$5:O$54=$G182,O$5:O$54,"-")))</f>
        <v>4</v>
      </c>
      <c r="P182" s="149">
        <f t="array" ref="P182">IF(COUNT(IF(P$5:P$54=$G182,P$5:P$54,"-"))=0,"-",COUNT(IF(P$5:P$54=$G182,P$5:P$54,"-")))</f>
        <v>4</v>
      </c>
      <c r="Q182" s="149">
        <f t="array" ref="Q182">IF(COUNT(IF(Q$5:Q$54=$G182,Q$5:Q$54,"-"))=0,"-",COUNT(IF(Q$5:Q$54=$G182,Q$5:Q$54,"-")))</f>
        <v>4</v>
      </c>
      <c r="R182" s="234">
        <f t="array" ref="R182">IF(COUNT(IF(H$5:Q$54=$G182,H$5:Q$54,"-"))=0,"-",COUNT(IF(H$5:Q$54=$G182,H$5:Q$54)))</f>
        <v>40</v>
      </c>
      <c r="S182" s="186"/>
      <c r="T182" s="141"/>
      <c r="U182" s="141"/>
      <c r="V182" s="141"/>
      <c r="W182" s="141"/>
      <c r="X182" s="141"/>
      <c r="Y182" s="141"/>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F182" s="12"/>
      <c r="BG182" s="12"/>
      <c r="BH182" s="12"/>
      <c r="BI182" s="12"/>
      <c r="BJ182" s="12"/>
      <c r="BK182" s="12"/>
      <c r="BL182" s="12"/>
      <c r="BM182" s="12"/>
      <c r="BN182" s="12"/>
      <c r="BO182" s="12"/>
      <c r="BP182" s="12"/>
      <c r="BQ182" s="12"/>
      <c r="BR182" s="12"/>
      <c r="BS182" s="12"/>
      <c r="BT182" s="12"/>
      <c r="BU182" s="12"/>
    </row>
    <row r="183" spans="1:73" ht="12.75" customHeight="1">
      <c r="A183" s="19"/>
      <c r="B183" s="19"/>
      <c r="C183" s="90"/>
      <c r="D183" s="118"/>
      <c r="E183" s="136"/>
      <c r="F183" s="136"/>
      <c r="G183" s="153">
        <f t="shared" si="99"/>
        <v>3</v>
      </c>
      <c r="H183" s="149">
        <f t="array" ref="H183">IF(COUNT(IF(H$5:H$54=$G183,H$5:H$54,"-"))=0,"-",COUNT(IF(H$5:H$54=$G183,H$5:H$54,"-")))</f>
        <v>4</v>
      </c>
      <c r="I183" s="149">
        <f t="array" ref="I183">IF(COUNT(IF(I$5:I$54=$G183,I$5:I$54,"-"))=0,"-",COUNT(IF(I$5:I$54=$G183,I$5:I$54,"-")))</f>
        <v>5</v>
      </c>
      <c r="J183" s="149">
        <f t="array" ref="J183">IF(COUNT(IF(J$5:J$54=$G183,J$5:J$54,"-"))=0,"-",COUNT(IF(J$5:J$54=$G183,J$5:J$54,"-")))</f>
        <v>4</v>
      </c>
      <c r="K183" s="149">
        <f t="array" ref="K183">IF(COUNT(IF(K$5:K$54=$G183,K$5:K$54,"-"))=0,"-",COUNT(IF(K$5:K$54=$G183,K$5:K$54,"-")))</f>
        <v>4</v>
      </c>
      <c r="L183" s="149">
        <f t="array" ref="L183">IF(COUNT(IF(L$5:L$54=$G183,L$5:L$54,"-"))=0,"-",COUNT(IF(L$5:L$54=$G183,L$5:L$54,"-")))</f>
        <v>3</v>
      </c>
      <c r="M183" s="149">
        <f t="array" ref="M183">IF(COUNT(IF(M$5:M$54=$G183,M$5:M$54,"-"))=0,"-",COUNT(IF(M$5:M$54=$G183,M$5:M$54,"-")))</f>
        <v>4</v>
      </c>
      <c r="N183" s="149">
        <f t="array" ref="N183">IF(COUNT(IF(N$5:N$54=$G183,N$5:N$54,"-"))=0,"-",COUNT(IF(N$5:N$54=$G183,N$5:N$54,"-")))</f>
        <v>3</v>
      </c>
      <c r="O183" s="149">
        <f t="array" ref="O183">IF(COUNT(IF(O$5:O$54=$G183,O$5:O$54,"-"))=0,"-",COUNT(IF(O$5:O$54=$G183,O$5:O$54,"-")))</f>
        <v>3</v>
      </c>
      <c r="P183" s="149">
        <f t="array" ref="P183">IF(COUNT(IF(P$5:P$54=$G183,P$5:P$54,"-"))=0,"-",COUNT(IF(P$5:P$54=$G183,P$5:P$54,"-")))</f>
        <v>4</v>
      </c>
      <c r="Q183" s="149">
        <f t="array" ref="Q183">IF(COUNT(IF(Q$5:Q$54=$G183,Q$5:Q$54,"-"))=0,"-",COUNT(IF(Q$5:Q$54=$G183,Q$5:Q$54,"-")))</f>
        <v>4</v>
      </c>
      <c r="R183" s="234">
        <f t="array" ref="R183">IF(COUNT(IF(H$5:Q$54=$G183,H$5:Q$54,"-"))=0,"-",COUNT(IF(H$5:Q$54=$G183,H$5:Q$54)))</f>
        <v>38</v>
      </c>
      <c r="S183" s="186"/>
      <c r="T183" s="141"/>
      <c r="U183" s="141"/>
      <c r="V183" s="141"/>
      <c r="W183" s="141"/>
      <c r="X183" s="141"/>
      <c r="Y183" s="141"/>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F183" s="12"/>
      <c r="BG183" s="12"/>
      <c r="BH183" s="12"/>
      <c r="BI183" s="12"/>
      <c r="BJ183" s="12"/>
      <c r="BK183" s="12"/>
      <c r="BL183" s="12"/>
      <c r="BM183" s="12"/>
      <c r="BN183" s="12"/>
      <c r="BO183" s="12"/>
      <c r="BP183" s="12"/>
      <c r="BQ183" s="12"/>
      <c r="BR183" s="12"/>
      <c r="BS183" s="12"/>
      <c r="BT183" s="12"/>
      <c r="BU183" s="12"/>
    </row>
    <row r="184" spans="1:73" ht="12.75" customHeight="1">
      <c r="A184" s="19"/>
      <c r="B184" s="19"/>
      <c r="C184" s="90"/>
      <c r="D184" s="118"/>
      <c r="E184" s="136"/>
      <c r="F184" s="136"/>
      <c r="G184" s="153">
        <f t="shared" si="99"/>
        <v>4</v>
      </c>
      <c r="H184" s="149">
        <f t="array" ref="H184">IF(COUNT(IF(H$5:H$54=$G184,H$5:H$54,"-"))=0,"-",COUNT(IF(H$5:H$54=$G184,H$5:H$54,"-")))</f>
        <v>6</v>
      </c>
      <c r="I184" s="149">
        <f t="array" ref="I184">IF(COUNT(IF(I$5:I$54=$G184,I$5:I$54,"-"))=0,"-",COUNT(IF(I$5:I$54=$G184,I$5:I$54,"-")))</f>
        <v>5</v>
      </c>
      <c r="J184" s="149">
        <f t="array" ref="J184">IF(COUNT(IF(J$5:J$54=$G184,J$5:J$54,"-"))=0,"-",COUNT(IF(J$5:J$54=$G184,J$5:J$54,"-")))</f>
        <v>6</v>
      </c>
      <c r="K184" s="149">
        <f t="array" ref="K184">IF(COUNT(IF(K$5:K$54=$G184,K$5:K$54,"-"))=0,"-",COUNT(IF(K$5:K$54=$G184,K$5:K$54,"-")))</f>
        <v>6</v>
      </c>
      <c r="L184" s="149">
        <f t="array" ref="L184">IF(COUNT(IF(L$5:L$54=$G184,L$5:L$54,"-"))=0,"-",COUNT(IF(L$5:L$54=$G184,L$5:L$54,"-")))</f>
        <v>5</v>
      </c>
      <c r="M184" s="149">
        <f t="array" ref="M184">IF(COUNT(IF(M$5:M$54=$G184,M$5:M$54,"-"))=0,"-",COUNT(IF(M$5:M$54=$G184,M$5:M$54,"-")))</f>
        <v>6</v>
      </c>
      <c r="N184" s="149">
        <f t="array" ref="N184">IF(COUNT(IF(N$5:N$54=$G184,N$5:N$54,"-"))=0,"-",COUNT(IF(N$5:N$54=$G184,N$5:N$54,"-")))</f>
        <v>7</v>
      </c>
      <c r="O184" s="149">
        <f t="array" ref="O184">IF(COUNT(IF(O$5:O$54=$G184,O$5:O$54,"-"))=0,"-",COUNT(IF(O$5:O$54=$G184,O$5:O$54,"-")))</f>
        <v>7</v>
      </c>
      <c r="P184" s="149">
        <f t="array" ref="P184">IF(COUNT(IF(P$5:P$54=$G184,P$5:P$54,"-"))=0,"-",COUNT(IF(P$5:P$54=$G184,P$5:P$54,"-")))</f>
        <v>5</v>
      </c>
      <c r="Q184" s="149">
        <f t="array" ref="Q184">IF(COUNT(IF(Q$5:Q$54=$G184,Q$5:Q$54,"-"))=0,"-",COUNT(IF(Q$5:Q$54=$G184,Q$5:Q$54,"-")))</f>
        <v>3</v>
      </c>
      <c r="R184" s="234">
        <f t="array" ref="R184">IF(COUNT(IF(H$5:Q$54=$G184,H$5:Q$54,"-"))=0,"-",COUNT(IF(H$5:Q$54=$G184,H$5:Q$54)))</f>
        <v>56</v>
      </c>
      <c r="S184" s="186"/>
      <c r="T184" s="141"/>
      <c r="U184" s="141"/>
      <c r="V184" s="141"/>
      <c r="W184" s="141"/>
      <c r="X184" s="141"/>
      <c r="Y184" s="141"/>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F184" s="12"/>
      <c r="BG184" s="12"/>
      <c r="BH184" s="12"/>
      <c r="BI184" s="12"/>
      <c r="BJ184" s="12"/>
      <c r="BK184" s="12"/>
      <c r="BL184" s="12"/>
      <c r="BM184" s="12"/>
      <c r="BN184" s="12"/>
      <c r="BO184" s="12"/>
      <c r="BP184" s="12"/>
      <c r="BQ184" s="12"/>
      <c r="BR184" s="12"/>
      <c r="BS184" s="12"/>
      <c r="BT184" s="12"/>
      <c r="BU184" s="12"/>
    </row>
    <row r="185" spans="1:73" ht="12.75" customHeight="1">
      <c r="A185" s="19"/>
      <c r="B185" s="19"/>
      <c r="C185" s="90"/>
      <c r="D185" s="118"/>
      <c r="E185" s="136"/>
      <c r="F185" s="136"/>
      <c r="G185" s="153">
        <f t="shared" si="99"/>
        <v>5</v>
      </c>
      <c r="H185" s="149">
        <f t="array" ref="H185">IF(COUNT(IF(H$5:H$54=$G185,H$5:H$54,"-"))=0,"-",COUNT(IF(H$5:H$54=$G185,H$5:H$54,"-")))</f>
        <v>5</v>
      </c>
      <c r="I185" s="149">
        <f t="array" ref="I185">IF(COUNT(IF(I$5:I$54=$G185,I$5:I$54,"-"))=0,"-",COUNT(IF(I$5:I$54=$G185,I$5:I$54,"-")))</f>
        <v>6</v>
      </c>
      <c r="J185" s="149">
        <f t="array" ref="J185">IF(COUNT(IF(J$5:J$54=$G185,J$5:J$54,"-"))=0,"-",COUNT(IF(J$5:J$54=$G185,J$5:J$54,"-")))</f>
        <v>4</v>
      </c>
      <c r="K185" s="149">
        <f t="array" ref="K185">IF(COUNT(IF(K$5:K$54=$G185,K$5:K$54,"-"))=0,"-",COUNT(IF(K$5:K$54=$G185,K$5:K$54,"-")))</f>
        <v>5</v>
      </c>
      <c r="L185" s="149">
        <f t="array" ref="L185">IF(COUNT(IF(L$5:L$54=$G185,L$5:L$54,"-"))=0,"-",COUNT(IF(L$5:L$54=$G185,L$5:L$54,"-")))</f>
        <v>7</v>
      </c>
      <c r="M185" s="149">
        <f t="array" ref="M185">IF(COUNT(IF(M$5:M$54=$G185,M$5:M$54,"-"))=0,"-",COUNT(IF(M$5:M$54=$G185,M$5:M$54,"-")))</f>
        <v>6</v>
      </c>
      <c r="N185" s="149">
        <f t="array" ref="N185">IF(COUNT(IF(N$5:N$54=$G185,N$5:N$54,"-"))=0,"-",COUNT(IF(N$5:N$54=$G185,N$5:N$54,"-")))</f>
        <v>6</v>
      </c>
      <c r="O185" s="149">
        <f t="array" ref="O185">IF(COUNT(IF(O$5:O$54=$G185,O$5:O$54,"-"))=0,"-",COUNT(IF(O$5:O$54=$G185,O$5:O$54,"-")))</f>
        <v>5</v>
      </c>
      <c r="P185" s="149">
        <f t="array" ref="P185">IF(COUNT(IF(P$5:P$54=$G185,P$5:P$54,"-"))=0,"-",COUNT(IF(P$5:P$54=$G185,P$5:P$54,"-")))</f>
        <v>5</v>
      </c>
      <c r="Q185" s="149">
        <f t="array" ref="Q185">IF(COUNT(IF(Q$5:Q$54=$G185,Q$5:Q$54,"-"))=0,"-",COUNT(IF(Q$5:Q$54=$G185,Q$5:Q$54,"-")))</f>
        <v>6</v>
      </c>
      <c r="R185" s="234">
        <f t="array" ref="R185">IF(COUNT(IF(H$5:Q$54=$G185,H$5:Q$54,"-"))=0,"-",COUNT(IF(H$5:Q$54=$G185,H$5:Q$54)))</f>
        <v>55</v>
      </c>
      <c r="S185" s="186"/>
      <c r="T185" s="141"/>
      <c r="U185" s="141"/>
      <c r="V185" s="141"/>
      <c r="W185" s="141"/>
      <c r="X185" s="141"/>
      <c r="Y185" s="141"/>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F185" s="12"/>
      <c r="BG185" s="12"/>
      <c r="BH185" s="12"/>
      <c r="BI185" s="12"/>
      <c r="BJ185" s="12"/>
      <c r="BK185" s="12"/>
      <c r="BL185" s="12"/>
      <c r="BM185" s="12"/>
      <c r="BN185" s="12"/>
      <c r="BO185" s="12"/>
      <c r="BP185" s="12"/>
      <c r="BQ185" s="12"/>
      <c r="BR185" s="12"/>
      <c r="BS185" s="12"/>
      <c r="BT185" s="12"/>
      <c r="BU185" s="12"/>
    </row>
    <row r="186" spans="1:73" ht="12.75" customHeight="1">
      <c r="A186" s="19"/>
      <c r="B186" s="19"/>
      <c r="C186" s="90"/>
      <c r="D186" s="118"/>
      <c r="E186" s="136"/>
      <c r="F186" s="136"/>
      <c r="G186" s="153">
        <f t="shared" si="99"/>
        <v>6</v>
      </c>
      <c r="H186" s="149">
        <f t="array" ref="H186">IF(COUNT(IF(H$5:H$54=$G186,H$5:H$54,"-"))=0,"-",COUNT(IF(H$5:H$54=$G186,H$5:H$54,"-")))</f>
        <v>9</v>
      </c>
      <c r="I186" s="149">
        <f t="array" ref="I186">IF(COUNT(IF(I$5:I$54=$G186,I$5:I$54,"-"))=0,"-",COUNT(IF(I$5:I$54=$G186,I$5:I$54,"-")))</f>
        <v>8</v>
      </c>
      <c r="J186" s="149">
        <f t="array" ref="J186">IF(COUNT(IF(J$5:J$54=$G186,J$5:J$54,"-"))=0,"-",COUNT(IF(J$5:J$54=$G186,J$5:J$54,"-")))</f>
        <v>10</v>
      </c>
      <c r="K186" s="149">
        <f t="array" ref="K186">IF(COUNT(IF(K$5:K$54=$G186,K$5:K$54,"-"))=0,"-",COUNT(IF(K$5:K$54=$G186,K$5:K$54,"-")))</f>
        <v>9</v>
      </c>
      <c r="L186" s="149">
        <f t="array" ref="L186">IF(COUNT(IF(L$5:L$54=$G186,L$5:L$54,"-"))=0,"-",COUNT(IF(L$5:L$54=$G186,L$5:L$54,"-")))</f>
        <v>9</v>
      </c>
      <c r="M186" s="149">
        <f t="array" ref="M186">IF(COUNT(IF(M$5:M$54=$G186,M$5:M$54,"-"))=0,"-",COUNT(IF(M$5:M$54=$G186,M$5:M$54,"-")))</f>
        <v>9</v>
      </c>
      <c r="N186" s="149">
        <f t="array" ref="N186">IF(COUNT(IF(N$5:N$54=$G186,N$5:N$54,"-"))=0,"-",COUNT(IF(N$5:N$54=$G186,N$5:N$54,"-")))</f>
        <v>8</v>
      </c>
      <c r="O186" s="149">
        <f t="array" ref="O186">IF(COUNT(IF(O$5:O$54=$G186,O$5:O$54,"-"))=0,"-",COUNT(IF(O$5:O$54=$G186,O$5:O$54,"-")))</f>
        <v>9</v>
      </c>
      <c r="P186" s="149">
        <f t="array" ref="P186">IF(COUNT(IF(P$5:P$54=$G186,P$5:P$54,"-"))=0,"-",COUNT(IF(P$5:P$54=$G186,P$5:P$54,"-")))</f>
        <v>9</v>
      </c>
      <c r="Q186" s="149">
        <f t="array" ref="Q186">IF(COUNT(IF(Q$5:Q$54=$G186,Q$5:Q$54,"-"))=0,"-",COUNT(IF(Q$5:Q$54=$G186,Q$5:Q$54,"-")))</f>
        <v>10</v>
      </c>
      <c r="R186" s="234">
        <f t="array" ref="R186">IF(COUNT(IF(H$5:Q$54=$G186,H$5:Q$54,"-"))=0,"-",COUNT(IF(H$5:Q$54=$G186,H$5:Q$54)))</f>
        <v>90</v>
      </c>
      <c r="S186" s="186"/>
      <c r="T186" s="141"/>
      <c r="U186" s="141"/>
      <c r="V186" s="141"/>
      <c r="W186" s="141"/>
      <c r="X186" s="141"/>
      <c r="Y186" s="141"/>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F186" s="12"/>
      <c r="BG186" s="12"/>
      <c r="BH186" s="12"/>
      <c r="BI186" s="12"/>
      <c r="BJ186" s="12"/>
      <c r="BK186" s="12"/>
      <c r="BL186" s="12"/>
      <c r="BM186" s="12"/>
      <c r="BN186" s="12"/>
      <c r="BO186" s="12"/>
      <c r="BP186" s="12"/>
      <c r="BQ186" s="12"/>
      <c r="BR186" s="12"/>
      <c r="BS186" s="12"/>
      <c r="BT186" s="12"/>
      <c r="BU186" s="12"/>
    </row>
    <row r="187" spans="1:73" ht="12.75" customHeight="1">
      <c r="A187" s="19"/>
      <c r="B187" s="19"/>
      <c r="C187" s="90"/>
      <c r="D187" s="118"/>
      <c r="E187" s="136"/>
      <c r="F187" s="136"/>
      <c r="G187" s="153">
        <f t="shared" si="99"/>
        <v>7</v>
      </c>
      <c r="H187" s="149">
        <f t="array" ref="H187">IF(COUNT(IF(H$5:H$54=$G187,H$5:H$54,"-"))=0,"-",COUNT(IF(H$5:H$54=$G187,H$5:H$54,"-")))</f>
        <v>7</v>
      </c>
      <c r="I187" s="149">
        <f t="array" ref="I187">IF(COUNT(IF(I$5:I$54=$G187,I$5:I$54,"-"))=0,"-",COUNT(IF(I$5:I$54=$G187,I$5:I$54,"-")))</f>
        <v>7</v>
      </c>
      <c r="J187" s="149">
        <f t="array" ref="J187">IF(COUNT(IF(J$5:J$54=$G187,J$5:J$54,"-"))=0,"-",COUNT(IF(J$5:J$54=$G187,J$5:J$54,"-")))</f>
        <v>7</v>
      </c>
      <c r="K187" s="149">
        <f t="array" ref="K187">IF(COUNT(IF(K$5:K$54=$G187,K$5:K$54,"-"))=0,"-",COUNT(IF(K$5:K$54=$G187,K$5:K$54,"-")))</f>
        <v>8</v>
      </c>
      <c r="L187" s="149">
        <f t="array" ref="L187">IF(COUNT(IF(L$5:L$54=$G187,L$5:L$54,"-"))=0,"-",COUNT(IF(L$5:L$54=$G187,L$5:L$54,"-")))</f>
        <v>8</v>
      </c>
      <c r="M187" s="149">
        <f t="array" ref="M187">IF(COUNT(IF(M$5:M$54=$G187,M$5:M$54,"-"))=0,"-",COUNT(IF(M$5:M$54=$G187,M$5:M$54,"-")))</f>
        <v>6</v>
      </c>
      <c r="N187" s="149">
        <f t="array" ref="N187">IF(COUNT(IF(N$5:N$54=$G187,N$5:N$54,"-"))=0,"-",COUNT(IF(N$5:N$54=$G187,N$5:N$54,"-")))</f>
        <v>7</v>
      </c>
      <c r="O187" s="149">
        <f t="array" ref="O187">IF(COUNT(IF(O$5:O$54=$G187,O$5:O$54,"-"))=0,"-",COUNT(IF(O$5:O$54=$G187,O$5:O$54,"-")))</f>
        <v>7</v>
      </c>
      <c r="P187" s="149">
        <f t="array" ref="P187">IF(COUNT(IF(P$5:P$54=$G187,P$5:P$54,"-"))=0,"-",COUNT(IF(P$5:P$54=$G187,P$5:P$54,"-")))</f>
        <v>8</v>
      </c>
      <c r="Q187" s="149">
        <f t="array" ref="Q187">IF(COUNT(IF(Q$5:Q$54=$G187,Q$5:Q$54,"-"))=0,"-",COUNT(IF(Q$5:Q$54=$G187,Q$5:Q$54,"-")))</f>
        <v>9</v>
      </c>
      <c r="R187" s="234">
        <f t="array" ref="R187">IF(COUNT(IF(H$5:Q$54=$G187,H$5:Q$54,"-"))=0,"-",COUNT(IF(H$5:Q$54=$G187,H$5:Q$54)))</f>
        <v>74</v>
      </c>
      <c r="S187" s="186"/>
      <c r="T187" s="141"/>
      <c r="U187" s="141"/>
      <c r="V187" s="141"/>
      <c r="W187" s="141"/>
      <c r="X187" s="141"/>
      <c r="Y187" s="141"/>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F187" s="12"/>
      <c r="BG187" s="12"/>
      <c r="BH187" s="12"/>
      <c r="BI187" s="12"/>
      <c r="BJ187" s="12"/>
      <c r="BK187" s="12"/>
      <c r="BL187" s="12"/>
      <c r="BM187" s="12"/>
      <c r="BN187" s="12"/>
      <c r="BO187" s="12"/>
      <c r="BP187" s="12"/>
      <c r="BQ187" s="12"/>
      <c r="BR187" s="12"/>
      <c r="BS187" s="12"/>
      <c r="BT187" s="12"/>
      <c r="BU187" s="12"/>
    </row>
    <row r="188" spans="1:73" ht="12.75" customHeight="1">
      <c r="A188" s="19"/>
      <c r="B188" s="19"/>
      <c r="C188" s="90"/>
      <c r="D188" s="118"/>
      <c r="E188" s="136"/>
      <c r="F188" s="136"/>
      <c r="G188" s="153">
        <f t="shared" si="99"/>
        <v>8</v>
      </c>
      <c r="H188" s="149">
        <f t="array" ref="H188">IF(COUNT(IF(H$5:H$54=$G188,H$5:H$54,"-"))=0,"-",COUNT(IF(H$5:H$54=$G188,H$5:H$54,"-")))</f>
        <v>4</v>
      </c>
      <c r="I188" s="149">
        <f t="array" ref="I188">IF(COUNT(IF(I$5:I$54=$G188,I$5:I$54,"-"))=0,"-",COUNT(IF(I$5:I$54=$G188,I$5:I$54,"-")))</f>
        <v>4</v>
      </c>
      <c r="J188" s="149">
        <f t="array" ref="J188">IF(COUNT(IF(J$5:J$54=$G188,J$5:J$54,"-"))=0,"-",COUNT(IF(J$5:J$54=$G188,J$5:J$54,"-")))</f>
        <v>4</v>
      </c>
      <c r="K188" s="149">
        <f t="array" ref="K188">IF(COUNT(IF(K$5:K$54=$G188,K$5:K$54,"-"))=0,"-",COUNT(IF(K$5:K$54=$G188,K$5:K$54,"-")))</f>
        <v>2</v>
      </c>
      <c r="L188" s="149">
        <f t="array" ref="L188">IF(COUNT(IF(L$5:L$54=$G188,L$5:L$54,"-"))=0,"-",COUNT(IF(L$5:L$54=$G188,L$5:L$54,"-")))</f>
        <v>3</v>
      </c>
      <c r="M188" s="149">
        <f t="array" ref="M188">IF(COUNT(IF(M$5:M$54=$G188,M$5:M$54,"-"))=0,"-",COUNT(IF(M$5:M$54=$G188,M$5:M$54,"-")))</f>
        <v>5</v>
      </c>
      <c r="N188" s="149">
        <f t="array" ref="N188">IF(COUNT(IF(N$5:N$54=$G188,N$5:N$54,"-"))=0,"-",COUNT(IF(N$5:N$54=$G188,N$5:N$54,"-")))</f>
        <v>4</v>
      </c>
      <c r="O188" s="149">
        <f t="array" ref="O188">IF(COUNT(IF(O$5:O$54=$G188,O$5:O$54,"-"))=0,"-",COUNT(IF(O$5:O$54=$G188,O$5:O$54,"-")))</f>
        <v>4</v>
      </c>
      <c r="P188" s="149">
        <f t="array" ref="P188">IF(COUNT(IF(P$5:P$54=$G188,P$5:P$54,"-"))=0,"-",COUNT(IF(P$5:P$54=$G188,P$5:P$54,"-")))</f>
        <v>4</v>
      </c>
      <c r="Q188" s="149">
        <f t="array" ref="Q188">IF(COUNT(IF(Q$5:Q$54=$G188,Q$5:Q$54,"-"))=0,"-",COUNT(IF(Q$5:Q$54=$G188,Q$5:Q$54,"-")))</f>
        <v>2</v>
      </c>
      <c r="R188" s="234">
        <f t="array" ref="R188">IF(COUNT(IF(H$5:Q$54=$G188,H$5:Q$54,"-"))=0,"-",COUNT(IF(H$5:Q$54=$G188,H$5:Q$54)))</f>
        <v>36</v>
      </c>
      <c r="S188" s="186"/>
      <c r="T188" s="141"/>
      <c r="U188" s="141"/>
      <c r="V188" s="141"/>
      <c r="W188" s="141"/>
      <c r="X188" s="141"/>
      <c r="Y188" s="141"/>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F188" s="12"/>
      <c r="BG188" s="12"/>
      <c r="BH188" s="12"/>
      <c r="BI188" s="12"/>
      <c r="BJ188" s="12"/>
      <c r="BK188" s="12"/>
      <c r="BL188" s="12"/>
      <c r="BM188" s="12"/>
      <c r="BN188" s="12"/>
      <c r="BO188" s="12"/>
      <c r="BP188" s="12"/>
      <c r="BQ188" s="12"/>
      <c r="BR188" s="12"/>
      <c r="BS188" s="12"/>
      <c r="BT188" s="12"/>
      <c r="BU188" s="12"/>
    </row>
    <row r="189" spans="1:73" ht="12.75" customHeight="1">
      <c r="A189" s="19"/>
      <c r="B189" s="19"/>
      <c r="C189" s="90"/>
      <c r="D189" s="118"/>
      <c r="E189" s="136"/>
      <c r="F189" s="136"/>
      <c r="G189" s="153">
        <f t="shared" si="99"/>
        <v>9</v>
      </c>
      <c r="H189" s="149">
        <f t="array" ref="H189">IF(COUNT(IF(H$5:H$54=$G189,H$5:H$54,"-"))=0,"-",COUNT(IF(H$5:H$54=$G189,H$5:H$54,"-")))</f>
        <v>3</v>
      </c>
      <c r="I189" s="149">
        <f t="array" ref="I189">IF(COUNT(IF(I$5:I$54=$G189,I$5:I$54,"-"))=0,"-",COUNT(IF(I$5:I$54=$G189,I$5:I$54,"-")))</f>
        <v>2</v>
      </c>
      <c r="J189" s="149">
        <f t="array" ref="J189">IF(COUNT(IF(J$5:J$54=$G189,J$5:J$54,"-"))=0,"-",COUNT(IF(J$5:J$54=$G189,J$5:J$54,"-")))</f>
        <v>2</v>
      </c>
      <c r="K189" s="149">
        <f t="array" ref="K189">IF(COUNT(IF(K$5:K$54=$G189,K$5:K$54,"-"))=0,"-",COUNT(IF(K$5:K$54=$G189,K$5:K$54,"-")))</f>
        <v>3</v>
      </c>
      <c r="L189" s="149">
        <f t="array" ref="L189">IF(COUNT(IF(L$5:L$54=$G189,L$5:L$54,"-"))=0,"-",COUNT(IF(L$5:L$54=$G189,L$5:L$54,"-")))</f>
        <v>1</v>
      </c>
      <c r="M189" s="149" t="str">
        <f t="array" ref="M189">IF(COUNT(IF(M$5:M$54=$G189,M$5:M$54,"-"))=0,"-",COUNT(IF(M$5:M$54=$G189,M$5:M$54,"-")))</f>
        <v>-</v>
      </c>
      <c r="N189" s="149">
        <f t="array" ref="N189">IF(COUNT(IF(N$5:N$54=$G189,N$5:N$54,"-"))=0,"-",COUNT(IF(N$5:N$54=$G189,N$5:N$54,"-")))</f>
        <v>2</v>
      </c>
      <c r="O189" s="149">
        <f t="array" ref="O189">IF(COUNT(IF(O$5:O$54=$G189,O$5:O$54,"-"))=0,"-",COUNT(IF(O$5:O$54=$G189,O$5:O$54,"-")))</f>
        <v>1</v>
      </c>
      <c r="P189" s="149">
        <f t="array" ref="P189">IF(COUNT(IF(P$5:P$54=$G189,P$5:P$54,"-"))=0,"-",COUNT(IF(P$5:P$54=$G189,P$5:P$54,"-")))</f>
        <v>2</v>
      </c>
      <c r="Q189" s="149">
        <f t="array" ref="Q189">IF(COUNT(IF(Q$5:Q$54=$G189,Q$5:Q$54,"-"))=0,"-",COUNT(IF(Q$5:Q$54=$G189,Q$5:Q$54,"-")))</f>
        <v>2</v>
      </c>
      <c r="R189" s="234">
        <f t="array" ref="R189">IF(COUNT(IF(H$5:Q$54=$G189,H$5:Q$54,"-"))=0,"-",COUNT(IF(H$5:Q$54=$G189,H$5:Q$54)))</f>
        <v>18</v>
      </c>
      <c r="S189" s="186"/>
      <c r="T189" s="141"/>
      <c r="U189" s="141"/>
      <c r="V189" s="141"/>
      <c r="W189" s="141"/>
      <c r="X189" s="141"/>
      <c r="Y189" s="141"/>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F189" s="12"/>
      <c r="BG189" s="12"/>
      <c r="BH189" s="12"/>
      <c r="BI189" s="12"/>
      <c r="BJ189" s="12"/>
      <c r="BK189" s="12"/>
      <c r="BL189" s="12"/>
      <c r="BM189" s="12"/>
      <c r="BN189" s="12"/>
      <c r="BO189" s="12"/>
      <c r="BP189" s="12"/>
      <c r="BQ189" s="12"/>
      <c r="BR189" s="12"/>
      <c r="BS189" s="12"/>
      <c r="BT189" s="12"/>
      <c r="BU189" s="12"/>
    </row>
    <row r="190" spans="1:73" ht="12.75" customHeight="1">
      <c r="A190" s="19"/>
      <c r="B190" s="19"/>
      <c r="C190" s="90"/>
      <c r="D190" s="118"/>
      <c r="E190" s="136"/>
      <c r="F190" s="136"/>
      <c r="G190" s="153">
        <f t="shared" si="99"/>
        <v>10</v>
      </c>
      <c r="H190" s="149">
        <f t="array" ref="H190">IF(COUNT(IF(H$5:H$54=$G190,H$5:H$54,"-"))=0,"-",COUNT(IF(H$5:H$54=$G190,H$5:H$54,"-")))</f>
        <v>3</v>
      </c>
      <c r="I190" s="149">
        <f t="array" ref="I190">IF(COUNT(IF(I$5:I$54=$G190,I$5:I$54,"-"))=0,"-",COUNT(IF(I$5:I$54=$G190,I$5:I$54,"-")))</f>
        <v>5</v>
      </c>
      <c r="J190" s="149">
        <f t="array" ref="J190">IF(COUNT(IF(J$5:J$54=$G190,J$5:J$54,"-"))=0,"-",COUNT(IF(J$5:J$54=$G190,J$5:J$54,"-")))</f>
        <v>3</v>
      </c>
      <c r="K190" s="149">
        <f t="array" ref="K190">IF(COUNT(IF(K$5:K$54=$G190,K$5:K$54,"-"))=0,"-",COUNT(IF(K$5:K$54=$G190,K$5:K$54,"-")))</f>
        <v>4</v>
      </c>
      <c r="L190" s="149">
        <f t="array" ref="L190">IF(COUNT(IF(L$5:L$54=$G190,L$5:L$54,"-"))=0,"-",COUNT(IF(L$5:L$54=$G190,L$5:L$54,"-")))</f>
        <v>5</v>
      </c>
      <c r="M190" s="149">
        <f t="array" ref="M190">IF(COUNT(IF(M$5:M$54=$G190,M$5:M$54,"-"))=0,"-",COUNT(IF(M$5:M$54=$G190,M$5:M$54,"-")))</f>
        <v>4</v>
      </c>
      <c r="N190" s="149">
        <f t="array" ref="N190">IF(COUNT(IF(N$5:N$54=$G190,N$5:N$54,"-"))=0,"-",COUNT(IF(N$5:N$54=$G190,N$5:N$54,"-")))</f>
        <v>3</v>
      </c>
      <c r="O190" s="149">
        <f t="array" ref="O190">IF(COUNT(IF(O$5:O$54=$G190,O$5:O$54,"-"))=0,"-",COUNT(IF(O$5:O$54=$G190,O$5:O$54,"-")))</f>
        <v>5</v>
      </c>
      <c r="P190" s="149">
        <f t="array" ref="P190">IF(COUNT(IF(P$5:P$54=$G190,P$5:P$54,"-"))=0,"-",COUNT(IF(P$5:P$54=$G190,P$5:P$54,"-")))</f>
        <v>5</v>
      </c>
      <c r="Q190" s="149">
        <f t="array" ref="Q190">IF(COUNT(IF(Q$5:Q$54=$G190,Q$5:Q$54,"-"))=0,"-",COUNT(IF(Q$5:Q$54=$G190,Q$5:Q$54,"-")))</f>
        <v>3</v>
      </c>
      <c r="R190" s="234">
        <f t="array" ref="R190">IF(COUNT(IF(H$5:Q$54=$G190,H$5:Q$54,"-"))=0,"-",COUNT(IF(H$5:Q$54=$G190,H$5:Q$54)))</f>
        <v>40</v>
      </c>
      <c r="S190" s="186"/>
      <c r="T190" s="141"/>
      <c r="U190" s="141"/>
      <c r="V190" s="141"/>
      <c r="W190" s="141"/>
      <c r="X190" s="141"/>
      <c r="Y190" s="141"/>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F190" s="12"/>
      <c r="BG190" s="12"/>
      <c r="BH190" s="12"/>
      <c r="BI190" s="12"/>
      <c r="BJ190" s="12"/>
      <c r="BK190" s="12"/>
      <c r="BL190" s="12"/>
      <c r="BM190" s="12"/>
      <c r="BN190" s="12"/>
      <c r="BO190" s="12"/>
      <c r="BP190" s="12"/>
      <c r="BQ190" s="12"/>
      <c r="BR190" s="12"/>
      <c r="BS190" s="12"/>
      <c r="BT190" s="12"/>
      <c r="BU190" s="12"/>
    </row>
    <row r="191" spans="1:73" ht="12.75" customHeight="1">
      <c r="A191" s="19"/>
      <c r="B191" s="19"/>
      <c r="C191" s="90"/>
      <c r="D191" s="118"/>
      <c r="E191" s="136"/>
      <c r="F191" s="136"/>
      <c r="G191" s="153">
        <f t="shared" si="99"/>
        <v>11</v>
      </c>
      <c r="H191" s="149">
        <f t="array" ref="H191">IF(COUNT(IF(H$5:H$54=$G191,H$5:H$54,"-"))=0,"-",COUNT(IF(H$5:H$54=$G191,H$5:H$54,"-")))</f>
        <v>4</v>
      </c>
      <c r="I191" s="149">
        <f t="array" ref="I191">IF(COUNT(IF(I$5:I$54=$G191,I$5:I$54,"-"))=0,"-",COUNT(IF(I$5:I$54=$G191,I$5:I$54,"-")))</f>
        <v>2</v>
      </c>
      <c r="J191" s="149">
        <f t="array" ref="J191">IF(COUNT(IF(J$5:J$54=$G191,J$5:J$54,"-"))=0,"-",COUNT(IF(J$5:J$54=$G191,J$5:J$54,"-")))</f>
        <v>3</v>
      </c>
      <c r="K191" s="149">
        <f t="array" ref="K191">IF(COUNT(IF(K$5:K$54=$G191,K$5:K$54,"-"))=0,"-",COUNT(IF(K$5:K$54=$G191,K$5:K$54,"-")))</f>
        <v>2</v>
      </c>
      <c r="L191" s="149">
        <f t="array" ref="L191">IF(COUNT(IF(L$5:L$54=$G191,L$5:L$54,"-"))=0,"-",COUNT(IF(L$5:L$54=$G191,L$5:L$54,"-")))</f>
        <v>2</v>
      </c>
      <c r="M191" s="149">
        <f t="array" ref="M191">IF(COUNT(IF(M$5:M$54=$G191,M$5:M$54,"-"))=0,"-",COUNT(IF(M$5:M$54=$G191,M$5:M$54,"-")))</f>
        <v>5</v>
      </c>
      <c r="N191" s="149">
        <f t="array" ref="N191">IF(COUNT(IF(N$5:N$54=$G191,N$5:N$54,"-"))=0,"-",COUNT(IF(N$5:N$54=$G191,N$5:N$54,"-")))</f>
        <v>2</v>
      </c>
      <c r="O191" s="149">
        <f t="array" ref="O191">IF(COUNT(IF(O$5:O$54=$G191,O$5:O$54,"-"))=0,"-",COUNT(IF(O$5:O$54=$G191,O$5:O$54,"-")))</f>
        <v>2</v>
      </c>
      <c r="P191" s="149">
        <f t="array" ref="P191">IF(COUNT(IF(P$5:P$54=$G191,P$5:P$54,"-"))=0,"-",COUNT(IF(P$5:P$54=$G191,P$5:P$54,"-")))</f>
        <v>2</v>
      </c>
      <c r="Q191" s="149">
        <f t="array" ref="Q191">IF(COUNT(IF(Q$5:Q$54=$G191,Q$5:Q$54,"-"))=0,"-",COUNT(IF(Q$5:Q$54=$G191,Q$5:Q$54,"-")))</f>
        <v>3</v>
      </c>
      <c r="R191" s="234">
        <f t="array" ref="R191">IF(COUNT(IF(H$5:Q$54=$G191,H$5:Q$54,"-"))=0,"-",COUNT(IF(H$5:Q$54=$G191,H$5:Q$54)))</f>
        <v>27</v>
      </c>
      <c r="S191" s="186"/>
      <c r="T191" s="141"/>
      <c r="U191" s="141"/>
      <c r="V191" s="141"/>
      <c r="W191" s="141"/>
      <c r="X191" s="141"/>
      <c r="Y191" s="141"/>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F191" s="12"/>
      <c r="BG191" s="12"/>
      <c r="BH191" s="12"/>
      <c r="BI191" s="12"/>
      <c r="BJ191" s="12"/>
      <c r="BK191" s="12"/>
      <c r="BL191" s="12"/>
      <c r="BM191" s="12"/>
      <c r="BN191" s="12"/>
      <c r="BO191" s="12"/>
      <c r="BP191" s="12"/>
      <c r="BQ191" s="12"/>
      <c r="BR191" s="12"/>
      <c r="BS191" s="12"/>
      <c r="BT191" s="12"/>
      <c r="BU191" s="12"/>
    </row>
    <row r="192" spans="1:73" ht="12.75" customHeight="1">
      <c r="A192" s="19"/>
      <c r="B192" s="19"/>
      <c r="C192" s="90"/>
      <c r="D192" s="118"/>
      <c r="E192" s="136"/>
      <c r="F192" s="136"/>
      <c r="G192" s="153">
        <f t="shared" si="99"/>
        <v>12</v>
      </c>
      <c r="H192" s="149" t="str">
        <f t="array" ref="H192">IF(COUNT(IF(H$5:H$54=$G192,H$5:H$54,"-"))=0,"-",COUNT(IF(H$5:H$54=$G192,H$5:H$54,"-")))</f>
        <v>-</v>
      </c>
      <c r="I192" s="149">
        <f t="array" ref="I192">IF(COUNT(IF(I$5:I$54=$G192,I$5:I$54,"-"))=0,"-",COUNT(IF(I$5:I$54=$G192,I$5:I$54,"-")))</f>
        <v>1</v>
      </c>
      <c r="J192" s="149">
        <f t="array" ref="J192">IF(COUNT(IF(J$5:J$54=$G192,J$5:J$54,"-"))=0,"-",COUNT(IF(J$5:J$54=$G192,J$5:J$54,"-")))</f>
        <v>2</v>
      </c>
      <c r="K192" s="149">
        <f t="array" ref="K192">IF(COUNT(IF(K$5:K$54=$G192,K$5:K$54,"-"))=0,"-",COUNT(IF(K$5:K$54=$G192,K$5:K$54,"-")))</f>
        <v>2</v>
      </c>
      <c r="L192" s="149">
        <f t="array" ref="L192">IF(COUNT(IF(L$5:L$54=$G192,L$5:L$54,"-"))=0,"-",COUNT(IF(L$5:L$54=$G192,L$5:L$54,"-")))</f>
        <v>2</v>
      </c>
      <c r="M192" s="149" t="str">
        <f t="array" ref="M192">IF(COUNT(IF(M$5:M$54=$G192,M$5:M$54,"-"))=0,"-",COUNT(IF(M$5:M$54=$G192,M$5:M$54,"-")))</f>
        <v>-</v>
      </c>
      <c r="N192" s="149" t="str">
        <f t="array" ref="N192">IF(COUNT(IF(N$5:N$54=$G192,N$5:N$54,"-"))=0,"-",COUNT(IF(N$5:N$54=$G192,N$5:N$54,"-")))</f>
        <v>-</v>
      </c>
      <c r="O192" s="149">
        <f t="array" ref="O192">IF(COUNT(IF(O$5:O$54=$G192,O$5:O$54,"-"))=0,"-",COUNT(IF(O$5:O$54=$G192,O$5:O$54,"-")))</f>
        <v>2</v>
      </c>
      <c r="P192" s="149" t="str">
        <f t="array" ref="P192">IF(COUNT(IF(P$5:P$54=$G192,P$5:P$54,"-"))=0,"-",COUNT(IF(P$5:P$54=$G192,P$5:P$54,"-")))</f>
        <v>-</v>
      </c>
      <c r="Q192" s="149">
        <f t="array" ref="Q192">IF(COUNT(IF(Q$5:Q$54=$G192,Q$5:Q$54,"-"))=0,"-",COUNT(IF(Q$5:Q$54=$G192,Q$5:Q$54,"-")))</f>
        <v>2</v>
      </c>
      <c r="R192" s="234">
        <f t="array" ref="R192">IF(COUNT(IF(H$5:Q$54=$G192,H$5:Q$54,"-"))=0,"-",COUNT(IF(H$5:Q$54=$G192,H$5:Q$54)))</f>
        <v>11</v>
      </c>
      <c r="S192" s="186"/>
      <c r="T192" s="141"/>
      <c r="U192" s="141"/>
      <c r="V192" s="141"/>
      <c r="W192" s="141"/>
      <c r="X192" s="141"/>
      <c r="Y192" s="141"/>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F192" s="12"/>
      <c r="BG192" s="12"/>
      <c r="BH192" s="12"/>
      <c r="BI192" s="12"/>
      <c r="BJ192" s="12"/>
      <c r="BK192" s="12"/>
      <c r="BL192" s="12"/>
      <c r="BM192" s="12"/>
      <c r="BN192" s="12"/>
      <c r="BO192" s="12"/>
      <c r="BP192" s="12"/>
      <c r="BQ192" s="12"/>
      <c r="BR192" s="12"/>
      <c r="BS192" s="12"/>
      <c r="BT192" s="12"/>
      <c r="BU192" s="12"/>
    </row>
    <row r="193" spans="1:73" ht="12.75" customHeight="1">
      <c r="A193" s="19"/>
      <c r="B193" s="19"/>
      <c r="C193" s="90"/>
      <c r="D193" s="118"/>
      <c r="E193" s="136"/>
      <c r="F193" s="136"/>
      <c r="G193" s="153">
        <f t="shared" si="99"/>
        <v>13</v>
      </c>
      <c r="H193" s="149" t="str">
        <f t="array" ref="H193">IF(COUNT(IF(H$5:H$54=$G193,H$5:H$54,"-"))=0,"-",COUNT(IF(H$5:H$54=$G193,H$5:H$54,"-")))</f>
        <v>-</v>
      </c>
      <c r="I193" s="149" t="str">
        <f t="array" ref="I193">IF(COUNT(IF(I$5:I$54=$G193,I$5:I$54,"-"))=0,"-",COUNT(IF(I$5:I$54=$G193,I$5:I$54,"-")))</f>
        <v>-</v>
      </c>
      <c r="J193" s="149" t="str">
        <f t="array" ref="J193">IF(COUNT(IF(J$5:J$54=$G193,J$5:J$54,"-"))=0,"-",COUNT(IF(J$5:J$54=$G193,J$5:J$54,"-")))</f>
        <v>-</v>
      </c>
      <c r="K193" s="149" t="str">
        <f t="array" ref="K193">IF(COUNT(IF(K$5:K$54=$G193,K$5:K$54,"-"))=0,"-",COUNT(IF(K$5:K$54=$G193,K$5:K$54,"-")))</f>
        <v>-</v>
      </c>
      <c r="L193" s="149" t="str">
        <f t="array" ref="L193">IF(COUNT(IF(L$5:L$54=$G193,L$5:L$54,"-"))=0,"-",COUNT(IF(L$5:L$54=$G193,L$5:L$54,"-")))</f>
        <v>-</v>
      </c>
      <c r="M193" s="149" t="str">
        <f t="array" ref="M193">IF(COUNT(IF(M$5:M$54=$G193,M$5:M$54,"-"))=0,"-",COUNT(IF(M$5:M$54=$G193,M$5:M$54,"-")))</f>
        <v>-</v>
      </c>
      <c r="N193" s="149" t="str">
        <f t="array" ref="N193">IF(COUNT(IF(N$5:N$54=$G193,N$5:N$54,"-"))=0,"-",COUNT(IF(N$5:N$54=$G193,N$5:N$54,"-")))</f>
        <v>-</v>
      </c>
      <c r="O193" s="149" t="str">
        <f t="array" ref="O193">IF(COUNT(IF(O$5:O$54=$G193,O$5:O$54,"-"))=0,"-",COUNT(IF(O$5:O$54=$G193,O$5:O$54,"-")))</f>
        <v>-</v>
      </c>
      <c r="P193" s="149" t="str">
        <f t="array" ref="P193">IF(COUNT(IF(P$5:P$54=$G193,P$5:P$54,"-"))=0,"-",COUNT(IF(P$5:P$54=$G193,P$5:P$54,"-")))</f>
        <v>-</v>
      </c>
      <c r="Q193" s="149" t="str">
        <f t="array" ref="Q193">IF(COUNT(IF(Q$5:Q$54=$G193,Q$5:Q$54,"-"))=0,"-",COUNT(IF(Q$5:Q$54=$G193,Q$5:Q$54,"-")))</f>
        <v>-</v>
      </c>
      <c r="R193" s="234" t="str">
        <f t="array" ref="R193">IF(COUNT(IF(H$5:Q$54=$G193,H$5:Q$54,"-"))=0,"-",COUNT(IF(H$5:Q$54=$G193,H$5:Q$54)))</f>
        <v>-</v>
      </c>
      <c r="S193" s="186"/>
      <c r="T193" s="141"/>
      <c r="U193" s="141"/>
      <c r="V193" s="141"/>
      <c r="W193" s="141"/>
      <c r="X193" s="141"/>
      <c r="Y193" s="141"/>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F193" s="12"/>
      <c r="BG193" s="12"/>
      <c r="BH193" s="12"/>
      <c r="BI193" s="12"/>
      <c r="BJ193" s="12"/>
      <c r="BK193" s="12"/>
      <c r="BL193" s="12"/>
      <c r="BM193" s="12"/>
      <c r="BN193" s="12"/>
      <c r="BO193" s="12"/>
      <c r="BP193" s="12"/>
      <c r="BQ193" s="12"/>
      <c r="BR193" s="12"/>
      <c r="BS193" s="12"/>
      <c r="BT193" s="12"/>
      <c r="BU193" s="12"/>
    </row>
    <row r="194" spans="1:73" ht="12.75" customHeight="1">
      <c r="A194" s="19"/>
      <c r="B194" s="19"/>
      <c r="C194" s="90"/>
      <c r="D194" s="118"/>
      <c r="E194" s="136"/>
      <c r="F194" s="136"/>
      <c r="G194" s="153">
        <f t="shared" si="99"/>
        <v>14</v>
      </c>
      <c r="H194" s="149" t="str">
        <f t="array" ref="H194">IF(COUNT(IF(H$5:H$54=$G194,H$5:H$54,"-"))=0,"-",COUNT(IF(H$5:H$54=$G194,H$5:H$54,"-")))</f>
        <v>-</v>
      </c>
      <c r="I194" s="149" t="str">
        <f t="array" ref="I194">IF(COUNT(IF(I$5:I$54=$G194,I$5:I$54,"-"))=0,"-",COUNT(IF(I$5:I$54=$G194,I$5:I$54,"-")))</f>
        <v>-</v>
      </c>
      <c r="J194" s="149" t="str">
        <f t="array" ref="J194">IF(COUNT(IF(J$5:J$54=$G194,J$5:J$54,"-"))=0,"-",COUNT(IF(J$5:J$54=$G194,J$5:J$54,"-")))</f>
        <v>-</v>
      </c>
      <c r="K194" s="149" t="str">
        <f t="array" ref="K194">IF(COUNT(IF(K$5:K$54=$G194,K$5:K$54,"-"))=0,"-",COUNT(IF(K$5:K$54=$G194,K$5:K$54,"-")))</f>
        <v>-</v>
      </c>
      <c r="L194" s="149" t="str">
        <f t="array" ref="L194">IF(COUNT(IF(L$5:L$54=$G194,L$5:L$54,"-"))=0,"-",COUNT(IF(L$5:L$54=$G194,L$5:L$54,"-")))</f>
        <v>-</v>
      </c>
      <c r="M194" s="149" t="str">
        <f t="array" ref="M194">IF(COUNT(IF(M$5:M$54=$G194,M$5:M$54,"-"))=0,"-",COUNT(IF(M$5:M$54=$G194,M$5:M$54,"-")))</f>
        <v>-</v>
      </c>
      <c r="N194" s="149" t="str">
        <f t="array" ref="N194">IF(COUNT(IF(N$5:N$54=$G194,N$5:N$54,"-"))=0,"-",COUNT(IF(N$5:N$54=$G194,N$5:N$54,"-")))</f>
        <v>-</v>
      </c>
      <c r="O194" s="149" t="str">
        <f t="array" ref="O194">IF(COUNT(IF(O$5:O$54=$G194,O$5:O$54,"-"))=0,"-",COUNT(IF(O$5:O$54=$G194,O$5:O$54,"-")))</f>
        <v>-</v>
      </c>
      <c r="P194" s="149">
        <f t="array" ref="P194">IF(COUNT(IF(P$5:P$54=$G194,P$5:P$54,"-"))=0,"-",COUNT(IF(P$5:P$54=$G194,P$5:P$54,"-")))</f>
        <v>1</v>
      </c>
      <c r="Q194" s="149">
        <f t="array" ref="Q194">IF(COUNT(IF(Q$5:Q$54=$G194,Q$5:Q$54,"-"))=0,"-",COUNT(IF(Q$5:Q$54=$G194,Q$5:Q$54,"-")))</f>
        <v>1</v>
      </c>
      <c r="R194" s="234">
        <f t="array" ref="R194">IF(COUNT(IF(H$5:Q$54=$G194,H$5:Q$54,"-"))=0,"-",COUNT(IF(H$5:Q$54=$G194,H$5:Q$54)))</f>
        <v>2</v>
      </c>
      <c r="S194" s="186"/>
      <c r="T194" s="141"/>
      <c r="U194" s="141"/>
      <c r="V194" s="141"/>
      <c r="W194" s="141"/>
      <c r="X194" s="141"/>
      <c r="Y194" s="141"/>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F194" s="12"/>
      <c r="BG194" s="12"/>
      <c r="BH194" s="12"/>
      <c r="BI194" s="12"/>
      <c r="BJ194" s="12"/>
      <c r="BK194" s="12"/>
      <c r="BL194" s="12"/>
      <c r="BM194" s="12"/>
      <c r="BN194" s="12"/>
      <c r="BO194" s="12"/>
      <c r="BP194" s="12"/>
      <c r="BQ194" s="12"/>
      <c r="BR194" s="12"/>
      <c r="BS194" s="12"/>
      <c r="BT194" s="12"/>
      <c r="BU194" s="12"/>
    </row>
    <row r="195" spans="1:73" ht="12.75" customHeight="1">
      <c r="A195" s="19"/>
      <c r="B195" s="19"/>
      <c r="C195" s="90"/>
      <c r="D195" s="118"/>
      <c r="E195" s="136"/>
      <c r="F195" s="136"/>
      <c r="G195" s="153">
        <f t="shared" si="99"/>
        <v>15</v>
      </c>
      <c r="H195" s="149">
        <f t="array" ref="H195">IF(COUNT(IF(H$5:H$54=$G195,H$5:H$54,"-"))=0,"-",COUNT(IF(H$5:H$54=$G195,H$5:H$54,"-")))</f>
        <v>1</v>
      </c>
      <c r="I195" s="149" t="str">
        <f t="array" ref="I195">IF(COUNT(IF(I$5:I$54=$G195,I$5:I$54,"-"))=0,"-",COUNT(IF(I$5:I$54=$G195,I$5:I$54,"-")))</f>
        <v>-</v>
      </c>
      <c r="J195" s="149" t="str">
        <f t="array" ref="J195">IF(COUNT(IF(J$5:J$54=$G195,J$5:J$54,"-"))=0,"-",COUNT(IF(J$5:J$54=$G195,J$5:J$54,"-")))</f>
        <v>-</v>
      </c>
      <c r="K195" s="149" t="str">
        <f t="array" ref="K195">IF(COUNT(IF(K$5:K$54=$G195,K$5:K$54,"-"))=0,"-",COUNT(IF(K$5:K$54=$G195,K$5:K$54,"-")))</f>
        <v>-</v>
      </c>
      <c r="L195" s="149" t="str">
        <f t="array" ref="L195">IF(COUNT(IF(L$5:L$54=$G195,L$5:L$54,"-"))=0,"-",COUNT(IF(L$5:L$54=$G195,L$5:L$54,"-")))</f>
        <v>-</v>
      </c>
      <c r="M195" s="149">
        <f t="array" ref="M195">IF(COUNT(IF(M$5:M$54=$G195,M$5:M$54,"-"))=0,"-",COUNT(IF(M$5:M$54=$G195,M$5:M$54,"-")))</f>
        <v>1</v>
      </c>
      <c r="N195" s="149">
        <f t="array" ref="N195">IF(COUNT(IF(N$5:N$54=$G195,N$5:N$54,"-"))=0,"-",COUNT(IF(N$5:N$54=$G195,N$5:N$54,"-")))</f>
        <v>2</v>
      </c>
      <c r="O195" s="149" t="str">
        <f t="array" ref="O195">IF(COUNT(IF(O$5:O$54=$G195,O$5:O$54,"-"))=0,"-",COUNT(IF(O$5:O$54=$G195,O$5:O$54,"-")))</f>
        <v>-</v>
      </c>
      <c r="P195" s="149" t="str">
        <f t="array" ref="P195">IF(COUNT(IF(P$5:P$54=$G195,P$5:P$54,"-"))=0,"-",COUNT(IF(P$5:P$54=$G195,P$5:P$54,"-")))</f>
        <v>-</v>
      </c>
      <c r="Q195" s="149" t="str">
        <f t="array" ref="Q195">IF(COUNT(IF(Q$5:Q$54=$G195,Q$5:Q$54,"-"))=0,"-",COUNT(IF(Q$5:Q$54=$G195,Q$5:Q$54,"-")))</f>
        <v>-</v>
      </c>
      <c r="R195" s="234">
        <f t="array" ref="R195">IF(COUNT(IF(H$5:Q$54=$G195,H$5:Q$54,"-"))=0,"-",COUNT(IF(H$5:Q$54=$G195,H$5:Q$54)))</f>
        <v>4</v>
      </c>
      <c r="S195" s="186"/>
      <c r="T195" s="141"/>
      <c r="U195" s="141"/>
      <c r="V195" s="141"/>
      <c r="W195" s="141"/>
      <c r="X195" s="141"/>
      <c r="Y195" s="141"/>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F195" s="12"/>
      <c r="BG195" s="12"/>
      <c r="BH195" s="12"/>
      <c r="BI195" s="12"/>
      <c r="BJ195" s="12"/>
      <c r="BK195" s="12"/>
      <c r="BL195" s="12"/>
      <c r="BM195" s="12"/>
      <c r="BN195" s="12"/>
      <c r="BO195" s="12"/>
      <c r="BP195" s="12"/>
      <c r="BQ195" s="12"/>
      <c r="BR195" s="12"/>
      <c r="BS195" s="12"/>
      <c r="BT195" s="12"/>
      <c r="BU195" s="12"/>
    </row>
    <row r="196" spans="1:73" ht="12.75" customHeight="1">
      <c r="A196" s="19"/>
      <c r="B196" s="19"/>
      <c r="C196" s="90"/>
      <c r="D196" s="118"/>
      <c r="E196" s="136"/>
      <c r="F196" s="136"/>
      <c r="G196" s="153">
        <f t="shared" si="99"/>
        <v>16</v>
      </c>
      <c r="H196" s="149" t="str">
        <f t="array" ref="H196">IF(COUNT(IF(H$5:H$54=$G196,H$5:H$54,"-"))=0,"-",COUNT(IF(H$5:H$54=$G196,H$5:H$54,"-")))</f>
        <v>-</v>
      </c>
      <c r="I196" s="149">
        <f t="array" ref="I196">IF(COUNT(IF(I$5:I$54=$G196,I$5:I$54,"-"))=0,"-",COUNT(IF(I$5:I$54=$G196,I$5:I$54,"-")))</f>
        <v>1</v>
      </c>
      <c r="J196" s="149">
        <f t="array" ref="J196">IF(COUNT(IF(J$5:J$54=$G196,J$5:J$54,"-"))=0,"-",COUNT(IF(J$5:J$54=$G196,J$5:J$54,"-")))</f>
        <v>1</v>
      </c>
      <c r="K196" s="149">
        <f t="array" ref="K196">IF(COUNT(IF(K$5:K$54=$G196,K$5:K$54,"-"))=0,"-",COUNT(IF(K$5:K$54=$G196,K$5:K$54,"-")))</f>
        <v>1</v>
      </c>
      <c r="L196" s="149" t="str">
        <f t="array" ref="L196">IF(COUNT(IF(L$5:L$54=$G196,L$5:L$54,"-"))=0,"-",COUNT(IF(L$5:L$54=$G196,L$5:L$54,"-")))</f>
        <v>-</v>
      </c>
      <c r="M196" s="149" t="str">
        <f t="array" ref="M196">IF(COUNT(IF(M$5:M$54=$G196,M$5:M$54,"-"))=0,"-",COUNT(IF(M$5:M$54=$G196,M$5:M$54,"-")))</f>
        <v>-</v>
      </c>
      <c r="N196" s="149" t="str">
        <f t="array" ref="N196">IF(COUNT(IF(N$5:N$54=$G196,N$5:N$54,"-"))=0,"-",COUNT(IF(N$5:N$54=$G196,N$5:N$54,"-")))</f>
        <v>-</v>
      </c>
      <c r="O196" s="149" t="str">
        <f t="array" ref="O196">IF(COUNT(IF(O$5:O$54=$G196,O$5:O$54,"-"))=0,"-",COUNT(IF(O$5:O$54=$G196,O$5:O$54,"-")))</f>
        <v>-</v>
      </c>
      <c r="P196" s="149" t="str">
        <f t="array" ref="P196">IF(COUNT(IF(P$5:P$54=$G196,P$5:P$54,"-"))=0,"-",COUNT(IF(P$5:P$54=$G196,P$5:P$54,"-")))</f>
        <v>-</v>
      </c>
      <c r="Q196" s="149" t="str">
        <f t="array" ref="Q196">IF(COUNT(IF(Q$5:Q$54=$G196,Q$5:Q$54,"-"))=0,"-",COUNT(IF(Q$5:Q$54=$G196,Q$5:Q$54,"-")))</f>
        <v>-</v>
      </c>
      <c r="R196" s="234">
        <f t="array" ref="R196">IF(COUNT(IF(H$5:Q$54=$G196,H$5:Q$54,"-"))=0,"-",COUNT(IF(H$5:Q$54=$G196,H$5:Q$54)))</f>
        <v>3</v>
      </c>
      <c r="S196" s="186"/>
      <c r="T196" s="141"/>
      <c r="U196" s="141"/>
      <c r="V196" s="141"/>
      <c r="W196" s="141"/>
      <c r="X196" s="141"/>
      <c r="Y196" s="141"/>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F196" s="12"/>
      <c r="BG196" s="12"/>
      <c r="BH196" s="12"/>
      <c r="BI196" s="12"/>
      <c r="BJ196" s="12"/>
      <c r="BK196" s="12"/>
      <c r="BL196" s="12"/>
      <c r="BM196" s="12"/>
      <c r="BN196" s="12"/>
      <c r="BO196" s="12"/>
      <c r="BP196" s="12"/>
      <c r="BQ196" s="12"/>
      <c r="BR196" s="12"/>
      <c r="BS196" s="12"/>
      <c r="BT196" s="12"/>
      <c r="BU196" s="12"/>
    </row>
    <row r="197" spans="1:73" ht="12.75" customHeight="1">
      <c r="A197" s="19"/>
      <c r="B197" s="19"/>
      <c r="C197" s="90"/>
      <c r="D197" s="118"/>
      <c r="E197" s="136"/>
      <c r="F197" s="136"/>
      <c r="G197" s="153">
        <f t="shared" si="99"/>
        <v>17</v>
      </c>
      <c r="H197" s="149" t="str">
        <f t="array" ref="H197">IF(COUNT(IF(H$5:H$54=$G197,H$5:H$54,"-"))=0,"-",COUNT(IF(H$5:H$54=$G197,H$5:H$54,"-")))</f>
        <v>-</v>
      </c>
      <c r="I197" s="149" t="str">
        <f t="array" ref="I197">IF(COUNT(IF(I$5:I$54=$G197,I$5:I$54,"-"))=0,"-",COUNT(IF(I$5:I$54=$G197,I$5:I$54,"-")))</f>
        <v>-</v>
      </c>
      <c r="J197" s="149" t="str">
        <f t="array" ref="J197">IF(COUNT(IF(J$5:J$54=$G197,J$5:J$54,"-"))=0,"-",COUNT(IF(J$5:J$54=$G197,J$5:J$54,"-")))</f>
        <v>-</v>
      </c>
      <c r="K197" s="149" t="str">
        <f t="array" ref="K197">IF(COUNT(IF(K$5:K$54=$G197,K$5:K$54,"-"))=0,"-",COUNT(IF(K$5:K$54=$G197,K$5:K$54,"-")))</f>
        <v>-</v>
      </c>
      <c r="L197" s="149" t="str">
        <f t="array" ref="L197">IF(COUNT(IF(L$5:L$54=$G197,L$5:L$54,"-"))=0,"-",COUNT(IF(L$5:L$54=$G197,L$5:L$54,"-")))</f>
        <v>-</v>
      </c>
      <c r="M197" s="149" t="str">
        <f t="array" ref="M197">IF(COUNT(IF(M$5:M$54=$G197,M$5:M$54,"-"))=0,"-",COUNT(IF(M$5:M$54=$G197,M$5:M$54,"-")))</f>
        <v>-</v>
      </c>
      <c r="N197" s="149" t="str">
        <f t="array" ref="N197">IF(COUNT(IF(N$5:N$54=$G197,N$5:N$54,"-"))=0,"-",COUNT(IF(N$5:N$54=$G197,N$5:N$54,"-")))</f>
        <v>-</v>
      </c>
      <c r="O197" s="149" t="str">
        <f t="array" ref="O197">IF(COUNT(IF(O$5:O$54=$G197,O$5:O$54,"-"))=0,"-",COUNT(IF(O$5:O$54=$G197,O$5:O$54,"-")))</f>
        <v>-</v>
      </c>
      <c r="P197" s="149" t="str">
        <f t="array" ref="P197">IF(COUNT(IF(P$5:P$54=$G197,P$5:P$54,"-"))=0,"-",COUNT(IF(P$5:P$54=$G197,P$5:P$54,"-")))</f>
        <v>-</v>
      </c>
      <c r="Q197" s="149" t="str">
        <f t="array" ref="Q197">IF(COUNT(IF(Q$5:Q$54=$G197,Q$5:Q$54,"-"))=0,"-",COUNT(IF(Q$5:Q$54=$G197,Q$5:Q$54,"-")))</f>
        <v>-</v>
      </c>
      <c r="R197" s="234" t="str">
        <f t="array" ref="R197">IF(COUNT(IF(H$5:Q$54=$G197,H$5:Q$54,"-"))=0,"-",COUNT(IF(H$5:Q$54=$G197,H$5:Q$54)))</f>
        <v>-</v>
      </c>
      <c r="S197" s="186"/>
      <c r="T197" s="141"/>
      <c r="U197" s="141"/>
      <c r="V197" s="141"/>
      <c r="W197" s="141"/>
      <c r="X197" s="141"/>
      <c r="Y197" s="141"/>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F197" s="12"/>
      <c r="BG197" s="12"/>
      <c r="BH197" s="12"/>
      <c r="BI197" s="12"/>
      <c r="BJ197" s="12"/>
      <c r="BK197" s="12"/>
      <c r="BL197" s="12"/>
      <c r="BM197" s="12"/>
      <c r="BN197" s="12"/>
      <c r="BO197" s="12"/>
      <c r="BP197" s="12"/>
      <c r="BQ197" s="12"/>
      <c r="BR197" s="12"/>
      <c r="BS197" s="12"/>
      <c r="BT197" s="12"/>
      <c r="BU197" s="12"/>
    </row>
    <row r="198" spans="1:73" ht="12.75" customHeight="1">
      <c r="A198" s="19"/>
      <c r="B198" s="19"/>
      <c r="C198" s="90"/>
      <c r="D198" s="118"/>
      <c r="E198" s="136"/>
      <c r="F198" s="136"/>
      <c r="G198" s="153">
        <f t="shared" si="99"/>
        <v>18</v>
      </c>
      <c r="H198" s="149" t="str">
        <f t="array" ref="H198">IF(COUNT(IF(H$5:H$54=$G198,H$5:H$54,"-"))=0,"-",COUNT(IF(H$5:H$54=$G198,H$5:H$54,"-")))</f>
        <v>-</v>
      </c>
      <c r="I198" s="149" t="str">
        <f t="array" ref="I198">IF(COUNT(IF(I$5:I$54=$G198,I$5:I$54,"-"))=0,"-",COUNT(IF(I$5:I$54=$G198,I$5:I$54,"-")))</f>
        <v>-</v>
      </c>
      <c r="J198" s="149" t="str">
        <f t="array" ref="J198">IF(COUNT(IF(J$5:J$54=$G198,J$5:J$54,"-"))=0,"-",COUNT(IF(J$5:J$54=$G198,J$5:J$54,"-")))</f>
        <v>-</v>
      </c>
      <c r="K198" s="149" t="str">
        <f t="array" ref="K198">IF(COUNT(IF(K$5:K$54=$G198,K$5:K$54,"-"))=0,"-",COUNT(IF(K$5:K$54=$G198,K$5:K$54,"-")))</f>
        <v>-</v>
      </c>
      <c r="L198" s="149" t="str">
        <f t="array" ref="L198">IF(COUNT(IF(L$5:L$54=$G198,L$5:L$54,"-"))=0,"-",COUNT(IF(L$5:L$54=$G198,L$5:L$54,"-")))</f>
        <v>-</v>
      </c>
      <c r="M198" s="149" t="str">
        <f t="array" ref="M198">IF(COUNT(IF(M$5:M$54=$G198,M$5:M$54,"-"))=0,"-",COUNT(IF(M$5:M$54=$G198,M$5:M$54,"-")))</f>
        <v>-</v>
      </c>
      <c r="N198" s="149" t="str">
        <f t="array" ref="N198">IF(COUNT(IF(N$5:N$54=$G198,N$5:N$54,"-"))=0,"-",COUNT(IF(N$5:N$54=$G198,N$5:N$54,"-")))</f>
        <v>-</v>
      </c>
      <c r="O198" s="149">
        <f t="array" ref="O198">IF(COUNT(IF(O$5:O$54=$G198,O$5:O$54,"-"))=0,"-",COUNT(IF(O$5:O$54=$G198,O$5:O$54,"-")))</f>
        <v>1</v>
      </c>
      <c r="P198" s="149" t="str">
        <f t="array" ref="P198">IF(COUNT(IF(P$5:P$54=$G198,P$5:P$54,"-"))=0,"-",COUNT(IF(P$5:P$54=$G198,P$5:P$54,"-")))</f>
        <v>-</v>
      </c>
      <c r="Q198" s="149" t="str">
        <f t="array" ref="Q198">IF(COUNT(IF(Q$5:Q$54=$G198,Q$5:Q$54,"-"))=0,"-",COUNT(IF(Q$5:Q$54=$G198,Q$5:Q$54,"-")))</f>
        <v>-</v>
      </c>
      <c r="R198" s="234">
        <f t="array" ref="R198">IF(COUNT(IF(H$5:Q$54=$G198,H$5:Q$54,"-"))=0,"-",COUNT(IF(H$5:Q$54=$G198,H$5:Q$54)))</f>
        <v>1</v>
      </c>
      <c r="S198" s="186"/>
      <c r="T198" s="141"/>
      <c r="U198" s="141"/>
      <c r="V198" s="141"/>
      <c r="W198" s="141"/>
      <c r="X198" s="141"/>
      <c r="Y198" s="141"/>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F198" s="12"/>
      <c r="BG198" s="12"/>
      <c r="BH198" s="12"/>
      <c r="BI198" s="12"/>
      <c r="BJ198" s="12"/>
      <c r="BK198" s="12"/>
      <c r="BL198" s="12"/>
      <c r="BM198" s="12"/>
      <c r="BN198" s="12"/>
      <c r="BO198" s="12"/>
      <c r="BP198" s="12"/>
      <c r="BQ198" s="12"/>
      <c r="BR198" s="12"/>
      <c r="BS198" s="12"/>
      <c r="BT198" s="12"/>
      <c r="BU198" s="12"/>
    </row>
    <row r="199" spans="1:73" ht="12.75" customHeight="1">
      <c r="A199" s="19"/>
      <c r="B199" s="19"/>
      <c r="C199" s="90"/>
      <c r="D199" s="118"/>
      <c r="E199" s="136"/>
      <c r="F199" s="136"/>
      <c r="G199" s="153">
        <f t="shared" si="99"/>
        <v>19</v>
      </c>
      <c r="H199" s="149" t="str">
        <f t="array" ref="H199">IF(COUNT(IF(H$5:H$54=$G199,H$5:H$54,"-"))=0,"-",COUNT(IF(H$5:H$54=$G199,H$5:H$54,"-")))</f>
        <v>-</v>
      </c>
      <c r="I199" s="149" t="str">
        <f t="array" ref="I199">IF(COUNT(IF(I$5:I$54=$G199,I$5:I$54,"-"))=0,"-",COUNT(IF(I$5:I$54=$G199,I$5:I$54,"-")))</f>
        <v>-</v>
      </c>
      <c r="J199" s="149" t="str">
        <f t="array" ref="J199">IF(COUNT(IF(J$5:J$54=$G199,J$5:J$54,"-"))=0,"-",COUNT(IF(J$5:J$54=$G199,J$5:J$54,"-")))</f>
        <v>-</v>
      </c>
      <c r="K199" s="149" t="str">
        <f t="array" ref="K199">IF(COUNT(IF(K$5:K$54=$G199,K$5:K$54,"-"))=0,"-",COUNT(IF(K$5:K$54=$G199,K$5:K$54,"-")))</f>
        <v>-</v>
      </c>
      <c r="L199" s="149">
        <f t="array" ref="L199">IF(COUNT(IF(L$5:L$54=$G199,L$5:L$54,"-"))=0,"-",COUNT(IF(L$5:L$54=$G199,L$5:L$54,"-")))</f>
        <v>1</v>
      </c>
      <c r="M199" s="149" t="str">
        <f t="array" ref="M199">IF(COUNT(IF(M$5:M$54=$G199,M$5:M$54,"-"))=0,"-",COUNT(IF(M$5:M$54=$G199,M$5:M$54,"-")))</f>
        <v>-</v>
      </c>
      <c r="N199" s="149" t="str">
        <f t="array" ref="N199">IF(COUNT(IF(N$5:N$54=$G199,N$5:N$54,"-"))=0,"-",COUNT(IF(N$5:N$54=$G199,N$5:N$54,"-")))</f>
        <v>-</v>
      </c>
      <c r="O199" s="149" t="str">
        <f t="array" ref="O199">IF(COUNT(IF(O$5:O$54=$G199,O$5:O$54,"-"))=0,"-",COUNT(IF(O$5:O$54=$G199,O$5:O$54,"-")))</f>
        <v>-</v>
      </c>
      <c r="P199" s="149" t="str">
        <f t="array" ref="P199">IF(COUNT(IF(P$5:P$54=$G199,P$5:P$54,"-"))=0,"-",COUNT(IF(P$5:P$54=$G199,P$5:P$54,"-")))</f>
        <v>-</v>
      </c>
      <c r="Q199" s="149" t="str">
        <f t="array" ref="Q199">IF(COUNT(IF(Q$5:Q$54=$G199,Q$5:Q$54,"-"))=0,"-",COUNT(IF(Q$5:Q$54=$G199,Q$5:Q$54,"-")))</f>
        <v>-</v>
      </c>
      <c r="R199" s="234">
        <f t="array" ref="R199">IF(COUNT(IF(H$5:Q$54=$G199,H$5:Q$54,"-"))=0,"-",COUNT(IF(H$5:Q$54=$G199,H$5:Q$54)))</f>
        <v>1</v>
      </c>
      <c r="S199" s="186"/>
      <c r="T199" s="141"/>
      <c r="U199" s="141"/>
      <c r="V199" s="141"/>
      <c r="W199" s="141"/>
      <c r="X199" s="141"/>
      <c r="Y199" s="141"/>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F199" s="12"/>
      <c r="BG199" s="12"/>
      <c r="BH199" s="12"/>
      <c r="BI199" s="12"/>
      <c r="BJ199" s="12"/>
      <c r="BK199" s="12"/>
      <c r="BL199" s="12"/>
      <c r="BM199" s="12"/>
      <c r="BN199" s="12"/>
      <c r="BO199" s="12"/>
      <c r="BP199" s="12"/>
      <c r="BQ199" s="12"/>
      <c r="BR199" s="12"/>
      <c r="BS199" s="12"/>
      <c r="BT199" s="12"/>
      <c r="BU199" s="12"/>
    </row>
    <row r="200" spans="1:73" ht="12.75" customHeight="1">
      <c r="A200" s="19"/>
      <c r="B200" s="19"/>
      <c r="C200" s="90"/>
      <c r="D200" s="118"/>
      <c r="E200" s="136"/>
      <c r="F200" s="136"/>
      <c r="G200" s="153">
        <f t="shared" si="99"/>
        <v>20</v>
      </c>
      <c r="H200" s="75" t="str">
        <f t="array" ref="H200">IF(COUNT(IF(H$5:H$54=$G200,H$5:H$54,"-"))=0,"-",COUNT(IF(H$5:H$54=$G200,H$5:H$54,"-")))</f>
        <v>-</v>
      </c>
      <c r="I200" s="75" t="str">
        <f t="array" ref="I200">IF(COUNT(IF(I$5:I$54=$G200,I$5:I$54,"-"))=0,"-",COUNT(IF(I$5:I$54=$G200,I$5:I$54,"-")))</f>
        <v>-</v>
      </c>
      <c r="J200" s="75" t="str">
        <f t="array" ref="J200">IF(COUNT(IF(J$5:J$54=$G200,J$5:J$54,"-"))=0,"-",COUNT(IF(J$5:J$54=$G200,J$5:J$54,"-")))</f>
        <v>-</v>
      </c>
      <c r="K200" s="75" t="str">
        <f t="array" ref="K200">IF(COUNT(IF(K$5:K$54=$G200,K$5:K$54,"-"))=0,"-",COUNT(IF(K$5:K$54=$G200,K$5:K$54,"-")))</f>
        <v>-</v>
      </c>
      <c r="L200" s="75" t="str">
        <f t="array" ref="L200">IF(COUNT(IF(L$5:L$54=$G200,L$5:L$54,"-"))=0,"-",COUNT(IF(L$5:L$54=$G200,L$5:L$54,"-")))</f>
        <v>-</v>
      </c>
      <c r="M200" s="75" t="str">
        <f t="array" ref="M200">IF(COUNT(IF(M$5:M$54=$G200,M$5:M$54,"-"))=0,"-",COUNT(IF(M$5:M$54=$G200,M$5:M$54,"-")))</f>
        <v>-</v>
      </c>
      <c r="N200" s="75" t="str">
        <f t="array" ref="N200">IF(COUNT(IF(N$5:N$54=$G200,N$5:N$54,"-"))=0,"-",COUNT(IF(N$5:N$54=$G200,N$5:N$54,"-")))</f>
        <v>-</v>
      </c>
      <c r="O200" s="75" t="str">
        <f t="array" ref="O200">IF(COUNT(IF(O$5:O$54=$G200,O$5:O$54,"-"))=0,"-",COUNT(IF(O$5:O$54=$G200,O$5:O$54,"-")))</f>
        <v>-</v>
      </c>
      <c r="P200" s="75" t="str">
        <f t="array" ref="P200">IF(COUNT(IF(P$5:P$54=$G200,P$5:P$54,"-"))=0,"-",COUNT(IF(P$5:P$54=$G200,P$5:P$54,"-")))</f>
        <v>-</v>
      </c>
      <c r="Q200" s="75">
        <f t="array" ref="Q200">IF(COUNT(IF(Q$5:Q$54=$G200,Q$5:Q$54,"-"))=0,"-",COUNT(IF(Q$5:Q$54=$G200,Q$5:Q$54,"-")))</f>
        <v>1</v>
      </c>
      <c r="R200" s="235">
        <f t="array" ref="R200">IF(COUNT(IF(H$5:Q$54=$G200,H$5:Q$54,"-"))=0,"-",COUNT(IF(H$5:Q$54=$G200,H$5:Q$54)))</f>
        <v>1</v>
      </c>
      <c r="S200" s="186"/>
      <c r="T200" s="141"/>
      <c r="U200" s="141"/>
      <c r="V200" s="141"/>
      <c r="W200" s="141"/>
      <c r="X200" s="141"/>
      <c r="Y200" s="141"/>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F200" s="12"/>
      <c r="BG200" s="12"/>
      <c r="BH200" s="12"/>
      <c r="BI200" s="12"/>
      <c r="BJ200" s="12"/>
      <c r="BK200" s="12"/>
      <c r="BL200" s="12"/>
      <c r="BM200" s="12"/>
      <c r="BN200" s="12"/>
      <c r="BO200" s="12"/>
      <c r="BP200" s="12"/>
      <c r="BQ200" s="12"/>
      <c r="BR200" s="12"/>
      <c r="BS200" s="12"/>
      <c r="BT200" s="12"/>
      <c r="BU200" s="12"/>
    </row>
    <row r="201" spans="1:73" ht="12.75" customHeight="1">
      <c r="A201" s="19"/>
      <c r="B201" s="19"/>
      <c r="C201" s="90"/>
      <c r="D201" s="118"/>
      <c r="E201" s="136"/>
      <c r="F201" s="237" t="s">
        <v>36</v>
      </c>
      <c r="G201" s="147" t="str">
        <f>$G$89</f>
        <v>0-15</v>
      </c>
      <c r="H201" s="161">
        <f t="shared" ref="H201:Q201" si="100">SUM(H180:H197)</f>
        <v>50</v>
      </c>
      <c r="I201" s="161">
        <f>SUM(I180:I197)</f>
        <v>50</v>
      </c>
      <c r="J201" s="161">
        <f t="shared" si="100"/>
        <v>50</v>
      </c>
      <c r="K201" s="161">
        <f t="shared" si="100"/>
        <v>50</v>
      </c>
      <c r="L201" s="161">
        <f t="shared" si="100"/>
        <v>49</v>
      </c>
      <c r="M201" s="161">
        <f t="shared" si="100"/>
        <v>50</v>
      </c>
      <c r="N201" s="161">
        <f t="shared" ref="N201" si="101">SUM(N180:N197)</f>
        <v>48</v>
      </c>
      <c r="O201" s="161">
        <f t="shared" si="100"/>
        <v>49</v>
      </c>
      <c r="P201" s="161">
        <f t="shared" si="100"/>
        <v>49</v>
      </c>
      <c r="Q201" s="161">
        <f t="shared" si="100"/>
        <v>49</v>
      </c>
      <c r="R201" s="145">
        <f>SUM(R180:R200)</f>
        <v>497</v>
      </c>
      <c r="S201" s="186"/>
      <c r="T201" s="141"/>
      <c r="U201" s="141"/>
      <c r="V201" s="141"/>
      <c r="W201" s="141"/>
      <c r="X201" s="141"/>
      <c r="Y201" s="141"/>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F201" s="12"/>
      <c r="BG201" s="12"/>
      <c r="BH201" s="12"/>
      <c r="BI201" s="12"/>
      <c r="BJ201" s="12"/>
      <c r="BK201" s="12"/>
      <c r="BL201" s="12"/>
      <c r="BM201" s="12"/>
      <c r="BN201" s="12"/>
      <c r="BO201" s="12"/>
      <c r="BP201" s="12"/>
      <c r="BQ201" s="12"/>
      <c r="BR201" s="12"/>
      <c r="BS201" s="12"/>
      <c r="BT201" s="12"/>
      <c r="BU201" s="12"/>
    </row>
    <row r="202" spans="1:73" ht="12.75" customHeight="1">
      <c r="A202" s="19"/>
      <c r="B202" s="19"/>
      <c r="C202" s="90"/>
      <c r="D202" s="118"/>
      <c r="E202" s="136"/>
      <c r="F202" s="126"/>
      <c r="G202" s="169"/>
      <c r="H202" s="168"/>
      <c r="I202" s="168"/>
      <c r="J202" s="168"/>
      <c r="K202" s="168"/>
      <c r="L202" s="168"/>
      <c r="M202" s="168"/>
      <c r="N202" s="168"/>
      <c r="O202" s="168"/>
      <c r="P202" s="168"/>
      <c r="Q202" s="168"/>
      <c r="R202" s="233"/>
      <c r="S202" s="8"/>
      <c r="T202" s="141"/>
      <c r="U202" s="141"/>
      <c r="V202" s="141"/>
      <c r="W202" s="141"/>
      <c r="X202" s="141"/>
      <c r="Y202" s="141"/>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F202" s="12"/>
      <c r="BG202" s="12"/>
      <c r="BH202" s="12"/>
      <c r="BI202" s="12"/>
      <c r="BJ202" s="12"/>
      <c r="BK202" s="12"/>
      <c r="BL202" s="12"/>
      <c r="BM202" s="12"/>
      <c r="BN202" s="12"/>
      <c r="BO202" s="12"/>
      <c r="BP202" s="12"/>
      <c r="BQ202" s="12"/>
      <c r="BR202" s="12"/>
      <c r="BS202" s="12"/>
      <c r="BT202" s="12"/>
      <c r="BU202" s="12"/>
    </row>
    <row r="203" spans="1:73" ht="12.75" customHeight="1">
      <c r="A203" s="19"/>
      <c r="B203" s="19"/>
      <c r="C203" s="90"/>
      <c r="D203" s="118"/>
      <c r="E203" s="136"/>
      <c r="F203" s="126"/>
      <c r="G203" s="169"/>
      <c r="H203" s="168"/>
      <c r="I203" s="168"/>
      <c r="J203" s="168"/>
      <c r="K203" s="168"/>
      <c r="L203" s="168"/>
      <c r="M203" s="168"/>
      <c r="N203" s="168"/>
      <c r="O203" s="168"/>
      <c r="P203" s="168"/>
      <c r="Q203" s="168"/>
      <c r="R203" s="233"/>
      <c r="S203" s="8"/>
      <c r="T203" s="141"/>
      <c r="U203" s="141"/>
      <c r="V203" s="141"/>
      <c r="W203" s="141"/>
      <c r="X203" s="141"/>
      <c r="Y203" s="141"/>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F203" s="12"/>
      <c r="BG203" s="12"/>
      <c r="BH203" s="12"/>
      <c r="BI203" s="12"/>
      <c r="BJ203" s="12"/>
      <c r="BK203" s="12"/>
      <c r="BL203" s="12"/>
      <c r="BM203" s="12"/>
      <c r="BN203" s="12"/>
      <c r="BO203" s="12"/>
      <c r="BP203" s="12"/>
      <c r="BQ203" s="12"/>
      <c r="BR203" s="12"/>
      <c r="BS203" s="12"/>
      <c r="BT203" s="12"/>
      <c r="BU203" s="12"/>
    </row>
    <row r="204" spans="1:73" ht="18" customHeight="1">
      <c r="A204" s="19"/>
      <c r="B204" s="19"/>
      <c r="C204" s="90"/>
      <c r="D204" s="118"/>
      <c r="E204" s="136"/>
      <c r="F204" s="118"/>
      <c r="G204" s="119" t="s">
        <v>55</v>
      </c>
      <c r="H204" s="120"/>
      <c r="I204" s="120"/>
      <c r="J204" s="120"/>
      <c r="K204" s="121"/>
      <c r="L204" s="122"/>
      <c r="M204" s="122"/>
      <c r="N204" s="122"/>
      <c r="O204" s="122"/>
      <c r="P204" s="238"/>
      <c r="Q204" s="238"/>
      <c r="R204" s="239"/>
      <c r="S204" s="8"/>
      <c r="T204" s="141"/>
      <c r="U204" s="141"/>
      <c r="V204" s="141"/>
      <c r="W204" s="141"/>
      <c r="X204" s="141"/>
      <c r="Y204" s="141"/>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F204" s="12"/>
      <c r="BG204" s="12"/>
      <c r="BH204" s="12"/>
      <c r="BI204" s="12"/>
      <c r="BJ204" s="12"/>
      <c r="BK204" s="12"/>
      <c r="BL204" s="12"/>
      <c r="BM204" s="12"/>
      <c r="BN204" s="12"/>
      <c r="BO204" s="12"/>
      <c r="BP204" s="12"/>
      <c r="BQ204" s="12"/>
      <c r="BR204" s="12"/>
      <c r="BS204" s="12"/>
      <c r="BT204" s="12"/>
      <c r="BU204" s="12"/>
    </row>
    <row r="205" spans="1:73" ht="24.75" customHeight="1">
      <c r="A205" s="19"/>
      <c r="B205" s="19"/>
      <c r="C205" s="90"/>
      <c r="D205" s="118"/>
      <c r="E205" s="126"/>
      <c r="F205" s="126"/>
      <c r="G205" s="234"/>
      <c r="H205" s="464" t="str">
        <f t="shared" ref="H205:Q205" si="102">H3</f>
        <v>Harald</v>
      </c>
      <c r="I205" s="464" t="str">
        <f t="shared" si="102"/>
        <v>Lisbet</v>
      </c>
      <c r="J205" s="464" t="str">
        <f t="shared" si="102"/>
        <v>Hildegunn</v>
      </c>
      <c r="K205" s="464" t="str">
        <f t="shared" si="102"/>
        <v>Stian</v>
      </c>
      <c r="L205" s="464" t="str">
        <f t="shared" si="102"/>
        <v>Merete</v>
      </c>
      <c r="M205" s="464" t="str">
        <f t="shared" si="102"/>
        <v>Janicke</v>
      </c>
      <c r="N205" s="464" t="str">
        <f t="shared" ref="N205" si="103">N3</f>
        <v>Silje</v>
      </c>
      <c r="O205" s="464" t="str">
        <f t="shared" si="102"/>
        <v>Asbjørn</v>
      </c>
      <c r="P205" s="464" t="str">
        <f t="shared" si="102"/>
        <v>Else</v>
      </c>
      <c r="Q205" s="464" t="str">
        <f t="shared" si="102"/>
        <v>Trine</v>
      </c>
      <c r="R205" s="129"/>
      <c r="S205" s="186"/>
      <c r="T205" s="141"/>
      <c r="U205" s="141"/>
      <c r="V205" s="141"/>
      <c r="W205" s="141"/>
      <c r="X205" s="141"/>
      <c r="Y205" s="141"/>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F205" s="12"/>
      <c r="BG205" s="12"/>
      <c r="BH205" s="12"/>
      <c r="BI205" s="12"/>
      <c r="BJ205" s="12"/>
      <c r="BK205" s="12"/>
      <c r="BL205" s="12"/>
      <c r="BM205" s="12"/>
      <c r="BN205" s="12"/>
      <c r="BO205" s="12"/>
      <c r="BP205" s="12"/>
      <c r="BQ205" s="12"/>
      <c r="BR205" s="12"/>
      <c r="BS205" s="12"/>
      <c r="BT205" s="12"/>
      <c r="BU205" s="12"/>
    </row>
    <row r="206" spans="1:73" ht="12.75" customHeight="1">
      <c r="A206" s="19"/>
      <c r="B206" s="19"/>
      <c r="C206" s="90"/>
      <c r="D206" s="118"/>
      <c r="E206" s="126"/>
      <c r="F206" s="126"/>
      <c r="G206" s="235" t="s">
        <v>54</v>
      </c>
      <c r="H206" s="149">
        <f t="shared" ref="H206:Q206" si="104">H4</f>
        <v>3</v>
      </c>
      <c r="I206" s="149">
        <f t="shared" si="104"/>
        <v>1</v>
      </c>
      <c r="J206" s="149">
        <f t="shared" si="104"/>
        <v>2</v>
      </c>
      <c r="K206" s="149">
        <f t="shared" si="104"/>
        <v>10</v>
      </c>
      <c r="L206" s="149">
        <f t="shared" si="104"/>
        <v>4</v>
      </c>
      <c r="M206" s="149">
        <f t="shared" si="104"/>
        <v>9</v>
      </c>
      <c r="N206" s="149">
        <f t="shared" ref="N206" si="105">N4</f>
        <v>5</v>
      </c>
      <c r="O206" s="149">
        <f t="shared" si="104"/>
        <v>8</v>
      </c>
      <c r="P206" s="149">
        <f t="shared" si="104"/>
        <v>6</v>
      </c>
      <c r="Q206" s="149">
        <f t="shared" si="104"/>
        <v>7</v>
      </c>
      <c r="R206" s="133" t="s">
        <v>39</v>
      </c>
      <c r="S206" s="186"/>
      <c r="T206" s="141"/>
      <c r="U206" s="141"/>
      <c r="V206" s="141"/>
      <c r="W206" s="141"/>
      <c r="X206" s="141"/>
      <c r="Y206" s="141"/>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F206" s="12"/>
      <c r="BG206" s="12"/>
      <c r="BH206" s="12"/>
      <c r="BI206" s="12"/>
      <c r="BJ206" s="12"/>
      <c r="BK206" s="12"/>
      <c r="BL206" s="12"/>
      <c r="BM206" s="12"/>
      <c r="BN206" s="12"/>
      <c r="BO206" s="12"/>
      <c r="BP206" s="12"/>
      <c r="BQ206" s="12"/>
      <c r="BR206" s="12"/>
      <c r="BS206" s="12"/>
      <c r="BT206" s="12"/>
      <c r="BU206" s="12"/>
    </row>
    <row r="207" spans="1:73" ht="12.75" customHeight="1">
      <c r="A207" s="19"/>
      <c r="B207" s="19"/>
      <c r="C207" s="90"/>
      <c r="D207" s="118"/>
      <c r="E207" s="136"/>
      <c r="F207" s="136"/>
      <c r="G207" s="150">
        <v>0</v>
      </c>
      <c r="H207" s="240" t="str">
        <f t="array" ref="H207">IF(H180="-","-",AVERAGE(IF(H$5:H$54=$G207,$E$5:$E$54,"-")))</f>
        <v>-</v>
      </c>
      <c r="I207" s="240" t="str">
        <f t="array" ref="I207">IF(I180="-","-",AVERAGE(IF(I$5:I$54=$G207,$E$5:$E$54,"-")))</f>
        <v>-</v>
      </c>
      <c r="J207" s="240" t="str">
        <f t="array" ref="J207">IF(J180="-","-",AVERAGE(IF(J$5:J$54=$G207,$E$5:$E$54,"-")))</f>
        <v>-</v>
      </c>
      <c r="K207" s="240" t="str">
        <f t="array" ref="K207">IF(K180="-","-",AVERAGE(IF(K$5:K$54=$G207,$E$5:$E$54,"-")))</f>
        <v>-</v>
      </c>
      <c r="L207" s="240" t="str">
        <f t="array" ref="L207">IF(L180="-","-",AVERAGE(IF(L$5:L$54=$G207,$E$5:$E$54,"-")))</f>
        <v>-</v>
      </c>
      <c r="M207" s="240" t="str">
        <f t="array" ref="M207">IF(M180="-","-",AVERAGE(IF(M$5:M$54=$G207,$E$5:$E$54,"-")))</f>
        <v>-</v>
      </c>
      <c r="N207" s="240" t="str">
        <f t="array" ref="N207">IF(N180="-","-",AVERAGE(IF(N$5:N$54=$G207,$E$5:$E$54,"-")))</f>
        <v>-</v>
      </c>
      <c r="O207" s="240" t="str">
        <f t="array" ref="O207">IF(O180="-","-",AVERAGE(IF(O$5:O$54=$G207,$E$5:$E$54,"-")))</f>
        <v>-</v>
      </c>
      <c r="P207" s="240" t="str">
        <f t="array" ref="P207">IF(P180="-","-",AVERAGE(IF(P$5:P$54=$G207,$E$5:$E$54,"-")))</f>
        <v>-</v>
      </c>
      <c r="Q207" s="240" t="str">
        <f t="array" ref="Q207">IF(Q180="-","-",AVERAGE(IF(Q$5:Q$54=$G207,$E$5:$E$54,"-")))</f>
        <v>-</v>
      </c>
      <c r="R207" s="241" t="str">
        <f t="array" ref="R207">IF(R180="-","-",AVERAGE(IF(H$5:Q$54=$G207,$E$5:$E$54,"-")))</f>
        <v>-</v>
      </c>
      <c r="S207" s="186"/>
      <c r="T207" s="141"/>
      <c r="U207" s="141"/>
      <c r="V207" s="141"/>
      <c r="W207" s="141"/>
      <c r="X207" s="141"/>
      <c r="Y207" s="141"/>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F207" s="12"/>
      <c r="BG207" s="12"/>
      <c r="BH207" s="12"/>
      <c r="BI207" s="12"/>
      <c r="BJ207" s="12"/>
      <c r="BK207" s="12"/>
      <c r="BL207" s="12"/>
      <c r="BM207" s="12"/>
      <c r="BN207" s="12"/>
      <c r="BO207" s="12"/>
      <c r="BP207" s="12"/>
      <c r="BQ207" s="12"/>
      <c r="BR207" s="12"/>
      <c r="BS207" s="12"/>
      <c r="BT207" s="12"/>
      <c r="BU207" s="12"/>
    </row>
    <row r="208" spans="1:73" ht="12.75" customHeight="1">
      <c r="A208" s="19"/>
      <c r="B208" s="19"/>
      <c r="C208" s="90"/>
      <c r="D208" s="118"/>
      <c r="E208" s="136"/>
      <c r="F208" s="136"/>
      <c r="G208" s="153">
        <f t="shared" ref="G208:G227" si="106">G207+1</f>
        <v>1</v>
      </c>
      <c r="H208" s="242" t="str">
        <f t="array" ref="H208">IF(H181="-","-",AVERAGE(IF(H$5:H$54=$G208,$E$5:$E$54,"-")))</f>
        <v>-</v>
      </c>
      <c r="I208" s="242" t="str">
        <f t="array" ref="I208">IF(I181="-","-",AVERAGE(IF(I$5:I$54=$G208,$E$5:$E$54,"-")))</f>
        <v>-</v>
      </c>
      <c r="J208" s="242" t="str">
        <f t="array" ref="J208">IF(J181="-","-",AVERAGE(IF(J$5:J$54=$G208,$E$5:$E$54,"-")))</f>
        <v>-</v>
      </c>
      <c r="K208" s="242" t="str">
        <f t="array" ref="K208">IF(K181="-","-",AVERAGE(IF(K$5:K$54=$G208,$E$5:$E$54,"-")))</f>
        <v>-</v>
      </c>
      <c r="L208" s="242" t="str">
        <f t="array" ref="L208">IF(L181="-","-",AVERAGE(IF(L$5:L$54=$G208,$E$5:$E$54,"-")))</f>
        <v>-</v>
      </c>
      <c r="M208" s="242" t="str">
        <f t="array" ref="M208">IF(M181="-","-",AVERAGE(IF(M$5:M$54=$G208,$E$5:$E$54,"-")))</f>
        <v>-</v>
      </c>
      <c r="N208" s="242" t="str">
        <f t="array" ref="N208">IF(N181="-","-",AVERAGE(IF(N$5:N$54=$G208,$E$5:$E$54,"-")))</f>
        <v>-</v>
      </c>
      <c r="O208" s="242" t="str">
        <f t="array" ref="O208">IF(O181="-","-",AVERAGE(IF(O$5:O$54=$G208,$E$5:$E$54,"-")))</f>
        <v>-</v>
      </c>
      <c r="P208" s="242" t="str">
        <f t="array" ref="P208">IF(P181="-","-",AVERAGE(IF(P$5:P$54=$G208,$E$5:$E$54,"-")))</f>
        <v>-</v>
      </c>
      <c r="Q208" s="242" t="str">
        <f t="array" ref="Q208">IF(Q181="-","-",AVERAGE(IF(Q$5:Q$54=$G208,$E$5:$E$54,"-")))</f>
        <v>-</v>
      </c>
      <c r="R208" s="243" t="str">
        <f t="array" ref="R208">IF(R181="-","-",AVERAGE(IF(H$5:Q$54=$G208,$E$5:$E$54,"-")))</f>
        <v>-</v>
      </c>
      <c r="S208" s="186"/>
      <c r="T208" s="141"/>
      <c r="U208" s="141"/>
      <c r="V208" s="141"/>
      <c r="W208" s="141"/>
      <c r="X208" s="141"/>
      <c r="Y208" s="141"/>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F208" s="12"/>
      <c r="BG208" s="12"/>
      <c r="BH208" s="12"/>
      <c r="BI208" s="12"/>
      <c r="BJ208" s="12"/>
      <c r="BK208" s="12"/>
      <c r="BL208" s="12"/>
      <c r="BM208" s="12"/>
      <c r="BN208" s="12"/>
      <c r="BO208" s="12"/>
      <c r="BP208" s="12"/>
      <c r="BQ208" s="12"/>
      <c r="BR208" s="12"/>
      <c r="BS208" s="12"/>
      <c r="BT208" s="12"/>
      <c r="BU208" s="12"/>
    </row>
    <row r="209" spans="1:73" ht="12.75" customHeight="1">
      <c r="A209" s="19"/>
      <c r="B209" s="19"/>
      <c r="C209" s="90"/>
      <c r="D209" s="118"/>
      <c r="E209" s="136"/>
      <c r="F209" s="136"/>
      <c r="G209" s="153">
        <f t="shared" si="106"/>
        <v>2</v>
      </c>
      <c r="H209" s="242">
        <f t="array" ref="H209">IF(H182="-","-",AVERAGE(IF(H$5:H$54=$G209,$E$5:$E$54,"-")))</f>
        <v>352.5</v>
      </c>
      <c r="I209" s="242">
        <f t="array" ref="I209">IF(I182="-","-",AVERAGE(IF(I$5:I$54=$G209,$E$5:$E$54,"-")))</f>
        <v>352.5</v>
      </c>
      <c r="J209" s="242">
        <f t="array" ref="J209">IF(J182="-","-",AVERAGE(IF(J$5:J$54=$G209,$E$5:$E$54,"-")))</f>
        <v>352.5</v>
      </c>
      <c r="K209" s="242">
        <f t="array" ref="K209">IF(K182="-","-",AVERAGE(IF(K$5:K$54=$G209,$E$5:$E$54,"-")))</f>
        <v>352.5</v>
      </c>
      <c r="L209" s="242">
        <f t="array" ref="L209">IF(L182="-","-",AVERAGE(IF(L$5:L$54=$G209,$E$5:$E$54,"-")))</f>
        <v>352.5</v>
      </c>
      <c r="M209" s="242">
        <f t="array" ref="M209">IF(M182="-","-",AVERAGE(IF(M$5:M$54=$G209,$E$5:$E$54,"-")))</f>
        <v>352.5</v>
      </c>
      <c r="N209" s="242">
        <f t="array" ref="N209">IF(N182="-","-",AVERAGE(IF(N$5:N$54=$G209,$E$5:$E$54,"-")))</f>
        <v>352.5</v>
      </c>
      <c r="O209" s="242">
        <f t="array" ref="O209">IF(O182="-","-",AVERAGE(IF(O$5:O$54=$G209,$E$5:$E$54,"-")))</f>
        <v>352.5</v>
      </c>
      <c r="P209" s="242">
        <f t="array" ref="P209">IF(P182="-","-",AVERAGE(IF(P$5:P$54=$G209,$E$5:$E$54,"-")))</f>
        <v>352.5</v>
      </c>
      <c r="Q209" s="242">
        <f t="array" ref="Q209">IF(Q182="-","-",AVERAGE(IF(Q$5:Q$54=$G209,$E$5:$E$54,"-")))</f>
        <v>352.5</v>
      </c>
      <c r="R209" s="243">
        <f t="array" ref="R209">IF(R182="-","-",AVERAGE(IF(H$5:Q$54=$G209,$E$5:$E$54,"-")))</f>
        <v>352.5</v>
      </c>
      <c r="S209" s="186"/>
      <c r="T209" s="141"/>
      <c r="U209" s="141"/>
      <c r="V209" s="141"/>
      <c r="W209" s="141"/>
      <c r="X209" s="141"/>
      <c r="Y209" s="141"/>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F209" s="12"/>
      <c r="BG209" s="12"/>
      <c r="BH209" s="12"/>
      <c r="BI209" s="12"/>
      <c r="BJ209" s="12"/>
      <c r="BK209" s="12"/>
      <c r="BL209" s="12"/>
      <c r="BM209" s="12"/>
      <c r="BN209" s="12"/>
      <c r="BO209" s="12"/>
      <c r="BP209" s="12"/>
      <c r="BQ209" s="12"/>
      <c r="BR209" s="12"/>
      <c r="BS209" s="12"/>
      <c r="BT209" s="12"/>
      <c r="BU209" s="12"/>
    </row>
    <row r="210" spans="1:73" ht="12.75" customHeight="1">
      <c r="A210" s="19"/>
      <c r="B210" s="19"/>
      <c r="C210" s="90"/>
      <c r="D210" s="118"/>
      <c r="E210" s="136"/>
      <c r="F210" s="136"/>
      <c r="G210" s="153">
        <f t="shared" si="106"/>
        <v>3</v>
      </c>
      <c r="H210" s="242">
        <f t="array" ref="H210">IF(H183="-","-",AVERAGE(IF(H$5:H$54=$G210,$E$5:$E$54,"-")))</f>
        <v>425</v>
      </c>
      <c r="I210" s="242">
        <f t="array" ref="I210">IF(I183="-","-",AVERAGE(IF(I$5:I$54=$G210,$E$5:$E$54,"-")))</f>
        <v>434</v>
      </c>
      <c r="J210" s="242">
        <f t="array" ref="J210">IF(J183="-","-",AVERAGE(IF(J$5:J$54=$G210,$E$5:$E$54,"-")))</f>
        <v>425</v>
      </c>
      <c r="K210" s="242">
        <f t="array" ref="K210">IF(K183="-","-",AVERAGE(IF(K$5:K$54=$G210,$E$5:$E$54,"-")))</f>
        <v>425</v>
      </c>
      <c r="L210" s="242">
        <f t="array" ref="L210">IF(L183="-","-",AVERAGE(IF(L$5:L$54=$G210,$E$5:$E$54,"-")))</f>
        <v>430</v>
      </c>
      <c r="M210" s="242">
        <f t="array" ref="M210">IF(M183="-","-",AVERAGE(IF(M$5:M$54=$G210,$E$5:$E$54,"-")))</f>
        <v>425</v>
      </c>
      <c r="N210" s="242">
        <f t="array" ref="N210">IF(N183="-","-",AVERAGE(IF(N$5:N$54=$G210,$E$5:$E$54,"-")))</f>
        <v>430</v>
      </c>
      <c r="O210" s="242">
        <f t="array" ref="O210">IF(O183="-","-",AVERAGE(IF(O$5:O$54=$G210,$E$5:$E$54,"-")))</f>
        <v>430</v>
      </c>
      <c r="P210" s="242">
        <f t="array" ref="P210">IF(P183="-","-",AVERAGE(IF(P$5:P$54=$G210,$E$5:$E$54,"-")))</f>
        <v>425</v>
      </c>
      <c r="Q210" s="242">
        <f t="array" ref="Q210">IF(Q183="-","-",AVERAGE(IF(Q$5:Q$54=$G210,$E$5:$E$54,"-")))</f>
        <v>425</v>
      </c>
      <c r="R210" s="243">
        <f t="array" ref="R210">IF(R183="-","-",AVERAGE(IF(H$5:Q$54=$G210,$E$5:$E$54,"-")))</f>
        <v>427.36842105263156</v>
      </c>
      <c r="S210" s="186"/>
      <c r="T210" s="141"/>
      <c r="U210" s="141"/>
      <c r="V210" s="141"/>
      <c r="W210" s="141"/>
      <c r="X210" s="141"/>
      <c r="Y210" s="141"/>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F210" s="12"/>
      <c r="BG210" s="12"/>
      <c r="BH210" s="12"/>
      <c r="BI210" s="12"/>
      <c r="BJ210" s="12"/>
      <c r="BK210" s="12"/>
      <c r="BL210" s="12"/>
      <c r="BM210" s="12"/>
      <c r="BN210" s="12"/>
      <c r="BO210" s="12"/>
      <c r="BP210" s="12"/>
      <c r="BQ210" s="12"/>
      <c r="BR210" s="12"/>
      <c r="BS210" s="12"/>
      <c r="BT210" s="12"/>
      <c r="BU210" s="12"/>
    </row>
    <row r="211" spans="1:73" ht="12.75" customHeight="1">
      <c r="A211" s="19"/>
      <c r="B211" s="19"/>
      <c r="C211" s="90"/>
      <c r="D211" s="118"/>
      <c r="E211" s="136"/>
      <c r="F211" s="136"/>
      <c r="G211" s="153">
        <f t="shared" si="106"/>
        <v>4</v>
      </c>
      <c r="H211" s="242">
        <f t="array" ref="H211">IF(H184="-","-",AVERAGE(IF(H$5:H$54=$G211,$E$5:$E$54,"-")))</f>
        <v>478.33333333333331</v>
      </c>
      <c r="I211" s="242">
        <f t="array" ref="I211">IF(I184="-","-",AVERAGE(IF(I$5:I$54=$G211,$E$5:$E$54,"-")))</f>
        <v>480</v>
      </c>
      <c r="J211" s="242">
        <f t="array" ref="J211">IF(J184="-","-",AVERAGE(IF(J$5:J$54=$G211,$E$5:$E$54,"-")))</f>
        <v>478.33333333333331</v>
      </c>
      <c r="K211" s="242">
        <f t="array" ref="K211">IF(K184="-","-",AVERAGE(IF(K$5:K$54=$G211,$E$5:$E$54,"-")))</f>
        <v>478.33333333333331</v>
      </c>
      <c r="L211" s="242">
        <f t="array" ref="L211">IF(L184="-","-",AVERAGE(IF(L$5:L$54=$G211,$E$5:$E$54,"-")))</f>
        <v>452</v>
      </c>
      <c r="M211" s="242">
        <f t="array" ref="M211">IF(M184="-","-",AVERAGE(IF(M$5:M$54=$G211,$E$5:$E$54,"-")))</f>
        <v>478.33333333333331</v>
      </c>
      <c r="N211" s="242">
        <f t="array" ref="N211">IF(N184="-","-",AVERAGE(IF(N$5:N$54=$G211,$E$5:$E$54,"-")))</f>
        <v>468.57142857142856</v>
      </c>
      <c r="O211" s="242">
        <f t="array" ref="O211">IF(O184="-","-",AVERAGE(IF(O$5:O$54=$G211,$E$5:$E$54,"-")))</f>
        <v>468.57142857142856</v>
      </c>
      <c r="P211" s="242">
        <f t="array" ref="P211">IF(P184="-","-",AVERAGE(IF(P$5:P$54=$G211,$E$5:$E$54,"-")))</f>
        <v>474</v>
      </c>
      <c r="Q211" s="242">
        <f t="array" ref="Q211">IF(Q184="-","-",AVERAGE(IF(Q$5:Q$54=$G211,$E$5:$E$54,"-")))</f>
        <v>460</v>
      </c>
      <c r="R211" s="243">
        <f t="array" ref="R211">IF(R184="-","-",AVERAGE(IF(H$5:Q$54=$G211,$E$5:$E$54,"-")))</f>
        <v>472.32142857142856</v>
      </c>
      <c r="S211" s="186"/>
      <c r="T211" s="141"/>
      <c r="U211" s="141"/>
      <c r="V211" s="141"/>
      <c r="W211" s="141"/>
      <c r="X211" s="141"/>
      <c r="Y211" s="141"/>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F211" s="12"/>
      <c r="BG211" s="12"/>
      <c r="BH211" s="12"/>
      <c r="BI211" s="12"/>
      <c r="BJ211" s="12"/>
      <c r="BK211" s="12"/>
      <c r="BL211" s="12"/>
      <c r="BM211" s="12"/>
      <c r="BN211" s="12"/>
      <c r="BO211" s="12"/>
      <c r="BP211" s="12"/>
      <c r="BQ211" s="12"/>
      <c r="BR211" s="12"/>
      <c r="BS211" s="12"/>
      <c r="BT211" s="12"/>
      <c r="BU211" s="12"/>
    </row>
    <row r="212" spans="1:73" ht="12.75" customHeight="1">
      <c r="A212" s="19"/>
      <c r="B212" s="19"/>
      <c r="C212" s="90"/>
      <c r="D212" s="118"/>
      <c r="E212" s="136"/>
      <c r="F212" s="136"/>
      <c r="G212" s="153">
        <f t="shared" si="106"/>
        <v>5</v>
      </c>
      <c r="H212" s="242">
        <f t="array" ref="H212">IF(H185="-","-",AVERAGE(IF(H$5:H$54=$G212,$E$5:$E$54,"-")))</f>
        <v>586</v>
      </c>
      <c r="I212" s="242">
        <f t="array" ref="I212">IF(I185="-","-",AVERAGE(IF(I$5:I$54=$G212,$E$5:$E$54,"-")))</f>
        <v>580</v>
      </c>
      <c r="J212" s="242">
        <f t="array" ref="J212">IF(J185="-","-",AVERAGE(IF(J$5:J$54=$G212,$E$5:$E$54,"-")))</f>
        <v>567.5</v>
      </c>
      <c r="K212" s="242">
        <f t="array" ref="K212">IF(K185="-","-",AVERAGE(IF(K$5:K$54=$G212,$E$5:$E$54,"-")))</f>
        <v>586</v>
      </c>
      <c r="L212" s="242">
        <f t="array" ref="L212">IF(L185="-","-",AVERAGE(IF(L$5:L$54=$G212,$E$5:$E$54,"-")))</f>
        <v>564.28571428571433</v>
      </c>
      <c r="M212" s="242">
        <f t="array" ref="M212">IF(M185="-","-",AVERAGE(IF(M$5:M$54=$G212,$E$5:$E$54,"-")))</f>
        <v>580</v>
      </c>
      <c r="N212" s="242">
        <f t="array" ref="N212">IF(N185="-","-",AVERAGE(IF(N$5:N$54=$G212,$E$5:$E$54,"-")))</f>
        <v>596.66666666666663</v>
      </c>
      <c r="O212" s="242">
        <f t="array" ref="O212">IF(O185="-","-",AVERAGE(IF(O$5:O$54=$G212,$E$5:$E$54,"-")))</f>
        <v>586</v>
      </c>
      <c r="P212" s="242">
        <f t="array" ref="P212">IF(P185="-","-",AVERAGE(IF(P$5:P$54=$G212,$E$5:$E$54,"-")))</f>
        <v>586</v>
      </c>
      <c r="Q212" s="242">
        <f t="array" ref="Q212">IF(Q185="-","-",AVERAGE(IF(Q$5:Q$54=$G212,$E$5:$E$54,"-")))</f>
        <v>553.33333333333337</v>
      </c>
      <c r="R212" s="243">
        <f t="array" ref="R212">IF(R185="-","-",AVERAGE(IF(H$5:Q$54=$G212,$E$5:$E$54,"-")))</f>
        <v>578.18181818181813</v>
      </c>
      <c r="S212" s="186"/>
      <c r="T212" s="141"/>
      <c r="U212" s="141"/>
      <c r="V212" s="141"/>
      <c r="W212" s="141"/>
      <c r="X212" s="141"/>
      <c r="Y212" s="141"/>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F212" s="12"/>
      <c r="BG212" s="12"/>
      <c r="BH212" s="12"/>
      <c r="BI212" s="12"/>
      <c r="BJ212" s="12"/>
      <c r="BK212" s="12"/>
      <c r="BL212" s="12"/>
      <c r="BM212" s="12"/>
      <c r="BN212" s="12"/>
      <c r="BO212" s="12"/>
      <c r="BP212" s="12"/>
      <c r="BQ212" s="12"/>
      <c r="BR212" s="12"/>
      <c r="BS212" s="12"/>
      <c r="BT212" s="12"/>
      <c r="BU212" s="12"/>
    </row>
    <row r="213" spans="1:73" ht="12.75" customHeight="1">
      <c r="A213" s="19"/>
      <c r="B213" s="19"/>
      <c r="C213" s="90"/>
      <c r="D213" s="118"/>
      <c r="E213" s="136"/>
      <c r="F213" s="136"/>
      <c r="G213" s="153">
        <f t="shared" si="106"/>
        <v>6</v>
      </c>
      <c r="H213" s="242">
        <f t="array" ref="H213">IF(H186="-","-",AVERAGE(IF(H$5:H$54=$G213,$E$5:$E$54,"-")))</f>
        <v>618.88888888888891</v>
      </c>
      <c r="I213" s="242">
        <f t="array" ref="I213">IF(I186="-","-",AVERAGE(IF(I$5:I$54=$G213,$E$5:$E$54,"-")))</f>
        <v>627.5</v>
      </c>
      <c r="J213" s="242">
        <f t="array" ref="J213">IF(J186="-","-",AVERAGE(IF(J$5:J$54=$G213,$E$5:$E$54,"-")))</f>
        <v>623</v>
      </c>
      <c r="K213" s="242">
        <f t="array" ref="K213">IF(K186="-","-",AVERAGE(IF(K$5:K$54=$G213,$E$5:$E$54,"-")))</f>
        <v>618.88888888888891</v>
      </c>
      <c r="L213" s="242">
        <f t="array" ref="L213">IF(L186="-","-",AVERAGE(IF(L$5:L$54=$G213,$E$5:$E$54,"-")))</f>
        <v>640</v>
      </c>
      <c r="M213" s="242">
        <f t="array" ref="M213">IF(M186="-","-",AVERAGE(IF(M$5:M$54=$G213,$E$5:$E$54,"-")))</f>
        <v>640</v>
      </c>
      <c r="N213" s="242">
        <f t="array" ref="N213">IF(N186="-","-",AVERAGE(IF(N$5:N$54=$G213,$E$5:$E$54,"-")))</f>
        <v>615</v>
      </c>
      <c r="O213" s="242">
        <f t="array" ref="O213">IF(O186="-","-",AVERAGE(IF(O$5:O$54=$G213,$E$5:$E$54,"-")))</f>
        <v>618.88888888888891</v>
      </c>
      <c r="P213" s="242">
        <f t="array" ref="P213">IF(P186="-","-",AVERAGE(IF(P$5:P$54=$G213,$E$5:$E$54,"-")))</f>
        <v>618.88888888888891</v>
      </c>
      <c r="Q213" s="242">
        <f t="array" ref="Q213">IF(Q186="-","-",AVERAGE(IF(Q$5:Q$54=$G213,$E$5:$E$54,"-")))</f>
        <v>606</v>
      </c>
      <c r="R213" s="243">
        <f t="array" ref="R213">IF(R186="-","-",AVERAGE(IF(H$5:Q$54=$G213,$E$5:$E$54,"-")))</f>
        <v>622.55555555555554</v>
      </c>
      <c r="S213" s="186"/>
      <c r="T213" s="141"/>
      <c r="U213" s="141"/>
      <c r="V213" s="141"/>
      <c r="W213" s="141"/>
      <c r="X213" s="141"/>
      <c r="Y213" s="141"/>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F213" s="12"/>
      <c r="BG213" s="12"/>
      <c r="BH213" s="12"/>
      <c r="BI213" s="12"/>
      <c r="BJ213" s="12"/>
      <c r="BK213" s="12"/>
      <c r="BL213" s="12"/>
      <c r="BM213" s="12"/>
      <c r="BN213" s="12"/>
      <c r="BO213" s="12"/>
      <c r="BP213" s="12"/>
      <c r="BQ213" s="12"/>
      <c r="BR213" s="12"/>
      <c r="BS213" s="12"/>
      <c r="BT213" s="12"/>
      <c r="BU213" s="12"/>
    </row>
    <row r="214" spans="1:73" ht="12.75" customHeight="1">
      <c r="A214" s="19"/>
      <c r="B214" s="19"/>
      <c r="C214" s="90"/>
      <c r="D214" s="118"/>
      <c r="E214" s="136"/>
      <c r="F214" s="136"/>
      <c r="G214" s="153">
        <f t="shared" si="106"/>
        <v>7</v>
      </c>
      <c r="H214" s="242">
        <f t="array" ref="H214">IF(H187="-","-",AVERAGE(IF(H$5:H$54=$G214,$E$5:$E$54,"-")))</f>
        <v>678.57142857142856</v>
      </c>
      <c r="I214" s="242">
        <f t="array" ref="I214">IF(I187="-","-",AVERAGE(IF(I$5:I$54=$G214,$E$5:$E$54,"-")))</f>
        <v>678.57142857142856</v>
      </c>
      <c r="J214" s="242">
        <f t="array" ref="J214">IF(J187="-","-",AVERAGE(IF(J$5:J$54=$G214,$E$5:$E$54,"-")))</f>
        <v>678.57142857142856</v>
      </c>
      <c r="K214" s="242">
        <f t="array" ref="K214">IF(K187="-","-",AVERAGE(IF(K$5:K$54=$G214,$E$5:$E$54,"-")))</f>
        <v>695</v>
      </c>
      <c r="L214" s="242">
        <f t="array" ref="L214">IF(L187="-","-",AVERAGE(IF(L$5:L$54=$G214,$E$5:$E$54,"-")))</f>
        <v>656.25</v>
      </c>
      <c r="M214" s="242">
        <f t="array" ref="M214">IF(M187="-","-",AVERAGE(IF(M$5:M$54=$G214,$E$5:$E$54,"-")))</f>
        <v>668.33333333333337</v>
      </c>
      <c r="N214" s="242">
        <f t="array" ref="N214">IF(N187="-","-",AVERAGE(IF(N$5:N$54=$G214,$E$5:$E$54,"-")))</f>
        <v>678.57142857142856</v>
      </c>
      <c r="O214" s="242">
        <f t="array" ref="O214">IF(O187="-","-",AVERAGE(IF(O$5:O$54=$G214,$E$5:$E$54,"-")))</f>
        <v>678.57142857142856</v>
      </c>
      <c r="P214" s="242">
        <f t="array" ref="P214">IF(P187="-","-",AVERAGE(IF(P$5:P$54=$G214,$E$5:$E$54,"-")))</f>
        <v>695</v>
      </c>
      <c r="Q214" s="242">
        <f t="array" ref="Q214">IF(Q187="-","-",AVERAGE(IF(Q$5:Q$54=$G214,$E$5:$E$54,"-")))</f>
        <v>672.22222222222217</v>
      </c>
      <c r="R214" s="243">
        <f t="array" ref="R214">IF(R187="-","-",AVERAGE(IF(H$5:Q$54=$G214,$E$5:$E$54,"-")))</f>
        <v>678.10810810810813</v>
      </c>
      <c r="S214" s="186"/>
      <c r="T214" s="141"/>
      <c r="U214" s="141"/>
      <c r="V214" s="141"/>
      <c r="W214" s="141"/>
      <c r="X214" s="141"/>
      <c r="Y214" s="141"/>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F214" s="12"/>
      <c r="BG214" s="12"/>
      <c r="BH214" s="12"/>
      <c r="BI214" s="12"/>
      <c r="BJ214" s="12"/>
      <c r="BK214" s="12"/>
      <c r="BL214" s="12"/>
      <c r="BM214" s="12"/>
      <c r="BN214" s="12"/>
      <c r="BO214" s="12"/>
      <c r="BP214" s="12"/>
      <c r="BQ214" s="12"/>
      <c r="BR214" s="12"/>
      <c r="BS214" s="12"/>
      <c r="BT214" s="12"/>
      <c r="BU214" s="12"/>
    </row>
    <row r="215" spans="1:73" ht="12.75" customHeight="1">
      <c r="A215" s="19"/>
      <c r="B215" s="19"/>
      <c r="C215" s="90"/>
      <c r="D215" s="118"/>
      <c r="E215" s="136"/>
      <c r="F215" s="136"/>
      <c r="G215" s="153">
        <f t="shared" si="106"/>
        <v>8</v>
      </c>
      <c r="H215" s="242">
        <f t="array" ref="H215">IF(H188="-","-",AVERAGE(IF(H$5:H$54=$G215,$E$5:$E$54,"-")))</f>
        <v>777.5</v>
      </c>
      <c r="I215" s="242">
        <f t="array" ref="I215">IF(I188="-","-",AVERAGE(IF(I$5:I$54=$G215,$E$5:$E$54,"-")))</f>
        <v>777.5</v>
      </c>
      <c r="J215" s="242">
        <f t="array" ref="J215">IF(J188="-","-",AVERAGE(IF(J$5:J$54=$G215,$E$5:$E$54,"-")))</f>
        <v>777.5</v>
      </c>
      <c r="K215" s="242">
        <f t="array" ref="K215">IF(K188="-","-",AVERAGE(IF(K$5:K$54=$G215,$E$5:$E$54,"-")))</f>
        <v>730</v>
      </c>
      <c r="L215" s="242">
        <f t="array" ref="L215">IF(L188="-","-",AVERAGE(IF(L$5:L$54=$G215,$E$5:$E$54,"-")))</f>
        <v>806.66666666666663</v>
      </c>
      <c r="M215" s="242">
        <f t="array" ref="M215">IF(M188="-","-",AVERAGE(IF(M$5:M$54=$G215,$E$5:$E$54,"-")))</f>
        <v>768</v>
      </c>
      <c r="N215" s="242">
        <f t="array" ref="N215">IF(N188="-","-",AVERAGE(IF(N$5:N$54=$G215,$E$5:$E$54,"-")))</f>
        <v>777.5</v>
      </c>
      <c r="O215" s="242">
        <f t="array" ref="O215">IF(O188="-","-",AVERAGE(IF(O$5:O$54=$G215,$E$5:$E$54,"-")))</f>
        <v>777.5</v>
      </c>
      <c r="P215" s="242">
        <f t="array" ref="P215">IF(P188="-","-",AVERAGE(IF(P$5:P$54=$G215,$E$5:$E$54,"-")))</f>
        <v>757.5</v>
      </c>
      <c r="Q215" s="242">
        <f t="array" ref="Q215">IF(Q188="-","-",AVERAGE(IF(Q$5:Q$54=$G215,$E$5:$E$54,"-")))</f>
        <v>805</v>
      </c>
      <c r="R215" s="243">
        <f t="array" ref="R215">IF(R188="-","-",AVERAGE(IF(H$5:Q$54=$G215,$E$5:$E$54,"-")))</f>
        <v>775.27777777777783</v>
      </c>
      <c r="S215" s="186"/>
      <c r="T215" s="141"/>
      <c r="U215" s="141"/>
      <c r="V215" s="141"/>
      <c r="W215" s="141"/>
      <c r="X215" s="141"/>
      <c r="Y215" s="141"/>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F215" s="12"/>
      <c r="BG215" s="12"/>
      <c r="BH215" s="12"/>
      <c r="BI215" s="12"/>
      <c r="BJ215" s="12"/>
      <c r="BK215" s="12"/>
      <c r="BL215" s="12"/>
      <c r="BM215" s="12"/>
      <c r="BN215" s="12"/>
      <c r="BO215" s="12"/>
      <c r="BP215" s="12"/>
      <c r="BQ215" s="12"/>
      <c r="BR215" s="12"/>
      <c r="BS215" s="12"/>
      <c r="BT215" s="12"/>
      <c r="BU215" s="12"/>
    </row>
    <row r="216" spans="1:73" ht="12.75" customHeight="1">
      <c r="A216" s="19"/>
      <c r="B216" s="19"/>
      <c r="C216" s="90"/>
      <c r="D216" s="118"/>
      <c r="E216" s="136"/>
      <c r="F216" s="136"/>
      <c r="G216" s="153">
        <f t="shared" si="106"/>
        <v>9</v>
      </c>
      <c r="H216" s="242">
        <f t="array" ref="H216">IF(H189="-","-",AVERAGE(IF(H$5:H$54=$G216,$E$5:$E$54,"-")))</f>
        <v>836.66666666666663</v>
      </c>
      <c r="I216" s="242">
        <f t="array" ref="I216">IF(I189="-","-",AVERAGE(IF(I$5:I$54=$G216,$E$5:$E$54,"-")))</f>
        <v>780</v>
      </c>
      <c r="J216" s="242">
        <f t="array" ref="J216">IF(J189="-","-",AVERAGE(IF(J$5:J$54=$G216,$E$5:$E$54,"-")))</f>
        <v>780</v>
      </c>
      <c r="K216" s="242">
        <f t="array" ref="K216">IF(K189="-","-",AVERAGE(IF(K$5:K$54=$G216,$E$5:$E$54,"-")))</f>
        <v>800</v>
      </c>
      <c r="L216" s="242">
        <f t="array" ref="L216">IF(L189="-","-",AVERAGE(IF(L$5:L$54=$G216,$E$5:$E$54,"-")))</f>
        <v>730</v>
      </c>
      <c r="M216" s="242" t="str">
        <f t="array" ref="M216">IF(M189="-","-",AVERAGE(IF(M$5:M$54=$G216,$E$5:$E$54,"-")))</f>
        <v>-</v>
      </c>
      <c r="N216" s="242">
        <f t="array" ref="N216">IF(N189="-","-",AVERAGE(IF(N$5:N$54=$G216,$E$5:$E$54,"-")))</f>
        <v>780</v>
      </c>
      <c r="O216" s="242">
        <f t="array" ref="O216">IF(O189="-","-",AVERAGE(IF(O$5:O$54=$G216,$E$5:$E$54,"-")))</f>
        <v>730</v>
      </c>
      <c r="P216" s="242">
        <f t="array" ref="P216">IF(P189="-","-",AVERAGE(IF(P$5:P$54=$G216,$E$5:$E$54,"-")))</f>
        <v>890</v>
      </c>
      <c r="Q216" s="242">
        <f t="array" ref="Q216">IF(Q189="-","-",AVERAGE(IF(Q$5:Q$54=$G216,$E$5:$E$54,"-")))</f>
        <v>770</v>
      </c>
      <c r="R216" s="243">
        <f t="array" ref="R216">IF(R189="-","-",AVERAGE(IF(H$5:Q$54=$G216,$E$5:$E$54,"-")))</f>
        <v>798.33333333333337</v>
      </c>
      <c r="S216" s="186"/>
      <c r="T216" s="141"/>
      <c r="U216" s="141"/>
      <c r="V216" s="141"/>
      <c r="W216" s="141"/>
      <c r="X216" s="141"/>
      <c r="Y216" s="141"/>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F216" s="12"/>
      <c r="BG216" s="12"/>
      <c r="BH216" s="12"/>
      <c r="BI216" s="12"/>
      <c r="BJ216" s="12"/>
      <c r="BK216" s="12"/>
      <c r="BL216" s="12"/>
      <c r="BM216" s="12"/>
      <c r="BN216" s="12"/>
      <c r="BO216" s="12"/>
      <c r="BP216" s="12"/>
      <c r="BQ216" s="12"/>
      <c r="BR216" s="12"/>
      <c r="BS216" s="12"/>
      <c r="BT216" s="12"/>
      <c r="BU216" s="12"/>
    </row>
    <row r="217" spans="1:73" ht="12.75" customHeight="1">
      <c r="A217" s="19"/>
      <c r="B217" s="19"/>
      <c r="C217" s="90"/>
      <c r="D217" s="118"/>
      <c r="E217" s="136"/>
      <c r="F217" s="136"/>
      <c r="G217" s="153">
        <f t="shared" si="106"/>
        <v>10</v>
      </c>
      <c r="H217" s="242">
        <f t="array" ref="H217">IF(H190="-","-",AVERAGE(IF(H$5:H$54=$G217,$E$5:$E$54,"-")))</f>
        <v>796.66666666666663</v>
      </c>
      <c r="I217" s="242">
        <f t="array" ref="I217">IF(I190="-","-",AVERAGE(IF(I$5:I$54=$G217,$E$5:$E$54,"-")))</f>
        <v>830</v>
      </c>
      <c r="J217" s="242">
        <f t="array" ref="J217">IF(J190="-","-",AVERAGE(IF(J$5:J$54=$G217,$E$5:$E$54,"-")))</f>
        <v>840</v>
      </c>
      <c r="K217" s="242">
        <f t="array" ref="K217">IF(K190="-","-",AVERAGE(IF(K$5:K$54=$G217,$E$5:$E$54,"-")))</f>
        <v>832.5</v>
      </c>
      <c r="L217" s="242">
        <f t="array" ref="L217">IF(L190="-","-",AVERAGE(IF(L$5:L$54=$G217,$E$5:$E$54,"-")))</f>
        <v>834</v>
      </c>
      <c r="M217" s="242">
        <f t="array" ref="M217">IF(M190="-","-",AVERAGE(IF(M$5:M$54=$G217,$E$5:$E$54,"-")))</f>
        <v>802.5</v>
      </c>
      <c r="N217" s="242">
        <f t="array" ref="N217">IF(N190="-","-",AVERAGE(IF(N$5:N$54=$G217,$E$5:$E$54,"-")))</f>
        <v>873.33333333333337</v>
      </c>
      <c r="O217" s="242">
        <f t="array" ref="O217">IF(O190="-","-",AVERAGE(IF(O$5:O$54=$G217,$E$5:$E$54,"-")))</f>
        <v>834</v>
      </c>
      <c r="P217" s="242">
        <f t="array" ref="P217">IF(P190="-","-",AVERAGE(IF(P$5:P$54=$G217,$E$5:$E$54,"-")))</f>
        <v>820</v>
      </c>
      <c r="Q217" s="242">
        <f t="array" ref="Q217">IF(Q190="-","-",AVERAGE(IF(Q$5:Q$54=$G217,$E$5:$E$54,"-")))</f>
        <v>800</v>
      </c>
      <c r="R217" s="243">
        <f t="array" ref="R217">IF(R190="-","-",AVERAGE(IF(H$5:Q$54=$G217,$E$5:$E$54,"-")))</f>
        <v>826.5</v>
      </c>
      <c r="S217" s="186"/>
      <c r="T217" s="141"/>
      <c r="U217" s="141"/>
      <c r="V217" s="141"/>
      <c r="W217" s="141"/>
      <c r="X217" s="141"/>
      <c r="Y217" s="141"/>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F217" s="12"/>
      <c r="BG217" s="12"/>
      <c r="BH217" s="12"/>
      <c r="BI217" s="12"/>
      <c r="BJ217" s="12"/>
      <c r="BK217" s="12"/>
      <c r="BL217" s="12"/>
      <c r="BM217" s="12"/>
      <c r="BN217" s="12"/>
      <c r="BO217" s="12"/>
      <c r="BP217" s="12"/>
      <c r="BQ217" s="12"/>
      <c r="BR217" s="12"/>
      <c r="BS217" s="12"/>
      <c r="BT217" s="12"/>
      <c r="BU217" s="12"/>
    </row>
    <row r="218" spans="1:73" ht="12.75" customHeight="1">
      <c r="A218" s="19"/>
      <c r="B218" s="19"/>
      <c r="C218" s="90"/>
      <c r="D218" s="118"/>
      <c r="E218" s="136"/>
      <c r="F218" s="136"/>
      <c r="G218" s="153">
        <f t="shared" si="106"/>
        <v>11</v>
      </c>
      <c r="H218" s="242">
        <f t="array" ref="H218">IF(H191="-","-",AVERAGE(IF(H$5:H$54=$G218,$E$5:$E$54,"-")))</f>
        <v>882.5</v>
      </c>
      <c r="I218" s="242">
        <f t="array" ref="I218">IF(I191="-","-",AVERAGE(IF(I$5:I$54=$G218,$E$5:$E$54,"-")))</f>
        <v>895</v>
      </c>
      <c r="J218" s="242">
        <f t="array" ref="J218">IF(J191="-","-",AVERAGE(IF(J$5:J$54=$G218,$E$5:$E$54,"-")))</f>
        <v>840</v>
      </c>
      <c r="K218" s="242">
        <f t="array" ref="K218">IF(K191="-","-",AVERAGE(IF(K$5:K$54=$G218,$E$5:$E$54,"-")))</f>
        <v>860</v>
      </c>
      <c r="L218" s="242">
        <f t="array" ref="L218">IF(L191="-","-",AVERAGE(IF(L$5:L$54=$G218,$E$5:$E$54,"-")))</f>
        <v>850</v>
      </c>
      <c r="M218" s="242">
        <f t="array" ref="M218">IF(M191="-","-",AVERAGE(IF(M$5:M$54=$G218,$E$5:$E$54,"-")))</f>
        <v>898</v>
      </c>
      <c r="N218" s="242">
        <f t="array" ref="N218">IF(N191="-","-",AVERAGE(IF(N$5:N$54=$G218,$E$5:$E$54,"-")))</f>
        <v>910</v>
      </c>
      <c r="O218" s="242">
        <f t="array" ref="O218">IF(O191="-","-",AVERAGE(IF(O$5:O$54=$G218,$E$5:$E$54,"-")))</f>
        <v>850</v>
      </c>
      <c r="P218" s="242">
        <f t="array" ref="P218">IF(P191="-","-",AVERAGE(IF(P$5:P$54=$G218,$E$5:$E$54,"-")))</f>
        <v>910</v>
      </c>
      <c r="Q218" s="242">
        <f t="array" ref="Q218">IF(Q191="-","-",AVERAGE(IF(Q$5:Q$54=$G218,$E$5:$E$54,"-")))</f>
        <v>860</v>
      </c>
      <c r="R218" s="243">
        <f t="array" ref="R218">IF(R191="-","-",AVERAGE(IF(H$5:Q$54=$G218,$E$5:$E$54,"-")))</f>
        <v>876.66666666666663</v>
      </c>
      <c r="S218" s="186"/>
      <c r="T218" s="141"/>
      <c r="U218" s="141"/>
      <c r="V218" s="141"/>
      <c r="W218" s="141"/>
      <c r="X218" s="141"/>
      <c r="Y218" s="141"/>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F218" s="12"/>
      <c r="BG218" s="12"/>
      <c r="BH218" s="12"/>
      <c r="BI218" s="12"/>
      <c r="BJ218" s="12"/>
      <c r="BK218" s="12"/>
      <c r="BL218" s="12"/>
      <c r="BM218" s="12"/>
      <c r="BN218" s="12"/>
      <c r="BO218" s="12"/>
      <c r="BP218" s="12"/>
      <c r="BQ218" s="12"/>
      <c r="BR218" s="12"/>
      <c r="BS218" s="12"/>
      <c r="BT218" s="12"/>
      <c r="BU218" s="12"/>
    </row>
    <row r="219" spans="1:73" ht="12.75" customHeight="1">
      <c r="A219" s="19"/>
      <c r="B219" s="19"/>
      <c r="C219" s="90"/>
      <c r="D219" s="118"/>
      <c r="E219" s="136"/>
      <c r="F219" s="136"/>
      <c r="G219" s="153">
        <f t="shared" si="106"/>
        <v>12</v>
      </c>
      <c r="H219" s="242" t="str">
        <f t="array" ref="H219">IF(H192="-","-",AVERAGE(IF(H$5:H$54=$G219,$E$5:$E$54,"-")))</f>
        <v>-</v>
      </c>
      <c r="I219" s="242">
        <f t="array" ref="I219">IF(I192="-","-",AVERAGE(IF(I$5:I$54=$G219,$E$5:$E$54,"-")))</f>
        <v>930</v>
      </c>
      <c r="J219" s="242">
        <f t="array" ref="J219">IF(J192="-","-",AVERAGE(IF(J$5:J$54=$G219,$E$5:$E$54,"-")))</f>
        <v>915</v>
      </c>
      <c r="K219" s="242">
        <f t="array" ref="K219">IF(K192="-","-",AVERAGE(IF(K$5:K$54=$G219,$E$5:$E$54,"-")))</f>
        <v>910</v>
      </c>
      <c r="L219" s="242">
        <f t="array" ref="L219">IF(L192="-","-",AVERAGE(IF(L$5:L$54=$G219,$E$5:$E$54,"-")))</f>
        <v>915</v>
      </c>
      <c r="M219" s="242" t="str">
        <f t="array" ref="M219">IF(M192="-","-",AVERAGE(IF(M$5:M$54=$G219,$E$5:$E$54,"-")))</f>
        <v>-</v>
      </c>
      <c r="N219" s="242" t="str">
        <f t="array" ref="N219">IF(N192="-","-",AVERAGE(IF(N$5:N$54=$G219,$E$5:$E$54,"-")))</f>
        <v>-</v>
      </c>
      <c r="O219" s="242">
        <f t="array" ref="O219">IF(O192="-","-",AVERAGE(IF(O$5:O$54=$G219,$E$5:$E$54,"-")))</f>
        <v>915</v>
      </c>
      <c r="P219" s="242" t="str">
        <f t="array" ref="P219">IF(P192="-","-",AVERAGE(IF(P$5:P$54=$G219,$E$5:$E$54,"-")))</f>
        <v>-</v>
      </c>
      <c r="Q219" s="242">
        <f t="array" ref="Q219">IF(Q192="-","-",AVERAGE(IF(Q$5:Q$54=$G219,$E$5:$E$54,"-")))</f>
        <v>910</v>
      </c>
      <c r="R219" s="243">
        <f t="array" ref="R219">IF(R192="-","-",AVERAGE(IF(H$5:Q$54=$G219,$E$5:$E$54,"-")))</f>
        <v>914.5454545454545</v>
      </c>
      <c r="S219" s="186"/>
      <c r="T219" s="141"/>
      <c r="U219" s="141"/>
      <c r="V219" s="141"/>
      <c r="W219" s="141"/>
      <c r="X219" s="141"/>
      <c r="Y219" s="141"/>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F219" s="12"/>
      <c r="BG219" s="12"/>
      <c r="BH219" s="12"/>
      <c r="BI219" s="12"/>
      <c r="BJ219" s="12"/>
      <c r="BK219" s="12"/>
      <c r="BL219" s="12"/>
      <c r="BM219" s="12"/>
      <c r="BN219" s="12"/>
      <c r="BO219" s="12"/>
      <c r="BP219" s="12"/>
      <c r="BQ219" s="12"/>
      <c r="BR219" s="12"/>
      <c r="BS219" s="12"/>
      <c r="BT219" s="12"/>
      <c r="BU219" s="12"/>
    </row>
    <row r="220" spans="1:73" ht="12.75" customHeight="1">
      <c r="A220" s="19"/>
      <c r="B220" s="19"/>
      <c r="C220" s="90"/>
      <c r="D220" s="118"/>
      <c r="E220" s="136"/>
      <c r="F220" s="136"/>
      <c r="G220" s="153">
        <f t="shared" si="106"/>
        <v>13</v>
      </c>
      <c r="H220" s="242" t="str">
        <f t="array" ref="H220">IF(H193="-","-",AVERAGE(IF(H$5:H$54=$G220,$E$5:$E$54,"-")))</f>
        <v>-</v>
      </c>
      <c r="I220" s="242" t="str">
        <f t="array" ref="I220">IF(I193="-","-",AVERAGE(IF(I$5:I$54=$G220,$E$5:$E$54,"-")))</f>
        <v>-</v>
      </c>
      <c r="J220" s="242" t="str">
        <f t="array" ref="J220">IF(J193="-","-",AVERAGE(IF(J$5:J$54=$G220,$E$5:$E$54,"-")))</f>
        <v>-</v>
      </c>
      <c r="K220" s="242" t="str">
        <f t="array" ref="K220">IF(K193="-","-",AVERAGE(IF(K$5:K$54=$G220,$E$5:$E$54,"-")))</f>
        <v>-</v>
      </c>
      <c r="L220" s="242" t="str">
        <f t="array" ref="L220">IF(L193="-","-",AVERAGE(IF(L$5:L$54=$G220,$E$5:$E$54,"-")))</f>
        <v>-</v>
      </c>
      <c r="M220" s="242" t="str">
        <f t="array" ref="M220">IF(M193="-","-",AVERAGE(IF(M$5:M$54=$G220,$E$5:$E$54,"-")))</f>
        <v>-</v>
      </c>
      <c r="N220" s="242" t="str">
        <f t="array" ref="N220">IF(N193="-","-",AVERAGE(IF(N$5:N$54=$G220,$E$5:$E$54,"-")))</f>
        <v>-</v>
      </c>
      <c r="O220" s="242" t="str">
        <f t="array" ref="O220">IF(O193="-","-",AVERAGE(IF(O$5:O$54=$G220,$E$5:$E$54,"-")))</f>
        <v>-</v>
      </c>
      <c r="P220" s="242" t="str">
        <f t="array" ref="P220">IF(P193="-","-",AVERAGE(IF(P$5:P$54=$G220,$E$5:$E$54,"-")))</f>
        <v>-</v>
      </c>
      <c r="Q220" s="242" t="str">
        <f t="array" ref="Q220">IF(Q193="-","-",AVERAGE(IF(Q$5:Q$54=$G220,$E$5:$E$54,"-")))</f>
        <v>-</v>
      </c>
      <c r="R220" s="243" t="str">
        <f t="array" ref="R220">IF(R193="-","-",AVERAGE(IF(H$5:Q$54=$G220,$E$5:$E$54,"-")))</f>
        <v>-</v>
      </c>
      <c r="S220" s="186"/>
      <c r="T220" s="141"/>
      <c r="U220" s="141"/>
      <c r="V220" s="141"/>
      <c r="W220" s="141"/>
      <c r="X220" s="141"/>
      <c r="Y220" s="141"/>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F220" s="12"/>
      <c r="BG220" s="12"/>
      <c r="BH220" s="12"/>
      <c r="BI220" s="12"/>
      <c r="BJ220" s="12"/>
      <c r="BK220" s="12"/>
      <c r="BL220" s="12"/>
      <c r="BM220" s="12"/>
      <c r="BN220" s="12"/>
      <c r="BO220" s="12"/>
      <c r="BP220" s="12"/>
      <c r="BQ220" s="12"/>
      <c r="BR220" s="12"/>
      <c r="BS220" s="12"/>
      <c r="BT220" s="12"/>
      <c r="BU220" s="12"/>
    </row>
    <row r="221" spans="1:73" ht="12.75" customHeight="1">
      <c r="A221" s="19"/>
      <c r="B221" s="19"/>
      <c r="C221" s="90"/>
      <c r="D221" s="118"/>
      <c r="E221" s="136"/>
      <c r="F221" s="136"/>
      <c r="G221" s="153">
        <f t="shared" si="106"/>
        <v>14</v>
      </c>
      <c r="H221" s="242" t="str">
        <f t="array" ref="H221">IF(H194="-","-",AVERAGE(IF(H$5:H$54=$G221,$E$5:$E$54,"-")))</f>
        <v>-</v>
      </c>
      <c r="I221" s="242" t="str">
        <f t="array" ref="I221">IF(I194="-","-",AVERAGE(IF(I$5:I$54=$G221,$E$5:$E$54,"-")))</f>
        <v>-</v>
      </c>
      <c r="J221" s="242" t="str">
        <f t="array" ref="J221">IF(J194="-","-",AVERAGE(IF(J$5:J$54=$G221,$E$5:$E$54,"-")))</f>
        <v>-</v>
      </c>
      <c r="K221" s="242" t="str">
        <f t="array" ref="K221">IF(K194="-","-",AVERAGE(IF(K$5:K$54=$G221,$E$5:$E$54,"-")))</f>
        <v>-</v>
      </c>
      <c r="L221" s="242" t="str">
        <f t="array" ref="L221">IF(L194="-","-",AVERAGE(IF(L$5:L$54=$G221,$E$5:$E$54,"-")))</f>
        <v>-</v>
      </c>
      <c r="M221" s="242" t="str">
        <f t="array" ref="M221">IF(M194="-","-",AVERAGE(IF(M$5:M$54=$G221,$E$5:$E$54,"-")))</f>
        <v>-</v>
      </c>
      <c r="N221" s="242" t="str">
        <f t="array" ref="N221">IF(N194="-","-",AVERAGE(IF(N$5:N$54=$G221,$E$5:$E$54,"-")))</f>
        <v>-</v>
      </c>
      <c r="O221" s="242" t="str">
        <f t="array" ref="O221">IF(O194="-","-",AVERAGE(IF(O$5:O$54=$G221,$E$5:$E$54,"-")))</f>
        <v>-</v>
      </c>
      <c r="P221" s="242">
        <f t="array" ref="P221">IF(P194="-","-",AVERAGE(IF(P$5:P$54=$G221,$E$5:$E$54,"-")))</f>
        <v>920</v>
      </c>
      <c r="Q221" s="242">
        <f t="array" ref="Q221">IF(Q194="-","-",AVERAGE(IF(Q$5:Q$54=$G221,$E$5:$E$54,"-")))</f>
        <v>900</v>
      </c>
      <c r="R221" s="243">
        <f t="array" ref="R221">IF(R194="-","-",AVERAGE(IF(H$5:Q$54=$G221,$E$5:$E$54,"-")))</f>
        <v>910</v>
      </c>
      <c r="S221" s="186"/>
      <c r="T221" s="141"/>
      <c r="U221" s="141"/>
      <c r="V221" s="141"/>
      <c r="W221" s="141"/>
      <c r="X221" s="141"/>
      <c r="Y221" s="141"/>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F221" s="12"/>
      <c r="BG221" s="12"/>
      <c r="BH221" s="12"/>
      <c r="BI221" s="12"/>
      <c r="BJ221" s="12"/>
      <c r="BK221" s="12"/>
      <c r="BL221" s="12"/>
      <c r="BM221" s="12"/>
      <c r="BN221" s="12"/>
      <c r="BO221" s="12"/>
      <c r="BP221" s="12"/>
      <c r="BQ221" s="12"/>
      <c r="BR221" s="12"/>
      <c r="BS221" s="12"/>
      <c r="BT221" s="12"/>
      <c r="BU221" s="12"/>
    </row>
    <row r="222" spans="1:73" ht="12.75" customHeight="1">
      <c r="A222" s="19"/>
      <c r="B222" s="19"/>
      <c r="C222" s="90"/>
      <c r="D222" s="118"/>
      <c r="E222" s="136"/>
      <c r="F222" s="136"/>
      <c r="G222" s="153">
        <f t="shared" si="106"/>
        <v>15</v>
      </c>
      <c r="H222" s="242">
        <f t="array" ref="H222">IF(H195="-","-",AVERAGE(IF(H$5:H$54=$G222,$E$5:$E$54,"-")))</f>
        <v>920</v>
      </c>
      <c r="I222" s="242" t="str">
        <f t="array" ref="I222">IF(I195="-","-",AVERAGE(IF(I$5:I$54=$G222,$E$5:$E$54,"-")))</f>
        <v>-</v>
      </c>
      <c r="J222" s="242" t="str">
        <f t="array" ref="J222">IF(J195="-","-",AVERAGE(IF(J$5:J$54=$G222,$E$5:$E$54,"-")))</f>
        <v>-</v>
      </c>
      <c r="K222" s="242" t="str">
        <f t="array" ref="K222">IF(K195="-","-",AVERAGE(IF(K$5:K$54=$G222,$E$5:$E$54,"-")))</f>
        <v>-</v>
      </c>
      <c r="L222" s="242" t="str">
        <f t="array" ref="L222">IF(L195="-","-",AVERAGE(IF(L$5:L$54=$G222,$E$5:$E$54,"-")))</f>
        <v>-</v>
      </c>
      <c r="M222" s="242">
        <f t="array" ref="M222">IF(M195="-","-",AVERAGE(IF(M$5:M$54=$G222,$E$5:$E$54,"-")))</f>
        <v>920</v>
      </c>
      <c r="N222" s="242">
        <f t="array" ref="N222">IF(N195="-","-",AVERAGE(IF(N$5:N$54=$G222,$E$5:$E$54,"-")))</f>
        <v>910</v>
      </c>
      <c r="O222" s="242" t="str">
        <f t="array" ref="O222">IF(O195="-","-",AVERAGE(IF(O$5:O$54=$G222,$E$5:$E$54,"-")))</f>
        <v>-</v>
      </c>
      <c r="P222" s="242" t="str">
        <f t="array" ref="P222">IF(P195="-","-",AVERAGE(IF(P$5:P$54=$G222,$E$5:$E$54,"-")))</f>
        <v>-</v>
      </c>
      <c r="Q222" s="242" t="str">
        <f t="array" ref="Q222">IF(Q195="-","-",AVERAGE(IF(Q$5:Q$54=$G222,$E$5:$E$54,"-")))</f>
        <v>-</v>
      </c>
      <c r="R222" s="243">
        <f t="array" ref="R222">IF(R195="-","-",AVERAGE(IF(H$5:Q$54=$G222,$E$5:$E$54,"-")))</f>
        <v>915</v>
      </c>
      <c r="S222" s="186"/>
      <c r="T222" s="141"/>
      <c r="U222" s="141"/>
      <c r="V222" s="141"/>
      <c r="W222" s="141"/>
      <c r="X222" s="141"/>
      <c r="Y222" s="141"/>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F222" s="12"/>
      <c r="BG222" s="12"/>
      <c r="BH222" s="12"/>
      <c r="BI222" s="12"/>
      <c r="BJ222" s="12"/>
      <c r="BK222" s="12"/>
      <c r="BL222" s="12"/>
      <c r="BM222" s="12"/>
      <c r="BN222" s="12"/>
      <c r="BO222" s="12"/>
      <c r="BP222" s="12"/>
      <c r="BQ222" s="12"/>
      <c r="BR222" s="12"/>
      <c r="BS222" s="12"/>
      <c r="BT222" s="12"/>
      <c r="BU222" s="12"/>
    </row>
    <row r="223" spans="1:73" ht="12.75" customHeight="1">
      <c r="A223" s="19"/>
      <c r="B223" s="19"/>
      <c r="C223" s="90"/>
      <c r="D223" s="118"/>
      <c r="E223" s="136"/>
      <c r="F223" s="136"/>
      <c r="G223" s="153">
        <f t="shared" si="106"/>
        <v>16</v>
      </c>
      <c r="H223" s="242" t="str">
        <f t="array" ref="H223">IF(H196="-","-",AVERAGE(IF(H$5:H$54=$G223,$E$5:$E$54,"-")))</f>
        <v>-</v>
      </c>
      <c r="I223" s="242">
        <f t="array" ref="I223">IF(I196="-","-",AVERAGE(IF(I$5:I$54=$G223,$E$5:$E$54,"-")))</f>
        <v>920</v>
      </c>
      <c r="J223" s="242">
        <f t="array" ref="J223">IF(J196="-","-",AVERAGE(IF(J$5:J$54=$G223,$E$5:$E$54,"-")))</f>
        <v>920</v>
      </c>
      <c r="K223" s="242">
        <f t="array" ref="K223">IF(K196="-","-",AVERAGE(IF(K$5:K$54=$G223,$E$5:$E$54,"-")))</f>
        <v>920</v>
      </c>
      <c r="L223" s="242" t="str">
        <f t="array" ref="L223">IF(L196="-","-",AVERAGE(IF(L$5:L$54=$G223,$E$5:$E$54,"-")))</f>
        <v>-</v>
      </c>
      <c r="M223" s="242" t="str">
        <f t="array" ref="M223">IF(M196="-","-",AVERAGE(IF(M$5:M$54=$G223,$E$5:$E$54,"-")))</f>
        <v>-</v>
      </c>
      <c r="N223" s="242" t="str">
        <f t="array" ref="N223">IF(N196="-","-",AVERAGE(IF(N$5:N$54=$G223,$E$5:$E$54,"-")))</f>
        <v>-</v>
      </c>
      <c r="O223" s="242" t="str">
        <f t="array" ref="O223">IF(O196="-","-",AVERAGE(IF(O$5:O$54=$G223,$E$5:$E$54,"-")))</f>
        <v>-</v>
      </c>
      <c r="P223" s="242" t="str">
        <f t="array" ref="P223">IF(P196="-","-",AVERAGE(IF(P$5:P$54=$G223,$E$5:$E$54,"-")))</f>
        <v>-</v>
      </c>
      <c r="Q223" s="242" t="str">
        <f t="array" ref="Q223">IF(Q196="-","-",AVERAGE(IF(Q$5:Q$54=$G223,$E$5:$E$54,"-")))</f>
        <v>-</v>
      </c>
      <c r="R223" s="243">
        <f t="array" ref="R223">IF(R196="-","-",AVERAGE(IF(H$5:Q$54=$G223,$E$5:$E$54,"-")))</f>
        <v>920</v>
      </c>
      <c r="S223" s="186"/>
      <c r="T223" s="141"/>
      <c r="U223" s="141"/>
      <c r="V223" s="141"/>
      <c r="W223" s="141"/>
      <c r="X223" s="141"/>
      <c r="Y223" s="141"/>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F223" s="12"/>
      <c r="BG223" s="12"/>
      <c r="BH223" s="12"/>
      <c r="BI223" s="12"/>
      <c r="BJ223" s="12"/>
      <c r="BK223" s="12"/>
      <c r="BL223" s="12"/>
      <c r="BM223" s="12"/>
      <c r="BN223" s="12"/>
      <c r="BO223" s="12"/>
      <c r="BP223" s="12"/>
      <c r="BQ223" s="12"/>
      <c r="BR223" s="12"/>
      <c r="BS223" s="12"/>
      <c r="BT223" s="12"/>
      <c r="BU223" s="12"/>
    </row>
    <row r="224" spans="1:73" ht="12.75" customHeight="1">
      <c r="A224" s="19"/>
      <c r="B224" s="19"/>
      <c r="C224" s="90"/>
      <c r="D224" s="118"/>
      <c r="E224" s="136"/>
      <c r="F224" s="136"/>
      <c r="G224" s="153">
        <f t="shared" si="106"/>
        <v>17</v>
      </c>
      <c r="H224" s="242" t="str">
        <f t="array" ref="H224">IF(H197="-","-",AVERAGE(IF(H$5:H$54=$G224,$E$5:$E$54,"-")))</f>
        <v>-</v>
      </c>
      <c r="I224" s="242" t="str">
        <f t="array" ref="I224">IF(I197="-","-",AVERAGE(IF(I$5:I$54=$G224,$E$5:$E$54,"-")))</f>
        <v>-</v>
      </c>
      <c r="J224" s="242" t="str">
        <f t="array" ref="J224">IF(J197="-","-",AVERAGE(IF(J$5:J$54=$G224,$E$5:$E$54,"-")))</f>
        <v>-</v>
      </c>
      <c r="K224" s="242" t="str">
        <f t="array" ref="K224">IF(K197="-","-",AVERAGE(IF(K$5:K$54=$G224,$E$5:$E$54,"-")))</f>
        <v>-</v>
      </c>
      <c r="L224" s="242" t="str">
        <f t="array" ref="L224">IF(L197="-","-",AVERAGE(IF(L$5:L$54=$G224,$E$5:$E$54,"-")))</f>
        <v>-</v>
      </c>
      <c r="M224" s="242" t="str">
        <f t="array" ref="M224">IF(M197="-","-",AVERAGE(IF(M$5:M$54=$G224,$E$5:$E$54,"-")))</f>
        <v>-</v>
      </c>
      <c r="N224" s="242" t="str">
        <f t="array" ref="N224">IF(N197="-","-",AVERAGE(IF(N$5:N$54=$G224,$E$5:$E$54,"-")))</f>
        <v>-</v>
      </c>
      <c r="O224" s="242" t="str">
        <f t="array" ref="O224">IF(O197="-","-",AVERAGE(IF(O$5:O$54=$G224,$E$5:$E$54,"-")))</f>
        <v>-</v>
      </c>
      <c r="P224" s="242" t="str">
        <f t="array" ref="P224">IF(P197="-","-",AVERAGE(IF(P$5:P$54=$G224,$E$5:$E$54,"-")))</f>
        <v>-</v>
      </c>
      <c r="Q224" s="242" t="str">
        <f t="array" ref="Q224">IF(Q197="-","-",AVERAGE(IF(Q$5:Q$54=$G224,$E$5:$E$54,"-")))</f>
        <v>-</v>
      </c>
      <c r="R224" s="243" t="str">
        <f t="array" ref="R224">IF(R197="-","-",AVERAGE(IF(H$5:Q$54=$G224,$E$5:$E$54,"-")))</f>
        <v>-</v>
      </c>
      <c r="S224" s="186"/>
      <c r="T224" s="141"/>
      <c r="U224" s="141"/>
      <c r="V224" s="141"/>
      <c r="W224" s="141"/>
      <c r="X224" s="141"/>
      <c r="Y224" s="141"/>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F224" s="12"/>
      <c r="BG224" s="12"/>
      <c r="BH224" s="12"/>
      <c r="BI224" s="12"/>
      <c r="BJ224" s="12"/>
      <c r="BK224" s="12"/>
      <c r="BL224" s="12"/>
      <c r="BM224" s="12"/>
      <c r="BN224" s="12"/>
      <c r="BO224" s="12"/>
      <c r="BP224" s="12"/>
      <c r="BQ224" s="12"/>
      <c r="BR224" s="12"/>
      <c r="BS224" s="12"/>
      <c r="BT224" s="12"/>
      <c r="BU224" s="12"/>
    </row>
    <row r="225" spans="1:73" ht="12.75" customHeight="1">
      <c r="A225" s="19"/>
      <c r="B225" s="19"/>
      <c r="C225" s="90"/>
      <c r="D225" s="118"/>
      <c r="E225" s="136"/>
      <c r="F225" s="136"/>
      <c r="G225" s="153">
        <f t="shared" si="106"/>
        <v>18</v>
      </c>
      <c r="H225" s="242" t="str">
        <f t="array" ref="H225">IF(H198="-","-",AVERAGE(IF(H$5:H$54=$G225,$E$5:$E$54,"-")))</f>
        <v>-</v>
      </c>
      <c r="I225" s="242" t="str">
        <f t="array" ref="I225">IF(I198="-","-",AVERAGE(IF(I$5:I$54=$G225,$E$5:$E$54,"-")))</f>
        <v>-</v>
      </c>
      <c r="J225" s="242" t="str">
        <f t="array" ref="J225">IF(J198="-","-",AVERAGE(IF(J$5:J$54=$G225,$E$5:$E$54,"-")))</f>
        <v>-</v>
      </c>
      <c r="K225" s="242" t="str">
        <f t="array" ref="K225">IF(K198="-","-",AVERAGE(IF(K$5:K$54=$G225,$E$5:$E$54,"-")))</f>
        <v>-</v>
      </c>
      <c r="L225" s="242" t="str">
        <f t="array" ref="L225">IF(L198="-","-",AVERAGE(IF(L$5:L$54=$G225,$E$5:$E$54,"-")))</f>
        <v>-</v>
      </c>
      <c r="M225" s="242" t="str">
        <f t="array" ref="M225">IF(M198="-","-",AVERAGE(IF(M$5:M$54=$G225,$E$5:$E$54,"-")))</f>
        <v>-</v>
      </c>
      <c r="N225" s="242" t="str">
        <f t="array" ref="N225">IF(N198="-","-",AVERAGE(IF(N$5:N$54=$G225,$E$5:$E$54,"-")))</f>
        <v>-</v>
      </c>
      <c r="O225" s="242">
        <f t="array" ref="O225">IF(O198="-","-",AVERAGE(IF(O$5:O$54=$G225,$E$5:$E$54,"-")))</f>
        <v>920</v>
      </c>
      <c r="P225" s="242" t="str">
        <f t="array" ref="P225">IF(P198="-","-",AVERAGE(IF(P$5:P$54=$G225,$E$5:$E$54,"-")))</f>
        <v>-</v>
      </c>
      <c r="Q225" s="242" t="str">
        <f t="array" ref="Q225">IF(Q198="-","-",AVERAGE(IF(Q$5:Q$54=$G225,$E$5:$E$54,"-")))</f>
        <v>-</v>
      </c>
      <c r="R225" s="243">
        <f t="array" ref="R225">IF(R198="-","-",AVERAGE(IF(H$5:Q$54=$G225,$E$5:$E$54,"-")))</f>
        <v>920</v>
      </c>
      <c r="S225" s="186"/>
      <c r="T225" s="141"/>
      <c r="U225" s="141"/>
      <c r="V225" s="141"/>
      <c r="W225" s="141"/>
      <c r="X225" s="141"/>
      <c r="Y225" s="141"/>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F225" s="12"/>
      <c r="BG225" s="12"/>
      <c r="BH225" s="12"/>
      <c r="BI225" s="12"/>
      <c r="BJ225" s="12"/>
      <c r="BK225" s="12"/>
      <c r="BL225" s="12"/>
      <c r="BM225" s="12"/>
      <c r="BN225" s="12"/>
      <c r="BO225" s="12"/>
      <c r="BP225" s="12"/>
      <c r="BQ225" s="12"/>
      <c r="BR225" s="12"/>
      <c r="BS225" s="12"/>
      <c r="BT225" s="12"/>
      <c r="BU225" s="12"/>
    </row>
    <row r="226" spans="1:73" ht="12.75" customHeight="1">
      <c r="A226" s="19"/>
      <c r="B226" s="19"/>
      <c r="C226" s="90"/>
      <c r="D226" s="118"/>
      <c r="E226" s="136"/>
      <c r="F226" s="136"/>
      <c r="G226" s="153">
        <f t="shared" si="106"/>
        <v>19</v>
      </c>
      <c r="H226" s="242" t="str">
        <f t="array" ref="H226">IF(H199="-","-",AVERAGE(IF(H$5:H$54=$G226,$E$5:$E$54,"-")))</f>
        <v>-</v>
      </c>
      <c r="I226" s="242" t="str">
        <f t="array" ref="I226">IF(I199="-","-",AVERAGE(IF(I$5:I$54=$G226,$E$5:$E$54,"-")))</f>
        <v>-</v>
      </c>
      <c r="J226" s="242" t="str">
        <f t="array" ref="J226">IF(J199="-","-",AVERAGE(IF(J$5:J$54=$G226,$E$5:$E$54,"-")))</f>
        <v>-</v>
      </c>
      <c r="K226" s="242" t="str">
        <f t="array" ref="K226">IF(K199="-","-",AVERAGE(IF(K$5:K$54=$G226,$E$5:$E$54,"-")))</f>
        <v>-</v>
      </c>
      <c r="L226" s="242">
        <f t="array" ref="L226">IF(L199="-","-",AVERAGE(IF(L$5:L$54=$G226,$E$5:$E$54,"-")))</f>
        <v>920</v>
      </c>
      <c r="M226" s="242" t="str">
        <f t="array" ref="M226">IF(M199="-","-",AVERAGE(IF(M$5:M$54=$G226,$E$5:$E$54,"-")))</f>
        <v>-</v>
      </c>
      <c r="N226" s="242" t="str">
        <f t="array" ref="N226">IF(N199="-","-",AVERAGE(IF(N$5:N$54=$G226,$E$5:$E$54,"-")))</f>
        <v>-</v>
      </c>
      <c r="O226" s="242" t="str">
        <f t="array" ref="O226">IF(O199="-","-",AVERAGE(IF(O$5:O$54=$G226,$E$5:$E$54,"-")))</f>
        <v>-</v>
      </c>
      <c r="P226" s="242" t="str">
        <f t="array" ref="P226">IF(P199="-","-",AVERAGE(IF(P$5:P$54=$G226,$E$5:$E$54,"-")))</f>
        <v>-</v>
      </c>
      <c r="Q226" s="242" t="str">
        <f t="array" ref="Q226">IF(Q199="-","-",AVERAGE(IF(Q$5:Q$54=$G226,$E$5:$E$54,"-")))</f>
        <v>-</v>
      </c>
      <c r="R226" s="243">
        <f t="array" ref="R226">IF(R199="-","-",AVERAGE(IF(H$5:Q$54=$G226,$E$5:$E$54,"-")))</f>
        <v>920</v>
      </c>
      <c r="S226" s="186"/>
      <c r="T226" s="141"/>
      <c r="U226" s="141"/>
      <c r="V226" s="141"/>
      <c r="W226" s="141"/>
      <c r="X226" s="141"/>
      <c r="Y226" s="141"/>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F226" s="12"/>
      <c r="BG226" s="12"/>
      <c r="BH226" s="12"/>
      <c r="BI226" s="12"/>
      <c r="BJ226" s="12"/>
      <c r="BK226" s="12"/>
      <c r="BL226" s="12"/>
      <c r="BM226" s="12"/>
      <c r="BN226" s="12"/>
      <c r="BO226" s="12"/>
      <c r="BP226" s="12"/>
      <c r="BQ226" s="12"/>
      <c r="BR226" s="12"/>
      <c r="BS226" s="12"/>
      <c r="BT226" s="12"/>
      <c r="BU226" s="12"/>
    </row>
    <row r="227" spans="1:73" ht="12.75" customHeight="1">
      <c r="A227" s="19"/>
      <c r="B227" s="19"/>
      <c r="C227" s="90"/>
      <c r="D227" s="118"/>
      <c r="E227" s="136"/>
      <c r="F227" s="136"/>
      <c r="G227" s="153">
        <f t="shared" si="106"/>
        <v>20</v>
      </c>
      <c r="H227" s="242" t="str">
        <f t="array" ref="H227">IF(H200="-","-",AVERAGE(IF(H$5:H$54=$G227,$E$5:$E$54,"-")))</f>
        <v>-</v>
      </c>
      <c r="I227" s="242" t="str">
        <f t="array" ref="I227">IF(I200="-","-",AVERAGE(IF(I$5:I$54=$G227,$E$5:$E$54,"-")))</f>
        <v>-</v>
      </c>
      <c r="J227" s="242" t="str">
        <f t="array" ref="J227">IF(J200="-","-",AVERAGE(IF(J$5:J$54=$G227,$E$5:$E$54,"-")))</f>
        <v>-</v>
      </c>
      <c r="K227" s="242" t="str">
        <f t="array" ref="K227">IF(K200="-","-",AVERAGE(IF(K$5:K$54=$G227,$E$5:$E$54,"-")))</f>
        <v>-</v>
      </c>
      <c r="L227" s="242" t="str">
        <f t="array" ref="L227">IF(L200="-","-",AVERAGE(IF(L$5:L$54=$G227,$E$5:$E$54,"-")))</f>
        <v>-</v>
      </c>
      <c r="M227" s="242" t="str">
        <f t="array" ref="M227">IF(M200="-","-",AVERAGE(IF(M$5:M$54=$G227,$E$5:$E$54,"-")))</f>
        <v>-</v>
      </c>
      <c r="N227" s="242" t="str">
        <f t="array" ref="N227">IF(N200="-","-",AVERAGE(IF(N$5:N$54=$G227,$E$5:$E$54,"-")))</f>
        <v>-</v>
      </c>
      <c r="O227" s="242" t="str">
        <f t="array" ref="O227">IF(O200="-","-",AVERAGE(IF(O$5:O$54=$G227,$E$5:$E$54,"-")))</f>
        <v>-</v>
      </c>
      <c r="P227" s="242" t="str">
        <f t="array" ref="P227">IF(P200="-","-",AVERAGE(IF(P$5:P$54=$G227,$E$5:$E$54,"-")))</f>
        <v>-</v>
      </c>
      <c r="Q227" s="242">
        <f t="array" ref="Q227">IF(Q200="-","-",AVERAGE(IF(Q$5:Q$54=$G227,$E$5:$E$54,"-")))</f>
        <v>920</v>
      </c>
      <c r="R227" s="244">
        <f t="array" ref="R227">IF(R200="-","-",AVERAGE(IF(H$5:Q$54=$G227,$E$5:$E$54,"-")))</f>
        <v>920</v>
      </c>
      <c r="S227" s="186"/>
      <c r="T227" s="141"/>
      <c r="U227" s="141"/>
      <c r="V227" s="141"/>
      <c r="W227" s="141"/>
      <c r="X227" s="141"/>
      <c r="Y227" s="141"/>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F227" s="12"/>
      <c r="BG227" s="12"/>
      <c r="BH227" s="12"/>
      <c r="BI227" s="12"/>
      <c r="BJ227" s="12"/>
      <c r="BK227" s="12"/>
      <c r="BL227" s="12"/>
      <c r="BM227" s="12"/>
      <c r="BN227" s="12"/>
      <c r="BO227" s="12"/>
      <c r="BP227" s="12"/>
      <c r="BQ227" s="12"/>
      <c r="BR227" s="12"/>
      <c r="BS227" s="12"/>
      <c r="BT227" s="12"/>
      <c r="BU227" s="12"/>
    </row>
    <row r="228" spans="1:73" ht="12.75" customHeight="1">
      <c r="A228" s="19"/>
      <c r="B228" s="19"/>
      <c r="C228" s="90"/>
      <c r="D228" s="205"/>
      <c r="E228" s="206"/>
      <c r="F228" s="245" t="s">
        <v>41</v>
      </c>
      <c r="G228" s="146" t="str">
        <f>$G$89</f>
        <v>0-15</v>
      </c>
      <c r="H228" s="246">
        <f t="array" ref="H228">IF(H201=0,"-",SUMPRODUCT(H207:H227,H180:H200)/H201)</f>
        <v>633.79999999999995</v>
      </c>
      <c r="I228" s="246">
        <f t="array" ref="I228">IF(I201=0,"-",SUMPRODUCT(I207:I227,I180:I200)/I201)</f>
        <v>633.79999999999995</v>
      </c>
      <c r="J228" s="246">
        <f t="array" ref="J228">IF(J201=0,"-",SUMPRODUCT(J207:J227,J180:J200)/J201)</f>
        <v>633.79999999999995</v>
      </c>
      <c r="K228" s="246">
        <f t="array" ref="K228">IF(K201=0,"-",SUMPRODUCT(K207:K227,K180:K200)/K201)</f>
        <v>633.79999999999995</v>
      </c>
      <c r="L228" s="246">
        <f t="array" ref="L228">IF(L201=0,"-",SUMPRODUCT(L207:L227,L180:L200)/L201)</f>
        <v>646.73469387755097</v>
      </c>
      <c r="M228" s="246">
        <f t="array" ref="M228">IF(M201=0,"-",SUMPRODUCT(M207:M227,M180:M200)/M201)</f>
        <v>633.79999999999995</v>
      </c>
      <c r="N228" s="246">
        <f t="array" ref="N228">IF(N201=0,"-",SUMPRODUCT(N207:N227,N180:N200)/N201)</f>
        <v>628.33333333333337</v>
      </c>
      <c r="O228" s="246">
        <f t="array" ref="O228">IF(O201=0,"-",SUMPRODUCT(O207:O227,O180:O200)/O201)</f>
        <v>646.73469387755097</v>
      </c>
      <c r="P228" s="246">
        <f t="array" ref="P228">IF(P201=0,"-",SUMPRODUCT(P207:P227,P180:P200)/P201)</f>
        <v>636.53061224489795</v>
      </c>
      <c r="Q228" s="246">
        <f t="array" ref="Q228">IF(Q201=0,"-",SUMPRODUCT(Q207:Q227,Q180:Q200)/Q201)</f>
        <v>646.73469387755097</v>
      </c>
      <c r="R228" s="470">
        <f>SUMPRODUCT(R207:R227,R180:R200)/R201</f>
        <v>633.54124748490949</v>
      </c>
      <c r="S228" s="186"/>
      <c r="T228" s="141"/>
      <c r="U228" s="141"/>
      <c r="V228" s="141"/>
      <c r="W228" s="141"/>
      <c r="X228" s="141"/>
      <c r="Y228" s="141"/>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F228" s="12"/>
      <c r="BG228" s="12"/>
      <c r="BH228" s="12"/>
      <c r="BI228" s="12"/>
      <c r="BJ228" s="12"/>
      <c r="BK228" s="12"/>
      <c r="BL228" s="12"/>
      <c r="BM228" s="12"/>
      <c r="BN228" s="12"/>
      <c r="BO228" s="12"/>
      <c r="BP228" s="12"/>
      <c r="BQ228" s="12"/>
      <c r="BR228" s="12"/>
      <c r="BS228" s="12"/>
      <c r="BT228" s="12"/>
      <c r="BU228" s="12"/>
    </row>
    <row r="229" spans="1:73" ht="12.75" customHeight="1">
      <c r="A229" s="19"/>
      <c r="B229" s="19"/>
      <c r="C229" s="90"/>
      <c r="D229" s="118"/>
      <c r="E229" s="126"/>
      <c r="F229" s="126"/>
      <c r="G229" s="118"/>
      <c r="H229" s="199"/>
      <c r="I229" s="199"/>
      <c r="J229" s="118"/>
      <c r="K229" s="118"/>
      <c r="L229" s="118"/>
      <c r="M229" s="118"/>
      <c r="N229" s="118"/>
      <c r="O229" s="118"/>
      <c r="P229" s="118"/>
      <c r="Q229" s="118"/>
      <c r="R229" s="233"/>
      <c r="S229" s="8"/>
      <c r="T229" s="141"/>
      <c r="U229" s="141"/>
      <c r="V229" s="141"/>
      <c r="W229" s="141"/>
      <c r="X229" s="141"/>
      <c r="Y229" s="141"/>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F229" s="12"/>
      <c r="BG229" s="12"/>
      <c r="BH229" s="12"/>
      <c r="BI229" s="12"/>
      <c r="BJ229" s="12"/>
      <c r="BK229" s="12"/>
      <c r="BL229" s="12"/>
      <c r="BM229" s="12"/>
      <c r="BN229" s="12"/>
      <c r="BO229" s="12"/>
      <c r="BP229" s="12"/>
      <c r="BQ229" s="12"/>
      <c r="BR229" s="12"/>
      <c r="BS229" s="12"/>
      <c r="BT229" s="12"/>
      <c r="BU229" s="12"/>
    </row>
    <row r="230" spans="1:73" ht="12.75" customHeight="1">
      <c r="A230" s="19"/>
      <c r="B230" s="19"/>
      <c r="C230" s="90"/>
      <c r="D230" s="118"/>
      <c r="E230" s="126"/>
      <c r="F230" s="126"/>
      <c r="G230" s="118"/>
      <c r="H230" s="199"/>
      <c r="I230" s="199"/>
      <c r="J230" s="118"/>
      <c r="K230" s="118"/>
      <c r="L230" s="118"/>
      <c r="M230" s="118"/>
      <c r="N230" s="118"/>
      <c r="O230" s="118"/>
      <c r="P230" s="118"/>
      <c r="Q230" s="118"/>
      <c r="R230" s="233"/>
      <c r="S230" s="8"/>
      <c r="T230" s="141"/>
      <c r="U230" s="141"/>
      <c r="V230" s="141"/>
      <c r="W230" s="141"/>
      <c r="X230" s="141"/>
      <c r="Y230" s="141"/>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F230" s="12"/>
      <c r="BG230" s="12"/>
      <c r="BH230" s="12"/>
      <c r="BI230" s="12"/>
      <c r="BJ230" s="12"/>
      <c r="BK230" s="12"/>
      <c r="BL230" s="12"/>
      <c r="BM230" s="12"/>
      <c r="BN230" s="12"/>
      <c r="BO230" s="12"/>
      <c r="BP230" s="12"/>
      <c r="BQ230" s="12"/>
      <c r="BR230" s="12"/>
      <c r="BS230" s="12"/>
      <c r="BT230" s="12"/>
      <c r="BU230" s="12"/>
    </row>
    <row r="231" spans="1:73" ht="12.75" customHeight="1">
      <c r="A231" s="19"/>
      <c r="B231" s="19"/>
      <c r="C231" s="90"/>
      <c r="D231" s="118"/>
      <c r="E231" s="118"/>
      <c r="F231" s="118"/>
      <c r="G231" s="119" t="str">
        <f>IF(R3="modal","Inter-reader bias test and reader against MODAL age bias test","Inter-reader bias test and reader against ACTUAL age bias test")</f>
        <v>Inter-reader bias test and reader against MODAL age bias test</v>
      </c>
      <c r="H231" s="184"/>
      <c r="I231" s="184"/>
      <c r="J231" s="184"/>
      <c r="K231" s="184"/>
      <c r="L231" s="184"/>
      <c r="M231" s="184"/>
      <c r="N231" s="184"/>
      <c r="O231" s="184"/>
      <c r="P231" s="247"/>
      <c r="Q231" s="247"/>
      <c r="R231" s="233"/>
      <c r="S231" s="68"/>
      <c r="T231" s="248"/>
      <c r="U231" s="248"/>
      <c r="V231" s="248"/>
      <c r="W231" s="141"/>
      <c r="X231" s="141"/>
      <c r="Y231" s="141"/>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F231" s="12"/>
      <c r="BG231" s="12"/>
      <c r="BH231" s="12"/>
      <c r="BI231" s="12"/>
      <c r="BJ231" s="12"/>
      <c r="BK231" s="12"/>
      <c r="BL231" s="12"/>
      <c r="BM231" s="12"/>
      <c r="BN231" s="12"/>
      <c r="BO231" s="12"/>
      <c r="BP231" s="12"/>
      <c r="BQ231" s="12"/>
      <c r="BR231" s="12"/>
      <c r="BS231" s="12"/>
      <c r="BT231" s="12"/>
      <c r="BU231" s="12"/>
    </row>
    <row r="232" spans="1:73" ht="24.75" customHeight="1">
      <c r="A232" s="19"/>
      <c r="B232" s="19"/>
      <c r="C232" s="90"/>
      <c r="D232" s="118"/>
      <c r="E232" s="118"/>
      <c r="F232" s="163"/>
      <c r="G232" s="168"/>
      <c r="H232" s="468" t="str">
        <f t="shared" ref="H232:Q232" si="107">H3</f>
        <v>Harald</v>
      </c>
      <c r="I232" s="468" t="str">
        <f t="shared" si="107"/>
        <v>Lisbet</v>
      </c>
      <c r="J232" s="468" t="str">
        <f t="shared" si="107"/>
        <v>Hildegunn</v>
      </c>
      <c r="K232" s="468" t="str">
        <f t="shared" si="107"/>
        <v>Stian</v>
      </c>
      <c r="L232" s="468" t="str">
        <f t="shared" si="107"/>
        <v>Merete</v>
      </c>
      <c r="M232" s="468" t="str">
        <f t="shared" si="107"/>
        <v>Janicke</v>
      </c>
      <c r="N232" s="468" t="str">
        <f t="shared" ref="N232" si="108">N3</f>
        <v>Silje</v>
      </c>
      <c r="O232" s="468" t="str">
        <f t="shared" si="107"/>
        <v>Asbjørn</v>
      </c>
      <c r="P232" s="468" t="str">
        <f t="shared" si="107"/>
        <v>Else</v>
      </c>
      <c r="Q232" s="468" t="str">
        <f t="shared" si="107"/>
        <v>Trine</v>
      </c>
      <c r="R232" s="469"/>
      <c r="S232" s="68"/>
      <c r="T232" s="248"/>
      <c r="U232" s="248"/>
      <c r="V232" s="248"/>
      <c r="W232" s="141"/>
      <c r="X232" s="141"/>
      <c r="Y232" s="141"/>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F232" s="12"/>
      <c r="BG232" s="12"/>
      <c r="BH232" s="12"/>
      <c r="BI232" s="12"/>
      <c r="BJ232" s="12"/>
      <c r="BK232" s="12"/>
      <c r="BL232" s="12"/>
      <c r="BM232" s="12"/>
      <c r="BN232" s="12"/>
      <c r="BO232" s="12"/>
      <c r="BP232" s="12"/>
      <c r="BQ232" s="12"/>
      <c r="BR232" s="12"/>
      <c r="BS232" s="12"/>
      <c r="BT232" s="12"/>
      <c r="BU232" s="12"/>
    </row>
    <row r="233" spans="1:73" ht="12.75" customHeight="1">
      <c r="A233" s="19"/>
      <c r="B233" s="19"/>
      <c r="C233" s="90"/>
      <c r="D233" s="118"/>
      <c r="E233" s="118"/>
      <c r="F233" s="163"/>
      <c r="G233" s="183"/>
      <c r="H233" s="28">
        <f t="shared" ref="H233:Q233" si="109">H4</f>
        <v>3</v>
      </c>
      <c r="I233" s="28">
        <f t="shared" si="109"/>
        <v>1</v>
      </c>
      <c r="J233" s="28">
        <f t="shared" si="109"/>
        <v>2</v>
      </c>
      <c r="K233" s="28">
        <f t="shared" si="109"/>
        <v>10</v>
      </c>
      <c r="L233" s="28">
        <f t="shared" si="109"/>
        <v>4</v>
      </c>
      <c r="M233" s="28">
        <f t="shared" si="109"/>
        <v>9</v>
      </c>
      <c r="N233" s="28">
        <f t="shared" ref="N233" si="110">N4</f>
        <v>5</v>
      </c>
      <c r="O233" s="28">
        <f t="shared" si="109"/>
        <v>8</v>
      </c>
      <c r="P233" s="28">
        <f t="shared" si="109"/>
        <v>6</v>
      </c>
      <c r="Q233" s="28">
        <f t="shared" si="109"/>
        <v>7</v>
      </c>
      <c r="R233" s="469"/>
      <c r="S233" s="68"/>
      <c r="T233" s="248"/>
      <c r="U233" s="248"/>
      <c r="V233" s="248"/>
      <c r="W233" s="141"/>
      <c r="X233" s="141"/>
      <c r="Y233" s="141"/>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F233" s="12"/>
      <c r="BG233" s="12"/>
      <c r="BH233" s="12"/>
      <c r="BI233" s="12"/>
      <c r="BJ233" s="12"/>
      <c r="BK233" s="12"/>
      <c r="BL233" s="12"/>
      <c r="BM233" s="12"/>
      <c r="BN233" s="12"/>
      <c r="BO233" s="12"/>
      <c r="BP233" s="12"/>
      <c r="BQ233" s="12"/>
      <c r="BR233" s="12"/>
      <c r="BS233" s="12"/>
      <c r="BT233" s="12"/>
      <c r="BU233" s="12"/>
    </row>
    <row r="234" spans="1:73" ht="12.75" customHeight="1">
      <c r="A234" s="19"/>
      <c r="B234" s="19"/>
      <c r="C234" s="90"/>
      <c r="D234" s="118"/>
      <c r="E234" s="118"/>
      <c r="F234" s="250">
        <f>H$4</f>
        <v>3</v>
      </c>
      <c r="G234" s="251"/>
      <c r="H234" s="252"/>
      <c r="I234" s="256"/>
      <c r="J234" s="253"/>
      <c r="K234" s="256"/>
      <c r="L234" s="253"/>
      <c r="M234" s="253"/>
      <c r="N234" s="253"/>
      <c r="O234" s="256"/>
      <c r="P234" s="253"/>
      <c r="Q234" s="253"/>
      <c r="R234" s="249"/>
      <c r="S234" s="68"/>
      <c r="T234" s="248"/>
      <c r="U234" s="248"/>
      <c r="V234" s="248"/>
      <c r="W234" s="141"/>
      <c r="X234" s="141"/>
      <c r="Y234" s="141"/>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F234" s="12"/>
      <c r="BG234" s="12"/>
      <c r="BH234" s="12"/>
      <c r="BI234" s="12"/>
      <c r="BJ234" s="12"/>
      <c r="BK234" s="12"/>
      <c r="BL234" s="12"/>
      <c r="BM234" s="12"/>
      <c r="BN234" s="12"/>
      <c r="BO234" s="12"/>
      <c r="BP234" s="12"/>
      <c r="BQ234" s="12"/>
      <c r="BR234" s="12"/>
      <c r="BS234" s="12"/>
      <c r="BT234" s="12"/>
      <c r="BU234" s="12"/>
    </row>
    <row r="235" spans="1:73" ht="12.75" customHeight="1">
      <c r="A235" s="19"/>
      <c r="B235" s="19"/>
      <c r="C235" s="90"/>
      <c r="D235" s="118"/>
      <c r="E235" s="118"/>
      <c r="F235" s="250">
        <f>I$4</f>
        <v>1</v>
      </c>
      <c r="G235" s="255"/>
      <c r="H235" s="253" t="s">
        <v>20</v>
      </c>
      <c r="I235" s="252"/>
      <c r="J235" s="253"/>
      <c r="K235" s="253"/>
      <c r="L235" s="253"/>
      <c r="M235" s="253"/>
      <c r="N235" s="253"/>
      <c r="O235" s="256"/>
      <c r="P235" s="253"/>
      <c r="Q235" s="253"/>
      <c r="R235" s="249"/>
      <c r="S235" s="68"/>
      <c r="T235" s="248"/>
      <c r="U235" s="248"/>
      <c r="V235" s="248"/>
      <c r="W235" s="141"/>
      <c r="X235" s="141"/>
      <c r="Y235" s="141"/>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F235" s="12"/>
      <c r="BG235" s="12"/>
      <c r="BH235" s="12"/>
      <c r="BI235" s="12"/>
      <c r="BJ235" s="12"/>
      <c r="BK235" s="12"/>
      <c r="BL235" s="12"/>
      <c r="BM235" s="12"/>
      <c r="BN235" s="12"/>
      <c r="BO235" s="12"/>
      <c r="BP235" s="12"/>
      <c r="BQ235" s="12"/>
      <c r="BR235" s="12"/>
      <c r="BS235" s="12"/>
      <c r="BT235" s="12"/>
      <c r="BU235" s="12"/>
    </row>
    <row r="236" spans="1:73" ht="12.75" customHeight="1">
      <c r="A236" s="19"/>
      <c r="B236" s="19"/>
      <c r="C236" s="90"/>
      <c r="D236" s="118"/>
      <c r="E236" s="118"/>
      <c r="F236" s="254">
        <f>J$4</f>
        <v>2</v>
      </c>
      <c r="G236" s="255"/>
      <c r="H236" s="253" t="s">
        <v>56</v>
      </c>
      <c r="I236" s="256" t="s">
        <v>56</v>
      </c>
      <c r="J236" s="252"/>
      <c r="K236" s="253"/>
      <c r="L236" s="256"/>
      <c r="M236" s="253"/>
      <c r="N236" s="253"/>
      <c r="O236" s="253"/>
      <c r="P236" s="253"/>
      <c r="Q236" s="253"/>
      <c r="R236" s="249"/>
      <c r="S236" s="68"/>
      <c r="T236" s="248"/>
      <c r="U236" s="248"/>
      <c r="V236" s="248"/>
      <c r="W236" s="141"/>
      <c r="X236" s="141"/>
      <c r="Y236" s="141"/>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F236" s="12"/>
      <c r="BG236" s="12"/>
      <c r="BH236" s="12"/>
      <c r="BI236" s="12"/>
      <c r="BJ236" s="12"/>
      <c r="BK236" s="12"/>
      <c r="BL236" s="12"/>
      <c r="BM236" s="12"/>
      <c r="BN236" s="12"/>
      <c r="BO236" s="12"/>
      <c r="BP236" s="12"/>
      <c r="BQ236" s="12"/>
      <c r="BR236" s="12"/>
      <c r="BS236" s="12"/>
      <c r="BT236" s="12"/>
      <c r="BU236" s="12"/>
    </row>
    <row r="237" spans="1:73" ht="12.75" customHeight="1">
      <c r="A237" s="19"/>
      <c r="B237" s="19"/>
      <c r="C237" s="90"/>
      <c r="D237" s="118"/>
      <c r="E237" s="118"/>
      <c r="F237" s="254">
        <f>K$4</f>
        <v>10</v>
      </c>
      <c r="G237" s="255"/>
      <c r="H237" s="253" t="s">
        <v>20</v>
      </c>
      <c r="I237" s="253" t="s">
        <v>20</v>
      </c>
      <c r="J237" s="253" t="s">
        <v>20</v>
      </c>
      <c r="K237" s="252"/>
      <c r="L237" s="253"/>
      <c r="M237" s="256"/>
      <c r="N237" s="256"/>
      <c r="O237" s="253"/>
      <c r="P237" s="253"/>
      <c r="Q237" s="253"/>
      <c r="R237" s="249"/>
      <c r="S237" s="68"/>
      <c r="T237" s="248"/>
      <c r="U237" s="248"/>
      <c r="V237" s="248"/>
      <c r="W237" s="141"/>
      <c r="X237" s="141"/>
      <c r="Y237" s="141"/>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F237" s="12"/>
      <c r="BG237" s="12"/>
      <c r="BH237" s="12"/>
      <c r="BI237" s="12"/>
      <c r="BJ237" s="12"/>
      <c r="BK237" s="12"/>
      <c r="BL237" s="12"/>
      <c r="BM237" s="12"/>
      <c r="BN237" s="12"/>
      <c r="BO237" s="12"/>
      <c r="BP237" s="12"/>
      <c r="BQ237" s="12"/>
      <c r="BR237" s="12"/>
      <c r="BS237" s="12"/>
      <c r="BT237" s="12"/>
      <c r="BU237" s="12"/>
    </row>
    <row r="238" spans="1:73" ht="12.75" customHeight="1">
      <c r="A238" s="19"/>
      <c r="B238" s="19"/>
      <c r="C238" s="90"/>
      <c r="D238" s="118"/>
      <c r="E238" s="118"/>
      <c r="F238" s="254">
        <f>L$4</f>
        <v>4</v>
      </c>
      <c r="G238" s="255"/>
      <c r="H238" s="253" t="s">
        <v>20</v>
      </c>
      <c r="I238" s="256" t="s">
        <v>56</v>
      </c>
      <c r="J238" s="253" t="s">
        <v>20</v>
      </c>
      <c r="K238" s="253" t="s">
        <v>20</v>
      </c>
      <c r="L238" s="252"/>
      <c r="M238" s="253"/>
      <c r="N238" s="253"/>
      <c r="O238" s="253"/>
      <c r="P238" s="253"/>
      <c r="Q238" s="253"/>
      <c r="R238" s="249"/>
      <c r="S238" s="68"/>
      <c r="T238" s="248"/>
      <c r="U238" s="248"/>
      <c r="V238" s="248"/>
      <c r="W238" s="141"/>
      <c r="X238" s="141"/>
      <c r="Y238" s="141"/>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F238" s="12"/>
      <c r="BG238" s="12"/>
      <c r="BH238" s="12"/>
      <c r="BI238" s="12"/>
      <c r="BJ238" s="12"/>
      <c r="BK238" s="12"/>
      <c r="BL238" s="12"/>
      <c r="BM238" s="12"/>
      <c r="BN238" s="12"/>
      <c r="BO238" s="12"/>
      <c r="BP238" s="12"/>
      <c r="BQ238" s="12"/>
      <c r="BR238" s="12"/>
      <c r="BS238" s="12"/>
      <c r="BT238" s="12"/>
      <c r="BU238" s="12"/>
    </row>
    <row r="239" spans="1:73" ht="12.75" customHeight="1">
      <c r="A239" s="19"/>
      <c r="B239" s="19"/>
      <c r="C239" s="90"/>
      <c r="D239" s="118"/>
      <c r="E239" s="118"/>
      <c r="F239" s="254">
        <f>M$4</f>
        <v>9</v>
      </c>
      <c r="G239" s="255"/>
      <c r="H239" s="253" t="s">
        <v>20</v>
      </c>
      <c r="I239" s="253" t="s">
        <v>20</v>
      </c>
      <c r="J239" s="253" t="s">
        <v>20</v>
      </c>
      <c r="K239" s="253" t="s">
        <v>20</v>
      </c>
      <c r="L239" s="253" t="s">
        <v>20</v>
      </c>
      <c r="M239" s="252"/>
      <c r="N239" s="253"/>
      <c r="O239" s="253"/>
      <c r="P239" s="253"/>
      <c r="Q239" s="253"/>
      <c r="R239" s="249"/>
      <c r="S239" s="68"/>
      <c r="T239" s="248"/>
      <c r="U239" s="248"/>
      <c r="V239" s="248"/>
      <c r="W239" s="141"/>
      <c r="X239" s="141"/>
      <c r="Y239" s="141"/>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F239" s="12"/>
      <c r="BG239" s="12"/>
      <c r="BH239" s="12"/>
      <c r="BI239" s="12"/>
      <c r="BJ239" s="12"/>
      <c r="BK239" s="12"/>
      <c r="BL239" s="12"/>
      <c r="BM239" s="12"/>
      <c r="BN239" s="12"/>
      <c r="BO239" s="12"/>
      <c r="BP239" s="12"/>
      <c r="BQ239" s="12"/>
      <c r="BR239" s="12"/>
      <c r="BS239" s="12"/>
      <c r="BT239" s="12"/>
      <c r="BU239" s="12"/>
    </row>
    <row r="240" spans="1:73" ht="12.75" customHeight="1">
      <c r="A240" s="19"/>
      <c r="B240" s="19"/>
      <c r="C240" s="90"/>
      <c r="D240" s="118"/>
      <c r="E240" s="118"/>
      <c r="F240" s="254">
        <f>N$4</f>
        <v>5</v>
      </c>
      <c r="G240" s="255"/>
      <c r="H240" s="253" t="s">
        <v>20</v>
      </c>
      <c r="I240" s="253" t="s">
        <v>20</v>
      </c>
      <c r="J240" s="253" t="s">
        <v>20</v>
      </c>
      <c r="K240" s="253" t="s">
        <v>20</v>
      </c>
      <c r="L240" s="253" t="s">
        <v>20</v>
      </c>
      <c r="M240" s="253" t="s">
        <v>20</v>
      </c>
      <c r="N240" s="252"/>
      <c r="O240" s="253"/>
      <c r="P240" s="253"/>
      <c r="Q240" s="253"/>
      <c r="R240" s="249"/>
      <c r="S240" s="68"/>
      <c r="T240" s="248"/>
      <c r="U240" s="248"/>
      <c r="V240" s="248"/>
      <c r="W240" s="141"/>
      <c r="X240" s="141"/>
      <c r="Y240" s="141"/>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F240" s="12"/>
      <c r="BG240" s="12"/>
      <c r="BH240" s="12"/>
      <c r="BI240" s="12"/>
      <c r="BJ240" s="12"/>
      <c r="BK240" s="12"/>
      <c r="BL240" s="12"/>
      <c r="BM240" s="12"/>
      <c r="BN240" s="12"/>
      <c r="BO240" s="12"/>
      <c r="BP240" s="12"/>
      <c r="BQ240" s="12"/>
      <c r="BR240" s="12"/>
      <c r="BS240" s="12"/>
      <c r="BT240" s="12"/>
      <c r="BU240" s="12"/>
    </row>
    <row r="241" spans="1:73" ht="12.75" customHeight="1">
      <c r="A241" s="19"/>
      <c r="B241" s="19"/>
      <c r="C241" s="90"/>
      <c r="D241" s="118"/>
      <c r="E241" s="118"/>
      <c r="F241" s="254">
        <f>O4</f>
        <v>8</v>
      </c>
      <c r="G241" s="255"/>
      <c r="H241" s="253" t="s">
        <v>56</v>
      </c>
      <c r="I241" s="256" t="s">
        <v>56</v>
      </c>
      <c r="J241" s="253" t="s">
        <v>20</v>
      </c>
      <c r="K241" s="253" t="s">
        <v>20</v>
      </c>
      <c r="L241" s="253" t="s">
        <v>20</v>
      </c>
      <c r="M241" s="253" t="s">
        <v>20</v>
      </c>
      <c r="N241" s="253" t="s">
        <v>20</v>
      </c>
      <c r="O241" s="252"/>
      <c r="P241" s="253"/>
      <c r="Q241" s="253"/>
      <c r="R241" s="249"/>
      <c r="S241" s="68"/>
      <c r="T241" s="248"/>
      <c r="U241" s="248"/>
      <c r="V241" s="248"/>
      <c r="W241" s="141"/>
      <c r="X241" s="141"/>
      <c r="Y241" s="141"/>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F241" s="12"/>
      <c r="BG241" s="12"/>
      <c r="BH241" s="12"/>
      <c r="BI241" s="12"/>
      <c r="BJ241" s="12"/>
      <c r="BK241" s="12"/>
      <c r="BL241" s="12"/>
      <c r="BM241" s="12"/>
      <c r="BN241" s="12"/>
      <c r="BO241" s="12"/>
      <c r="BP241" s="12"/>
      <c r="BQ241" s="12"/>
      <c r="BR241" s="12"/>
      <c r="BS241" s="12"/>
      <c r="BT241" s="12"/>
      <c r="BU241" s="12"/>
    </row>
    <row r="242" spans="1:73" ht="12.75" customHeight="1">
      <c r="A242" s="19"/>
      <c r="B242" s="19"/>
      <c r="C242" s="90"/>
      <c r="D242" s="118"/>
      <c r="E242" s="118"/>
      <c r="F242" s="254">
        <f>P4</f>
        <v>6</v>
      </c>
      <c r="G242" s="255"/>
      <c r="H242" s="253" t="s">
        <v>56</v>
      </c>
      <c r="I242" s="253" t="s">
        <v>20</v>
      </c>
      <c r="J242" s="253" t="s">
        <v>133</v>
      </c>
      <c r="K242" s="256" t="s">
        <v>56</v>
      </c>
      <c r="L242" s="256" t="s">
        <v>56</v>
      </c>
      <c r="M242" s="253" t="s">
        <v>20</v>
      </c>
      <c r="N242" s="253" t="s">
        <v>20</v>
      </c>
      <c r="O242" s="253" t="s">
        <v>133</v>
      </c>
      <c r="P242" s="252"/>
      <c r="Q242" s="253"/>
      <c r="R242" s="249"/>
      <c r="S242" s="68"/>
      <c r="T242" s="248"/>
      <c r="U242" s="248"/>
      <c r="V242" s="248"/>
      <c r="W242" s="141"/>
      <c r="X242" s="141"/>
      <c r="Y242" s="141"/>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F242" s="12"/>
      <c r="BG242" s="12"/>
      <c r="BH242" s="12"/>
      <c r="BI242" s="12"/>
      <c r="BJ242" s="12"/>
      <c r="BK242" s="12"/>
      <c r="BL242" s="12"/>
      <c r="BM242" s="12"/>
      <c r="BN242" s="12"/>
      <c r="BO242" s="12"/>
      <c r="BP242" s="12"/>
      <c r="BQ242" s="12"/>
      <c r="BR242" s="12"/>
      <c r="BS242" s="12"/>
      <c r="BT242" s="12"/>
      <c r="BU242" s="12"/>
    </row>
    <row r="243" spans="1:73" ht="12.75" customHeight="1">
      <c r="A243" s="19"/>
      <c r="B243" s="19"/>
      <c r="C243" s="90"/>
      <c r="D243" s="118"/>
      <c r="E243" s="118"/>
      <c r="F243" s="254">
        <f>Q4</f>
        <v>7</v>
      </c>
      <c r="G243" s="255"/>
      <c r="H243" s="253" t="s">
        <v>133</v>
      </c>
      <c r="I243" s="253" t="s">
        <v>133</v>
      </c>
      <c r="J243" s="256" t="s">
        <v>56</v>
      </c>
      <c r="K243" s="256" t="s">
        <v>56</v>
      </c>
      <c r="L243" s="256" t="s">
        <v>56</v>
      </c>
      <c r="M243" s="253" t="s">
        <v>133</v>
      </c>
      <c r="N243" s="256" t="s">
        <v>56</v>
      </c>
      <c r="O243" s="256" t="s">
        <v>56</v>
      </c>
      <c r="P243" s="253" t="s">
        <v>133</v>
      </c>
      <c r="Q243" s="252"/>
      <c r="R243" s="249"/>
      <c r="S243" s="68"/>
      <c r="T243" s="248"/>
      <c r="U243" s="248"/>
      <c r="V243" s="248"/>
      <c r="W243" s="141"/>
      <c r="X243" s="141"/>
      <c r="Y243" s="141"/>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F243" s="12"/>
      <c r="BG243" s="12"/>
      <c r="BH243" s="12"/>
      <c r="BI243" s="12"/>
      <c r="BJ243" s="12"/>
      <c r="BK243" s="12"/>
      <c r="BL243" s="12"/>
      <c r="BM243" s="12"/>
      <c r="BN243" s="12"/>
      <c r="BO243" s="12"/>
      <c r="BP243" s="12"/>
      <c r="BQ243" s="12"/>
      <c r="BR243" s="12"/>
      <c r="BS243" s="12"/>
      <c r="BT243" s="12"/>
      <c r="BU243" s="12"/>
    </row>
    <row r="244" spans="1:73" ht="12.75" customHeight="1">
      <c r="A244" s="19"/>
      <c r="B244" s="19"/>
      <c r="C244" s="90"/>
      <c r="D244" s="118"/>
      <c r="E244" s="118"/>
      <c r="F244" s="118"/>
      <c r="G244" s="118"/>
      <c r="H244" s="257"/>
      <c r="I244" s="257"/>
      <c r="J244" s="258"/>
      <c r="K244" s="258"/>
      <c r="L244" s="258"/>
      <c r="M244" s="259"/>
      <c r="N244" s="259"/>
      <c r="O244" s="118"/>
      <c r="P244" s="118"/>
      <c r="Q244" s="118"/>
      <c r="R244" s="118"/>
      <c r="S244" s="68"/>
      <c r="T244" s="68"/>
      <c r="U244" s="68"/>
      <c r="V244" s="68"/>
      <c r="W244" s="141"/>
      <c r="X244" s="141"/>
      <c r="Y244" s="141"/>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F244" s="12"/>
      <c r="BG244" s="12"/>
      <c r="BH244" s="12"/>
      <c r="BI244" s="12"/>
      <c r="BJ244" s="12"/>
      <c r="BK244" s="12"/>
      <c r="BL244" s="12"/>
      <c r="BM244" s="12"/>
      <c r="BN244" s="12"/>
      <c r="BO244" s="12"/>
      <c r="BP244" s="12"/>
      <c r="BQ244" s="12"/>
      <c r="BR244" s="12"/>
      <c r="BS244" s="12"/>
      <c r="BT244" s="12"/>
      <c r="BU244" s="12"/>
    </row>
    <row r="245" spans="1:73" ht="12.75" customHeight="1">
      <c r="A245" s="19"/>
      <c r="B245" s="19"/>
      <c r="C245" s="90"/>
      <c r="D245" s="118"/>
      <c r="E245" s="260"/>
      <c r="F245" s="261" t="str">
        <f>R3</f>
        <v>MODAL</v>
      </c>
      <c r="G245" s="262" t="str">
        <f>R4</f>
        <v>(R1-R5)</v>
      </c>
      <c r="H245" s="253" t="s">
        <v>20</v>
      </c>
      <c r="I245" s="253" t="s">
        <v>20</v>
      </c>
      <c r="J245" s="253" t="s">
        <v>20</v>
      </c>
      <c r="K245" s="253" t="s">
        <v>20</v>
      </c>
      <c r="L245" s="253" t="s">
        <v>20</v>
      </c>
      <c r="M245" s="253" t="s">
        <v>20</v>
      </c>
      <c r="N245" s="253" t="s">
        <v>20</v>
      </c>
      <c r="O245" s="253" t="s">
        <v>20</v>
      </c>
      <c r="P245" s="256" t="s">
        <v>56</v>
      </c>
      <c r="Q245" s="253" t="s">
        <v>133</v>
      </c>
      <c r="R245" s="249"/>
      <c r="S245" s="68"/>
      <c r="T245" s="68"/>
      <c r="U245" s="68"/>
      <c r="V245" s="68"/>
      <c r="W245" s="141"/>
      <c r="X245" s="141"/>
      <c r="Y245" s="141"/>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F245" s="12"/>
      <c r="BG245" s="12"/>
      <c r="BH245" s="12"/>
      <c r="BI245" s="12"/>
      <c r="BJ245" s="12"/>
      <c r="BK245" s="12"/>
      <c r="BL245" s="12"/>
      <c r="BM245" s="12"/>
      <c r="BN245" s="12"/>
      <c r="BO245" s="12"/>
      <c r="BP245" s="12"/>
      <c r="BQ245" s="12"/>
      <c r="BR245" s="12"/>
      <c r="BS245" s="12"/>
      <c r="BT245" s="12"/>
      <c r="BU245" s="12"/>
    </row>
    <row r="246" spans="1:73" ht="12.75" customHeight="1">
      <c r="A246" s="19"/>
      <c r="B246" s="19"/>
      <c r="C246" s="90"/>
      <c r="D246" s="118"/>
      <c r="E246" s="263"/>
      <c r="F246" s="263"/>
      <c r="G246" s="264"/>
      <c r="H246" s="264"/>
      <c r="I246" s="264"/>
      <c r="J246" s="264"/>
      <c r="K246" s="264"/>
      <c r="L246" s="264"/>
      <c r="M246" s="264"/>
      <c r="N246" s="264"/>
      <c r="O246" s="264"/>
      <c r="P246" s="264"/>
      <c r="Q246" s="264"/>
      <c r="R246" s="233"/>
      <c r="S246" s="68"/>
      <c r="T246" s="68"/>
      <c r="U246" s="68"/>
      <c r="V246" s="68"/>
      <c r="W246" s="141"/>
      <c r="X246" s="141"/>
      <c r="Y246" s="141"/>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F246" s="12"/>
      <c r="BG246" s="12"/>
      <c r="BH246" s="12"/>
      <c r="BI246" s="12"/>
      <c r="BJ246" s="12"/>
      <c r="BK246" s="12"/>
      <c r="BL246" s="12"/>
      <c r="BM246" s="12"/>
      <c r="BN246" s="12"/>
      <c r="BO246" s="12"/>
      <c r="BP246" s="12"/>
      <c r="BQ246" s="12"/>
      <c r="BR246" s="12"/>
      <c r="BS246" s="12"/>
      <c r="BT246" s="12"/>
      <c r="BU246" s="12"/>
    </row>
    <row r="247" spans="1:73" ht="12.75" customHeight="1">
      <c r="A247" s="19"/>
      <c r="B247" s="19"/>
      <c r="C247" s="90"/>
      <c r="D247" s="118"/>
      <c r="E247" s="118"/>
      <c r="F247" s="118"/>
      <c r="G247" s="118"/>
      <c r="H247" s="118"/>
      <c r="I247" s="118"/>
      <c r="J247" s="256" t="s">
        <v>20</v>
      </c>
      <c r="K247" s="265" t="s">
        <v>57</v>
      </c>
      <c r="L247" s="118"/>
      <c r="M247" s="118"/>
      <c r="N247" s="118"/>
      <c r="O247" s="118"/>
      <c r="P247" s="118"/>
      <c r="Q247" s="118"/>
      <c r="R247" s="118"/>
      <c r="S247" s="68"/>
      <c r="T247" s="68"/>
      <c r="U247" s="68"/>
      <c r="V247" s="68"/>
      <c r="W247" s="141"/>
      <c r="X247" s="141"/>
      <c r="Y247" s="141"/>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F247" s="12"/>
      <c r="BG247" s="12"/>
      <c r="BH247" s="12"/>
      <c r="BI247" s="12"/>
      <c r="BJ247" s="12"/>
      <c r="BK247" s="12"/>
      <c r="BL247" s="12"/>
      <c r="BM247" s="12"/>
      <c r="BN247" s="12"/>
      <c r="BO247" s="12"/>
      <c r="BP247" s="12"/>
      <c r="BQ247" s="12"/>
      <c r="BR247" s="12"/>
      <c r="BS247" s="12"/>
      <c r="BT247" s="12"/>
      <c r="BU247" s="12"/>
    </row>
    <row r="248" spans="1:73" ht="12.75" customHeight="1">
      <c r="A248" s="19"/>
      <c r="B248" s="19"/>
      <c r="C248" s="90"/>
      <c r="D248" s="118"/>
      <c r="E248" s="118"/>
      <c r="F248" s="118"/>
      <c r="G248" s="118"/>
      <c r="H248" s="118"/>
      <c r="I248" s="118"/>
      <c r="J248" s="253" t="s">
        <v>56</v>
      </c>
      <c r="K248" s="265" t="s">
        <v>58</v>
      </c>
      <c r="L248" s="118"/>
      <c r="M248" s="118"/>
      <c r="N248" s="118"/>
      <c r="O248" s="118"/>
      <c r="P248" s="118"/>
      <c r="Q248" s="118"/>
      <c r="R248" s="118"/>
      <c r="S248" s="68"/>
      <c r="T248" s="68"/>
      <c r="U248" s="68"/>
      <c r="V248" s="68"/>
      <c r="W248" s="141"/>
      <c r="X248" s="141"/>
      <c r="Y248" s="141"/>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F248" s="12"/>
      <c r="BG248" s="12"/>
      <c r="BH248" s="12"/>
      <c r="BI248" s="12"/>
      <c r="BJ248" s="12"/>
      <c r="BK248" s="12"/>
      <c r="BL248" s="12"/>
      <c r="BM248" s="12"/>
      <c r="BN248" s="12"/>
      <c r="BO248" s="12"/>
      <c r="BP248" s="12"/>
      <c r="BQ248" s="12"/>
      <c r="BR248" s="12"/>
      <c r="BS248" s="12"/>
      <c r="BT248" s="12"/>
      <c r="BU248" s="12"/>
    </row>
    <row r="249" spans="1:73" ht="12.75" customHeight="1">
      <c r="A249" s="19"/>
      <c r="B249" s="19"/>
      <c r="C249" s="90"/>
      <c r="D249" s="118"/>
      <c r="E249" s="118"/>
      <c r="F249" s="118"/>
      <c r="G249" s="118"/>
      <c r="H249" s="118"/>
      <c r="I249" s="118"/>
      <c r="J249" s="253" t="s">
        <v>59</v>
      </c>
      <c r="K249" s="265" t="s">
        <v>60</v>
      </c>
      <c r="L249" s="118"/>
      <c r="M249" s="118"/>
      <c r="N249" s="118"/>
      <c r="O249" s="118"/>
      <c r="P249" s="118"/>
      <c r="Q249" s="118"/>
      <c r="R249" s="118"/>
      <c r="S249" s="68"/>
      <c r="T249" s="68"/>
      <c r="U249" s="68"/>
      <c r="V249" s="68"/>
      <c r="W249" s="141"/>
      <c r="X249" s="141"/>
      <c r="Y249" s="141"/>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F249" s="12"/>
      <c r="BG249" s="12"/>
      <c r="BH249" s="12"/>
      <c r="BI249" s="12"/>
      <c r="BJ249" s="12"/>
      <c r="BK249" s="12"/>
      <c r="BL249" s="12"/>
      <c r="BM249" s="12"/>
      <c r="BN249" s="12"/>
      <c r="BO249" s="12"/>
      <c r="BP249" s="12"/>
      <c r="BQ249" s="12"/>
      <c r="BR249" s="12"/>
      <c r="BS249" s="12"/>
      <c r="BT249" s="12"/>
      <c r="BU249" s="12"/>
    </row>
    <row r="250" spans="1:73" ht="12.75" customHeight="1">
      <c r="A250" s="19"/>
      <c r="B250" s="19"/>
      <c r="C250" s="90"/>
      <c r="D250" s="19"/>
      <c r="E250" s="89"/>
      <c r="F250" s="89"/>
      <c r="G250" s="19"/>
      <c r="H250" s="90"/>
      <c r="I250" s="90"/>
      <c r="J250" s="19"/>
      <c r="K250" s="19"/>
      <c r="L250" s="19"/>
      <c r="M250" s="19"/>
      <c r="N250" s="19"/>
      <c r="O250" s="19"/>
      <c r="P250" s="19"/>
      <c r="Q250" s="19"/>
      <c r="R250" s="141"/>
      <c r="S250" s="68"/>
      <c r="T250" s="68"/>
      <c r="U250" s="68"/>
      <c r="V250" s="68"/>
      <c r="W250" s="141"/>
      <c r="X250" s="141"/>
      <c r="Y250" s="141"/>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F250" s="12"/>
      <c r="BG250" s="12"/>
      <c r="BH250" s="12"/>
      <c r="BI250" s="12"/>
      <c r="BJ250" s="12"/>
      <c r="BK250" s="12"/>
      <c r="BL250" s="12"/>
      <c r="BM250" s="12"/>
      <c r="BN250" s="12"/>
      <c r="BO250" s="12"/>
      <c r="BP250" s="12"/>
      <c r="BQ250" s="12"/>
      <c r="BR250" s="12"/>
      <c r="BS250" s="12"/>
      <c r="BT250" s="12"/>
      <c r="BU250" s="12"/>
    </row>
    <row r="251" spans="1:73" ht="12.75" customHeight="1">
      <c r="A251" s="19"/>
      <c r="B251" s="19"/>
      <c r="C251" s="19"/>
      <c r="D251" s="19"/>
      <c r="E251" s="89"/>
      <c r="F251" s="89"/>
      <c r="G251" s="19"/>
      <c r="H251" s="90"/>
      <c r="I251" s="90"/>
      <c r="J251" s="19"/>
      <c r="K251" s="19"/>
      <c r="L251" s="19"/>
      <c r="M251" s="19"/>
      <c r="N251" s="19"/>
      <c r="O251" s="19"/>
      <c r="P251" s="19"/>
      <c r="Q251" s="19"/>
      <c r="R251" s="141"/>
      <c r="S251" s="8"/>
      <c r="T251" s="141"/>
      <c r="U251" s="141"/>
      <c r="V251" s="141"/>
      <c r="W251" s="141"/>
      <c r="X251" s="141"/>
      <c r="Y251" s="141"/>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F251" s="12"/>
      <c r="BG251" s="12"/>
      <c r="BH251" s="12"/>
      <c r="BI251" s="12"/>
      <c r="BJ251" s="12"/>
      <c r="BK251" s="12"/>
      <c r="BL251" s="12"/>
      <c r="BM251" s="12"/>
      <c r="BN251" s="12"/>
      <c r="BO251" s="12"/>
      <c r="BP251" s="12"/>
      <c r="BQ251" s="12"/>
      <c r="BR251" s="12"/>
      <c r="BS251" s="12"/>
      <c r="BT251" s="12"/>
      <c r="BU251" s="12"/>
    </row>
    <row r="252" spans="1:73" ht="22.5" customHeight="1">
      <c r="A252" s="19"/>
      <c r="B252" s="19"/>
      <c r="C252" s="19"/>
      <c r="D252" s="266" t="s">
        <v>61</v>
      </c>
      <c r="E252" s="266"/>
      <c r="F252" s="266"/>
      <c r="G252" s="266"/>
      <c r="H252" s="267" t="s">
        <v>62</v>
      </c>
      <c r="I252" s="267"/>
      <c r="J252" s="268"/>
      <c r="K252" s="268"/>
      <c r="L252" s="268"/>
      <c r="M252" s="268"/>
      <c r="N252" s="268"/>
      <c r="O252" s="268"/>
      <c r="P252" s="267"/>
      <c r="Q252" s="267"/>
      <c r="R252" s="233"/>
      <c r="S252" s="8"/>
      <c r="T252" s="141"/>
      <c r="U252" s="141"/>
      <c r="V252" s="141"/>
      <c r="W252" s="141"/>
      <c r="X252" s="141"/>
      <c r="Y252" s="141"/>
      <c r="Z252" s="269"/>
      <c r="AA252" s="269"/>
      <c r="AB252" s="19"/>
      <c r="AC252" s="19"/>
      <c r="AD252" s="19"/>
      <c r="AE252" s="19"/>
      <c r="AF252" s="19"/>
      <c r="AG252" s="19"/>
      <c r="AH252" s="19"/>
      <c r="AI252" s="19"/>
      <c r="AJ252" s="19"/>
      <c r="AK252" s="19"/>
      <c r="AL252" s="19"/>
      <c r="AM252" s="19"/>
      <c r="AN252" s="19"/>
      <c r="AO252" s="19"/>
      <c r="AP252" s="19"/>
      <c r="AQ252" s="19"/>
      <c r="AR252" s="19"/>
      <c r="AS252" s="19"/>
      <c r="AT252" s="269"/>
      <c r="AU252" s="269"/>
      <c r="AV252" s="19"/>
      <c r="AW252" s="19"/>
      <c r="AX252" s="19"/>
      <c r="AY252" s="19"/>
      <c r="AZ252" s="19"/>
      <c r="BA252" s="19"/>
      <c r="BB252" s="19"/>
      <c r="BC252" s="19"/>
      <c r="BF252" s="12"/>
      <c r="BG252" s="12"/>
      <c r="BH252" s="12"/>
      <c r="BI252" s="12"/>
      <c r="BJ252" s="12"/>
      <c r="BK252" s="12"/>
      <c r="BL252" s="12"/>
      <c r="BM252" s="12"/>
      <c r="BN252" s="12"/>
      <c r="BO252" s="12"/>
      <c r="BP252" s="12"/>
      <c r="BQ252" s="12"/>
      <c r="BR252" s="12"/>
      <c r="BS252" s="12"/>
      <c r="BT252" s="12"/>
      <c r="BU252" s="12"/>
    </row>
    <row r="253" spans="1:73" s="274" customFormat="1" ht="12.75" customHeight="1">
      <c r="A253" s="19"/>
      <c r="B253" s="19"/>
      <c r="C253" s="19"/>
      <c r="D253" s="267"/>
      <c r="E253" s="267"/>
      <c r="F253" s="267"/>
      <c r="G253" s="267"/>
      <c r="H253" s="267"/>
      <c r="I253" s="267"/>
      <c r="J253" s="267"/>
      <c r="K253" s="267"/>
      <c r="L253" s="267"/>
      <c r="M253" s="267"/>
      <c r="N253" s="267"/>
      <c r="O253" s="267"/>
      <c r="P253" s="267"/>
      <c r="Q253" s="267"/>
      <c r="R253" s="271"/>
      <c r="S253" s="8"/>
      <c r="T253" s="272"/>
      <c r="U253" s="272"/>
      <c r="V253" s="272"/>
      <c r="W253" s="272"/>
      <c r="X253" s="272"/>
      <c r="Y253" s="141"/>
      <c r="Z253" s="269"/>
      <c r="AA253" s="269"/>
      <c r="AB253" s="269"/>
      <c r="AC253" s="269"/>
      <c r="AD253" s="269"/>
      <c r="AE253" s="269"/>
      <c r="AF253" s="269"/>
      <c r="AG253" s="269"/>
      <c r="AH253" s="269"/>
      <c r="AI253" s="269"/>
      <c r="AJ253" s="269"/>
      <c r="AK253" s="269"/>
      <c r="AL253" s="269"/>
      <c r="AM253" s="269"/>
      <c r="AN253" s="269"/>
      <c r="AO253" s="269"/>
      <c r="AP253" s="269"/>
      <c r="AQ253" s="269"/>
      <c r="AR253" s="269"/>
      <c r="AS253" s="269"/>
      <c r="AT253" s="269"/>
      <c r="AU253" s="269"/>
      <c r="AV253" s="269"/>
      <c r="AW253" s="269"/>
      <c r="AX253" s="269"/>
      <c r="AY253" s="269"/>
      <c r="AZ253" s="269"/>
      <c r="BA253" s="269"/>
      <c r="BB253" s="269"/>
      <c r="BC253" s="269"/>
      <c r="BD253" s="273"/>
      <c r="BE253" s="273"/>
      <c r="BF253" s="12"/>
      <c r="BG253" s="12"/>
      <c r="BH253" s="12"/>
      <c r="BI253" s="12"/>
      <c r="BJ253" s="12"/>
      <c r="BK253" s="12"/>
      <c r="BL253" s="12"/>
      <c r="BM253" s="12"/>
      <c r="BN253" s="12"/>
      <c r="BO253" s="12"/>
      <c r="BP253" s="12"/>
      <c r="BQ253" s="12"/>
      <c r="BR253" s="12"/>
      <c r="BS253" s="12"/>
      <c r="BT253" s="12"/>
      <c r="BU253" s="12"/>
    </row>
    <row r="254" spans="1:73" s="110" customFormat="1" ht="26.25" customHeight="1">
      <c r="A254" s="19"/>
      <c r="B254" s="19"/>
      <c r="C254" s="19"/>
      <c r="D254" s="92" t="str">
        <f>$J$1</f>
        <v>Seilesing HI 2015, ALDER</v>
      </c>
      <c r="E254" s="106"/>
      <c r="F254" s="106"/>
      <c r="G254" s="106"/>
      <c r="H254" s="106"/>
      <c r="I254" s="106"/>
      <c r="J254" s="106"/>
      <c r="K254" s="106"/>
      <c r="L254" s="106"/>
      <c r="M254" s="106"/>
      <c r="N254" s="106"/>
      <c r="O254" s="106"/>
      <c r="P254" s="106"/>
      <c r="Q254" s="106"/>
      <c r="R254" s="106"/>
      <c r="S254" s="8"/>
      <c r="T254" s="107"/>
      <c r="U254" s="107"/>
      <c r="V254" s="107"/>
      <c r="W254" s="107"/>
      <c r="X254" s="107"/>
      <c r="Y254" s="91"/>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7"/>
      <c r="AY254" s="107"/>
      <c r="AZ254" s="107"/>
      <c r="BA254" s="107"/>
      <c r="BB254" s="107"/>
      <c r="BC254" s="107"/>
      <c r="BD254" s="109"/>
      <c r="BE254" s="109"/>
      <c r="BF254" s="12"/>
      <c r="BG254" s="12"/>
      <c r="BH254" s="12"/>
      <c r="BI254" s="12"/>
      <c r="BJ254" s="12"/>
      <c r="BK254" s="12"/>
      <c r="BL254" s="12"/>
      <c r="BM254" s="12"/>
      <c r="BN254" s="12"/>
      <c r="BO254" s="12"/>
      <c r="BP254" s="12"/>
      <c r="BQ254" s="12"/>
      <c r="BR254" s="12"/>
      <c r="BS254" s="12"/>
      <c r="BT254" s="12"/>
      <c r="BU254" s="12"/>
    </row>
    <row r="255" spans="1:73" s="274" customFormat="1" ht="12.75" customHeight="1">
      <c r="A255" s="19"/>
      <c r="B255" s="19"/>
      <c r="C255" s="19"/>
      <c r="D255" s="267"/>
      <c r="E255" s="267"/>
      <c r="F255" s="267"/>
      <c r="G255" s="267"/>
      <c r="H255" s="267"/>
      <c r="I255" s="267"/>
      <c r="J255" s="267"/>
      <c r="K255" s="267"/>
      <c r="L255" s="267"/>
      <c r="M255" s="267"/>
      <c r="N255" s="267"/>
      <c r="O255" s="267"/>
      <c r="P255" s="267"/>
      <c r="Q255" s="267"/>
      <c r="R255" s="271"/>
      <c r="S255" s="8"/>
      <c r="T255" s="272"/>
      <c r="U255" s="272"/>
      <c r="V255" s="272"/>
      <c r="W255" s="272"/>
      <c r="X255" s="272"/>
      <c r="Y255" s="141"/>
      <c r="Z255" s="269"/>
      <c r="AA255" s="269"/>
      <c r="AB255" s="269"/>
      <c r="AC255" s="269"/>
      <c r="AD255" s="269"/>
      <c r="AE255" s="269"/>
      <c r="AF255" s="269"/>
      <c r="AG255" s="269"/>
      <c r="AH255" s="269"/>
      <c r="AI255" s="269"/>
      <c r="AJ255" s="269"/>
      <c r="AK255" s="269"/>
      <c r="AL255" s="269"/>
      <c r="AM255" s="269"/>
      <c r="AN255" s="269"/>
      <c r="AO255" s="269"/>
      <c r="AP255" s="269"/>
      <c r="AQ255" s="269"/>
      <c r="AR255" s="269"/>
      <c r="AS255" s="269"/>
      <c r="AT255" s="269"/>
      <c r="AU255" s="269"/>
      <c r="AV255" s="269"/>
      <c r="AW255" s="269"/>
      <c r="AX255" s="269"/>
      <c r="AY255" s="269"/>
      <c r="AZ255" s="269"/>
      <c r="BA255" s="269"/>
      <c r="BB255" s="269"/>
      <c r="BC255" s="269"/>
      <c r="BD255" s="273"/>
      <c r="BE255" s="273"/>
      <c r="BF255" s="12"/>
      <c r="BG255" s="12"/>
      <c r="BH255" s="12"/>
      <c r="BI255" s="12"/>
      <c r="BJ255" s="12"/>
      <c r="BK255" s="12"/>
      <c r="BL255" s="12"/>
      <c r="BM255" s="12"/>
      <c r="BN255" s="12"/>
      <c r="BO255" s="12"/>
      <c r="BP255" s="12"/>
      <c r="BQ255" s="12"/>
      <c r="BR255" s="12"/>
      <c r="BS255" s="12"/>
      <c r="BT255" s="12"/>
      <c r="BU255" s="12"/>
    </row>
    <row r="256" spans="1:73" s="274" customFormat="1" ht="18" customHeight="1">
      <c r="A256" s="19"/>
      <c r="B256" s="19"/>
      <c r="C256" s="19"/>
      <c r="D256" s="267"/>
      <c r="E256" s="270"/>
      <c r="F256" s="270"/>
      <c r="G256" s="275" t="s">
        <v>63</v>
      </c>
      <c r="H256" s="276"/>
      <c r="I256" s="539"/>
      <c r="J256" s="267"/>
      <c r="K256" s="267"/>
      <c r="L256" s="267"/>
      <c r="M256" s="267"/>
      <c r="N256" s="267"/>
      <c r="O256" s="267"/>
      <c r="P256" s="267"/>
      <c r="Q256" s="267"/>
      <c r="R256" s="271"/>
      <c r="S256" s="74" t="s">
        <v>64</v>
      </c>
      <c r="T256" s="272"/>
      <c r="U256" s="272"/>
      <c r="V256" s="272"/>
      <c r="W256" s="272"/>
      <c r="X256" s="272"/>
      <c r="Y256" s="141"/>
      <c r="Z256" s="277"/>
      <c r="AA256" s="269"/>
      <c r="AB256" s="269"/>
      <c r="AC256" s="269"/>
      <c r="AD256" s="269"/>
      <c r="AE256" s="269"/>
      <c r="AF256" s="269"/>
      <c r="AG256" s="269"/>
      <c r="AH256" s="269"/>
      <c r="AI256" s="269"/>
      <c r="AJ256" s="269"/>
      <c r="AK256" s="269"/>
      <c r="AL256" s="269"/>
      <c r="AM256" s="269"/>
      <c r="AN256" s="269"/>
      <c r="AO256" s="269"/>
      <c r="AP256" s="269"/>
      <c r="AQ256" s="269"/>
      <c r="AR256" s="269"/>
      <c r="AS256" s="269"/>
      <c r="AT256" s="269"/>
      <c r="AU256" s="269"/>
      <c r="AV256" s="269"/>
      <c r="AW256" s="269"/>
      <c r="AX256" s="269"/>
      <c r="AY256" s="269"/>
      <c r="AZ256" s="269"/>
      <c r="BA256" s="269"/>
      <c r="BB256" s="269"/>
      <c r="BC256" s="269"/>
      <c r="BD256" s="273"/>
      <c r="BE256" s="273"/>
      <c r="BF256" s="12"/>
      <c r="BG256" s="12"/>
      <c r="BH256" s="12"/>
      <c r="BI256" s="12"/>
      <c r="BJ256" s="12"/>
      <c r="BK256" s="12"/>
      <c r="BL256" s="12"/>
      <c r="BM256" s="12"/>
      <c r="BN256" s="12"/>
      <c r="BO256" s="12"/>
      <c r="BP256" s="12"/>
      <c r="BQ256" s="12"/>
      <c r="BR256" s="12"/>
      <c r="BS256" s="12"/>
      <c r="BT256" s="12"/>
      <c r="BU256" s="12"/>
    </row>
    <row r="257" spans="1:73" s="285" customFormat="1" ht="31.5" customHeight="1">
      <c r="A257" s="19"/>
      <c r="B257" s="19"/>
      <c r="C257" s="19"/>
      <c r="D257" s="139"/>
      <c r="E257" s="278"/>
      <c r="F257" s="278"/>
      <c r="G257" s="137" t="str">
        <f>R3</f>
        <v>MODAL</v>
      </c>
      <c r="H257" s="464" t="str">
        <f t="shared" ref="H257:Q257" si="111">H3</f>
        <v>Harald</v>
      </c>
      <c r="I257" s="464" t="str">
        <f t="shared" si="111"/>
        <v>Lisbet</v>
      </c>
      <c r="J257" s="464" t="str">
        <f t="shared" si="111"/>
        <v>Hildegunn</v>
      </c>
      <c r="K257" s="464" t="str">
        <f t="shared" si="111"/>
        <v>Stian</v>
      </c>
      <c r="L257" s="464" t="str">
        <f t="shared" si="111"/>
        <v>Merete</v>
      </c>
      <c r="M257" s="464" t="str">
        <f t="shared" si="111"/>
        <v>Janicke</v>
      </c>
      <c r="N257" s="464" t="str">
        <f t="shared" ref="N257" si="112">N3</f>
        <v>Silje</v>
      </c>
      <c r="O257" s="464" t="str">
        <f t="shared" si="111"/>
        <v>Asbjørn</v>
      </c>
      <c r="P257" s="464" t="str">
        <f t="shared" si="111"/>
        <v>Else</v>
      </c>
      <c r="Q257" s="464" t="str">
        <f t="shared" si="111"/>
        <v>Trine</v>
      </c>
      <c r="R257" s="530" t="s">
        <v>63</v>
      </c>
      <c r="S257" s="279" t="s">
        <v>65</v>
      </c>
      <c r="T257" s="272"/>
      <c r="U257" s="280"/>
      <c r="V257" s="280"/>
      <c r="W257" s="280"/>
      <c r="X257" s="280"/>
      <c r="Y257" s="281"/>
      <c r="Z257" s="282"/>
      <c r="AA257" s="282"/>
      <c r="AB257" s="282"/>
      <c r="AC257" s="282"/>
      <c r="AD257" s="282"/>
      <c r="AE257" s="282"/>
      <c r="AF257" s="282"/>
      <c r="AG257" s="282"/>
      <c r="AH257" s="282"/>
      <c r="AI257" s="282"/>
      <c r="AJ257" s="282"/>
      <c r="AK257" s="282"/>
      <c r="AL257" s="282"/>
      <c r="AM257" s="282"/>
      <c r="AN257" s="282"/>
      <c r="AO257" s="282"/>
      <c r="AP257" s="282"/>
      <c r="AQ257" s="282"/>
      <c r="AR257" s="282"/>
      <c r="AS257" s="282"/>
      <c r="AT257" s="282"/>
      <c r="AU257" s="282"/>
      <c r="AV257" s="282"/>
      <c r="AW257" s="282"/>
      <c r="AX257" s="282"/>
      <c r="AY257" s="282"/>
      <c r="AZ257" s="282"/>
      <c r="BA257" s="282"/>
      <c r="BB257" s="282"/>
      <c r="BC257" s="282"/>
      <c r="BD257" s="283"/>
      <c r="BE257" s="283"/>
      <c r="BF257" s="284"/>
      <c r="BG257" s="284"/>
      <c r="BH257" s="284"/>
      <c r="BI257" s="284"/>
      <c r="BJ257" s="284"/>
      <c r="BK257" s="284"/>
      <c r="BL257" s="284"/>
      <c r="BM257" s="284"/>
      <c r="BN257" s="284"/>
      <c r="BO257" s="284"/>
      <c r="BP257" s="284"/>
      <c r="BQ257" s="284"/>
      <c r="BR257" s="284"/>
      <c r="BS257" s="284"/>
      <c r="BT257" s="284"/>
      <c r="BU257" s="284"/>
    </row>
    <row r="258" spans="1:73" s="285" customFormat="1" ht="12.75" customHeight="1">
      <c r="A258" s="19"/>
      <c r="B258" s="19"/>
      <c r="C258" s="19"/>
      <c r="D258" s="139"/>
      <c r="E258" s="278"/>
      <c r="F258" s="278"/>
      <c r="G258" s="143" t="str">
        <f>R4</f>
        <v>(R1-R5)</v>
      </c>
      <c r="H258" s="286">
        <f t="shared" ref="H258:Q258" si="113">H4</f>
        <v>3</v>
      </c>
      <c r="I258" s="286">
        <f t="shared" si="113"/>
        <v>1</v>
      </c>
      <c r="J258" s="286">
        <f t="shared" si="113"/>
        <v>2</v>
      </c>
      <c r="K258" s="286">
        <f t="shared" si="113"/>
        <v>10</v>
      </c>
      <c r="L258" s="286">
        <f t="shared" si="113"/>
        <v>4</v>
      </c>
      <c r="M258" s="286">
        <f t="shared" si="113"/>
        <v>9</v>
      </c>
      <c r="N258" s="286">
        <f t="shared" ref="N258" si="114">N4</f>
        <v>5</v>
      </c>
      <c r="O258" s="286">
        <f t="shared" si="113"/>
        <v>8</v>
      </c>
      <c r="P258" s="286">
        <f t="shared" si="113"/>
        <v>6</v>
      </c>
      <c r="Q258" s="286">
        <f t="shared" si="113"/>
        <v>7</v>
      </c>
      <c r="R258" s="287" t="s">
        <v>39</v>
      </c>
      <c r="S258" s="288" t="s">
        <v>39</v>
      </c>
      <c r="T258" s="272"/>
      <c r="U258" s="280"/>
      <c r="V258" s="280"/>
      <c r="W258" s="280"/>
      <c r="X258" s="280"/>
      <c r="Y258" s="281"/>
      <c r="Z258" s="282"/>
      <c r="AA258" s="282"/>
      <c r="AB258" s="282"/>
      <c r="AC258" s="282"/>
      <c r="AD258" s="282"/>
      <c r="AE258" s="282"/>
      <c r="AF258" s="282"/>
      <c r="AG258" s="282"/>
      <c r="AH258" s="282"/>
      <c r="AI258" s="282"/>
      <c r="AJ258" s="282"/>
      <c r="AK258" s="282"/>
      <c r="AL258" s="282"/>
      <c r="AM258" s="282"/>
      <c r="AN258" s="282"/>
      <c r="AO258" s="282"/>
      <c r="AP258" s="282"/>
      <c r="AQ258" s="282"/>
      <c r="AR258" s="282"/>
      <c r="AS258" s="282"/>
      <c r="AT258" s="282"/>
      <c r="AU258" s="282"/>
      <c r="AV258" s="282"/>
      <c r="AW258" s="282"/>
      <c r="AX258" s="282"/>
      <c r="AY258" s="282"/>
      <c r="AZ258" s="282"/>
      <c r="BA258" s="282"/>
      <c r="BB258" s="282"/>
      <c r="BC258" s="282"/>
      <c r="BD258" s="283"/>
      <c r="BE258" s="283"/>
      <c r="BF258" s="284"/>
      <c r="BG258" s="284"/>
      <c r="BH258" s="284"/>
      <c r="BI258" s="284"/>
      <c r="BJ258" s="284"/>
      <c r="BK258" s="284"/>
      <c r="BL258" s="284"/>
      <c r="BM258" s="284"/>
      <c r="BN258" s="284"/>
      <c r="BO258" s="284"/>
      <c r="BP258" s="284"/>
      <c r="BQ258" s="284"/>
      <c r="BR258" s="284"/>
      <c r="BS258" s="284"/>
      <c r="BT258" s="284"/>
      <c r="BU258" s="284"/>
    </row>
    <row r="259" spans="1:73" s="274" customFormat="1" ht="12.75" customHeight="1">
      <c r="A259" s="19"/>
      <c r="B259" s="19"/>
      <c r="C259" s="19"/>
      <c r="D259" s="118"/>
      <c r="E259" s="136"/>
      <c r="F259" s="136"/>
      <c r="G259" s="150">
        <v>0</v>
      </c>
      <c r="H259" s="289" t="str">
        <f t="array" ref="H259">IF(H73="-","-",IF( H73&gt;1,2*STDEV(IF($R$5:$R$54=$G259,H$5:H$54,"-")),"-"))</f>
        <v>-</v>
      </c>
      <c r="I259" s="289" t="str">
        <f t="array" ref="I259">IF(I73="-","-",IF( I73&gt;1,2*STDEV(IF($R$5:$R$54=$G259,I$5:I$54,"-")),"-"))</f>
        <v>-</v>
      </c>
      <c r="J259" s="289" t="str">
        <f t="array" ref="J259">IF(J73="-","-",IF( J73&gt;1,2*STDEV(IF($R$5:$R$54=$G259,J$5:J$54,"-")),"-"))</f>
        <v>-</v>
      </c>
      <c r="K259" s="289" t="str">
        <f t="array" ref="K259">IF(K73="-","-",IF( K73&gt;1,2*STDEV(IF($R$5:$R$54=$G259,K$5:K$54,"-")),"-"))</f>
        <v>-</v>
      </c>
      <c r="L259" s="289" t="str">
        <f t="array" ref="L259">IF(L73="-","-",IF( L73&gt;1,2*STDEV(IF($R$5:$R$54=$G259,L$5:L$54,"-")),"-"))</f>
        <v>-</v>
      </c>
      <c r="M259" s="289" t="str">
        <f t="array" ref="M259">IF(M73="-","-",IF( M73&gt;1,2*STDEV(IF($R$5:$R$54=$G259,M$5:M$54,"-")),"-"))</f>
        <v>-</v>
      </c>
      <c r="N259" s="289" t="str">
        <f t="array" ref="N259">IF(N73="-","-",IF( N73&gt;1,2*STDEV(IF($R$5:$R$54=$G259,N$5:N$54,"-")),"-"))</f>
        <v>-</v>
      </c>
      <c r="O259" s="289" t="str">
        <f t="array" ref="O259">IF(O73="-","-",IF( O73&gt;1,2*STDEV(IF($R$5:$R$54=$G259,O$5:O$54,"-")),"-"))</f>
        <v>-</v>
      </c>
      <c r="P259" s="289" t="str">
        <f t="array" ref="P259">IF(P73="-","-",IF( P73&gt;1,2*STDEV(IF($R$5:$R$54=$G259,P$5:P$54,"-")),"-"))</f>
        <v>-</v>
      </c>
      <c r="Q259" s="289" t="str">
        <f t="array" ref="Q259">IF(Q73="-","-",IF( Q73&gt;1,2*STDEV(IF($R$5:$R$54=$G259,Q$5:Q$54,"-")),"-"))</f>
        <v>-</v>
      </c>
      <c r="R259" s="290" t="str">
        <f t="array" ref="R259">IF( H73="-","-",2*STDEV(IF($R$5:$R$54=$G259,H$5:Q$54,"-")))</f>
        <v>-</v>
      </c>
      <c r="S259" s="291" t="str">
        <f t="array" ref="S259">IF(R259="-","-",0.5*R259)</f>
        <v>-</v>
      </c>
      <c r="T259" s="272"/>
      <c r="U259" s="272"/>
      <c r="V259" s="272"/>
      <c r="W259" s="272"/>
      <c r="X259" s="272"/>
      <c r="Y259" s="141"/>
      <c r="Z259" s="269"/>
      <c r="AA259" s="269"/>
      <c r="AB259" s="269"/>
      <c r="AC259" s="269"/>
      <c r="AD259" s="269"/>
      <c r="AE259" s="269"/>
      <c r="AF259" s="269"/>
      <c r="AG259" s="269"/>
      <c r="AH259" s="269"/>
      <c r="AI259" s="269"/>
      <c r="AJ259" s="269"/>
      <c r="AK259" s="269"/>
      <c r="AL259" s="269"/>
      <c r="AM259" s="269"/>
      <c r="AN259" s="269"/>
      <c r="AO259" s="269"/>
      <c r="AP259" s="269"/>
      <c r="AQ259" s="269"/>
      <c r="AR259" s="269"/>
      <c r="AS259" s="269"/>
      <c r="AT259" s="269"/>
      <c r="AU259" s="269"/>
      <c r="AV259" s="269"/>
      <c r="AW259" s="269"/>
      <c r="AX259" s="269"/>
      <c r="AY259" s="269"/>
      <c r="AZ259" s="269"/>
      <c r="BA259" s="269"/>
      <c r="BB259" s="269"/>
      <c r="BC259" s="269"/>
      <c r="BD259" s="273"/>
      <c r="BE259" s="273"/>
      <c r="BF259" s="12"/>
      <c r="BG259" s="12"/>
      <c r="BH259" s="12"/>
      <c r="BI259" s="12"/>
      <c r="BJ259" s="12"/>
      <c r="BK259" s="12"/>
      <c r="BL259" s="12"/>
      <c r="BM259" s="12"/>
      <c r="BN259" s="12"/>
      <c r="BO259" s="12"/>
      <c r="BP259" s="12"/>
      <c r="BQ259" s="12"/>
      <c r="BR259" s="12"/>
      <c r="BS259" s="12"/>
      <c r="BT259" s="12"/>
      <c r="BU259" s="12"/>
    </row>
    <row r="260" spans="1:73" s="274" customFormat="1" ht="12.75" customHeight="1">
      <c r="A260" s="19"/>
      <c r="B260" s="19"/>
      <c r="C260" s="19"/>
      <c r="D260" s="118"/>
      <c r="E260" s="136"/>
      <c r="F260" s="136"/>
      <c r="G260" s="153">
        <f t="shared" ref="G260:G274" si="115">G259+1</f>
        <v>1</v>
      </c>
      <c r="H260" s="292" t="str">
        <f t="array" ref="H260">IF(H74="-","-",IF( H74&gt;1,2*STDEV(IF($R$5:$R$54=$G260,H$5:H$54,"-")),"-"))</f>
        <v>-</v>
      </c>
      <c r="I260" s="292" t="str">
        <f t="array" ref="I260">IF(I74="-","-",IF( I74&gt;1,2*STDEV(IF($R$5:$R$54=$G260,I$5:I$54,"-")),"-"))</f>
        <v>-</v>
      </c>
      <c r="J260" s="292" t="str">
        <f t="array" ref="J260">IF(J74="-","-",IF( J74&gt;1,2*STDEV(IF($R$5:$R$54=$G260,J$5:J$54,"-")),"-"))</f>
        <v>-</v>
      </c>
      <c r="K260" s="292" t="str">
        <f t="array" ref="K260">IF(K74="-","-",IF( K74&gt;1,2*STDEV(IF($R$5:$R$54=$G260,K$5:K$54,"-")),"-"))</f>
        <v>-</v>
      </c>
      <c r="L260" s="292" t="str">
        <f t="array" ref="L260">IF(L74="-","-",IF( L74&gt;1,2*STDEV(IF($R$5:$R$54=$G260,L$5:L$54,"-")),"-"))</f>
        <v>-</v>
      </c>
      <c r="M260" s="292" t="str">
        <f t="array" ref="M260">IF(M74="-","-",IF( M74&gt;1,2*STDEV(IF($R$5:$R$54=$G260,M$5:M$54,"-")),"-"))</f>
        <v>-</v>
      </c>
      <c r="N260" s="292" t="str">
        <f t="array" ref="N260">IF(N74="-","-",IF( N74&gt;1,2*STDEV(IF($R$5:$R$54=$G260,N$5:N$54,"-")),"-"))</f>
        <v>-</v>
      </c>
      <c r="O260" s="292" t="str">
        <f t="array" ref="O260">IF(O74="-","-",IF( O74&gt;1,2*STDEV(IF($R$5:$R$54=$G260,O$5:O$54,"-")),"-"))</f>
        <v>-</v>
      </c>
      <c r="P260" s="292" t="str">
        <f t="array" ref="P260">IF(P74="-","-",IF( P74&gt;1,2*STDEV(IF($R$5:$R$54=$G260,P$5:P$54,"-")),"-"))</f>
        <v>-</v>
      </c>
      <c r="Q260" s="292" t="str">
        <f t="array" ref="Q260">IF(Q74="-","-",IF( Q74&gt;1,2*STDEV(IF($R$5:$R$54=$G260,Q$5:Q$54,"-")),"-"))</f>
        <v>-</v>
      </c>
      <c r="R260" s="293" t="str">
        <f t="array" ref="R260">IF( H74="-","-",2*STDEV(IF($R$5:$R$54=$G260,H$5:Q$54,"-")))</f>
        <v>-</v>
      </c>
      <c r="S260" s="294" t="str">
        <f t="array" ref="S260">IF(R260="-","-",0.5*R260)</f>
        <v>-</v>
      </c>
      <c r="T260" s="272"/>
      <c r="U260" s="272"/>
      <c r="V260" s="272"/>
      <c r="W260" s="272"/>
      <c r="X260" s="272"/>
      <c r="Y260" s="141"/>
      <c r="Z260" s="269"/>
      <c r="AA260" s="269"/>
      <c r="AB260" s="269"/>
      <c r="AC260" s="269"/>
      <c r="AD260" s="269"/>
      <c r="AE260" s="269"/>
      <c r="AF260" s="269"/>
      <c r="AG260" s="269"/>
      <c r="AH260" s="269"/>
      <c r="AI260" s="269"/>
      <c r="AJ260" s="269"/>
      <c r="AK260" s="269"/>
      <c r="AL260" s="269"/>
      <c r="AM260" s="269"/>
      <c r="AN260" s="269"/>
      <c r="AO260" s="269"/>
      <c r="AP260" s="269"/>
      <c r="AQ260" s="269"/>
      <c r="AR260" s="269"/>
      <c r="AS260" s="269"/>
      <c r="AT260" s="269"/>
      <c r="AU260" s="269"/>
      <c r="AV260" s="269"/>
      <c r="AW260" s="269"/>
      <c r="AX260" s="269"/>
      <c r="AY260" s="269"/>
      <c r="AZ260" s="269"/>
      <c r="BA260" s="269"/>
      <c r="BB260" s="269"/>
      <c r="BC260" s="269"/>
      <c r="BD260" s="273"/>
      <c r="BE260" s="273"/>
      <c r="BF260" s="12"/>
      <c r="BG260" s="12"/>
      <c r="BH260" s="12"/>
      <c r="BI260" s="12"/>
      <c r="BJ260" s="12"/>
      <c r="BK260" s="12"/>
      <c r="BL260" s="12"/>
      <c r="BM260" s="12"/>
      <c r="BN260" s="12"/>
      <c r="BO260" s="12"/>
      <c r="BP260" s="12"/>
      <c r="BQ260" s="12"/>
      <c r="BR260" s="12"/>
      <c r="BS260" s="12"/>
      <c r="BT260" s="12"/>
      <c r="BU260" s="12"/>
    </row>
    <row r="261" spans="1:73" s="274" customFormat="1" ht="12.75" customHeight="1">
      <c r="A261" s="19"/>
      <c r="B261" s="19"/>
      <c r="C261" s="19"/>
      <c r="D261" s="118"/>
      <c r="E261" s="136"/>
      <c r="F261" s="136"/>
      <c r="G261" s="153">
        <f t="shared" si="115"/>
        <v>2</v>
      </c>
      <c r="H261" s="292">
        <f t="array" ref="H261">IF(H75="-","-",IF( H75&gt;1,2*STDEV(IF($R$5:$R$54=$G261,H$5:H$54,"-")),"-"))</f>
        <v>0</v>
      </c>
      <c r="I261" s="292">
        <f t="array" ref="I261">IF(I75="-","-",IF( I75&gt;1,2*STDEV(IF($R$5:$R$54=$G261,I$5:I$54,"-")),"-"))</f>
        <v>0</v>
      </c>
      <c r="J261" s="292">
        <f t="array" ref="J261">IF(J75="-","-",IF( J75&gt;1,2*STDEV(IF($R$5:$R$54=$G261,J$5:J$54,"-")),"-"))</f>
        <v>0</v>
      </c>
      <c r="K261" s="292">
        <f t="array" ref="K261">IF(K75="-","-",IF( K75&gt;1,2*STDEV(IF($R$5:$R$54=$G261,K$5:K$54,"-")),"-"))</f>
        <v>0</v>
      </c>
      <c r="L261" s="292">
        <f t="array" ref="L261">IF(L75="-","-",IF( L75&gt;1,2*STDEV(IF($R$5:$R$54=$G261,L$5:L$54,"-")),"-"))</f>
        <v>0</v>
      </c>
      <c r="M261" s="292">
        <f t="array" ref="M261">IF(M75="-","-",IF( M75&gt;1,2*STDEV(IF($R$5:$R$54=$G261,M$5:M$54,"-")),"-"))</f>
        <v>0</v>
      </c>
      <c r="N261" s="292">
        <f t="array" ref="N261">IF(N75="-","-",IF( N75&gt;1,2*STDEV(IF($R$5:$R$54=$G261,N$5:N$54,"-")),"-"))</f>
        <v>0</v>
      </c>
      <c r="O261" s="292">
        <f t="array" ref="O261">IF(O75="-","-",IF( O75&gt;1,2*STDEV(IF($R$5:$R$54=$G261,O$5:O$54,"-")),"-"))</f>
        <v>0</v>
      </c>
      <c r="P261" s="292">
        <f t="array" ref="P261">IF(P75="-","-",IF( P75&gt;1,2*STDEV(IF($R$5:$R$54=$G261,P$5:P$54,"-")),"-"))</f>
        <v>0</v>
      </c>
      <c r="Q261" s="292">
        <f t="array" ref="Q261">IF(Q75="-","-",IF( Q75&gt;1,2*STDEV(IF($R$5:$R$54=$G261,Q$5:Q$54,"-")),"-"))</f>
        <v>0</v>
      </c>
      <c r="R261" s="293">
        <f t="array" ref="R261">IF( H75="-","-",2*STDEV(IF($R$5:$R$54=$G261,H$5:Q$54,"-")))</f>
        <v>0</v>
      </c>
      <c r="S261" s="294">
        <f t="array" ref="S261">IF(R261="-","-",0.5*R261)</f>
        <v>0</v>
      </c>
      <c r="T261" s="272"/>
      <c r="U261" s="272"/>
      <c r="V261" s="272"/>
      <c r="W261" s="272"/>
      <c r="X261" s="272"/>
      <c r="Y261" s="141"/>
      <c r="Z261" s="269"/>
      <c r="AA261" s="269"/>
      <c r="AB261" s="269"/>
      <c r="AC261" s="269"/>
      <c r="AD261" s="269"/>
      <c r="AE261" s="269"/>
      <c r="AF261" s="269"/>
      <c r="AG261" s="269"/>
      <c r="AH261" s="269"/>
      <c r="AI261" s="269"/>
      <c r="AJ261" s="269"/>
      <c r="AK261" s="269"/>
      <c r="AL261" s="269"/>
      <c r="AM261" s="269"/>
      <c r="AN261" s="269"/>
      <c r="AO261" s="269"/>
      <c r="AP261" s="269"/>
      <c r="AQ261" s="269"/>
      <c r="AR261" s="269"/>
      <c r="AS261" s="269"/>
      <c r="AT261" s="269"/>
      <c r="AU261" s="269"/>
      <c r="AV261" s="269"/>
      <c r="AW261" s="269"/>
      <c r="AX261" s="269"/>
      <c r="AY261" s="269"/>
      <c r="AZ261" s="269"/>
      <c r="BA261" s="269"/>
      <c r="BB261" s="269"/>
      <c r="BC261" s="269"/>
      <c r="BD261" s="273"/>
      <c r="BE261" s="273"/>
      <c r="BF261" s="12"/>
      <c r="BG261" s="12"/>
      <c r="BH261" s="12"/>
      <c r="BI261" s="12"/>
      <c r="BJ261" s="12"/>
      <c r="BK261" s="12"/>
      <c r="BL261" s="12"/>
      <c r="BM261" s="12"/>
      <c r="BN261" s="12"/>
      <c r="BO261" s="12"/>
      <c r="BP261" s="12"/>
      <c r="BQ261" s="12"/>
      <c r="BR261" s="12"/>
      <c r="BS261" s="12"/>
      <c r="BT261" s="12"/>
      <c r="BU261" s="12"/>
    </row>
    <row r="262" spans="1:73" s="274" customFormat="1" ht="12.75" customHeight="1">
      <c r="A262" s="19"/>
      <c r="B262" s="19"/>
      <c r="C262" s="19"/>
      <c r="D262" s="118"/>
      <c r="E262" s="136"/>
      <c r="F262" s="136"/>
      <c r="G262" s="153">
        <f t="shared" si="115"/>
        <v>3</v>
      </c>
      <c r="H262" s="292">
        <f t="array" ref="H262">IF(H76="-","-",IF( H76&gt;1,2*STDEV(IF($R$5:$R$54=$G262,H$5:H$54,"-")),"-"))</f>
        <v>0</v>
      </c>
      <c r="I262" s="292">
        <f t="array" ref="I262">IF(I76="-","-",IF( I76&gt;1,2*STDEV(IF($R$5:$R$54=$G262,I$5:I$54,"-")),"-"))</f>
        <v>0</v>
      </c>
      <c r="J262" s="292">
        <f t="array" ref="J262">IF(J76="-","-",IF( J76&gt;1,2*STDEV(IF($R$5:$R$54=$G262,J$5:J$54,"-")),"-"))</f>
        <v>0</v>
      </c>
      <c r="K262" s="292">
        <f t="array" ref="K262">IF(K76="-","-",IF( K76&gt;1,2*STDEV(IF($R$5:$R$54=$G262,K$5:K$54,"-")),"-"))</f>
        <v>0</v>
      </c>
      <c r="L262" s="292">
        <f t="array" ref="L262">IF(L76="-","-",IF( L76&gt;1,2*STDEV(IF($R$5:$R$54=$G262,L$5:L$54,"-")),"-"))</f>
        <v>1</v>
      </c>
      <c r="M262" s="292">
        <f t="array" ref="M262">IF(M76="-","-",IF( M76&gt;1,2*STDEV(IF($R$5:$R$54=$G262,M$5:M$54,"-")),"-"))</f>
        <v>0</v>
      </c>
      <c r="N262" s="292">
        <f t="array" ref="N262">IF(N76="-","-",IF( N76&gt;1,2*STDEV(IF($R$5:$R$54=$G262,N$5:N$54,"-")),"-"))</f>
        <v>1</v>
      </c>
      <c r="O262" s="292">
        <f t="array" ref="O262">IF(O76="-","-",IF( O76&gt;1,2*STDEV(IF($R$5:$R$54=$G262,O$5:O$54,"-")),"-"))</f>
        <v>1</v>
      </c>
      <c r="P262" s="292">
        <f t="array" ref="P262">IF(P76="-","-",IF( P76&gt;1,2*STDEV(IF($R$5:$R$54=$G262,P$5:P$54,"-")),"-"))</f>
        <v>0</v>
      </c>
      <c r="Q262" s="292">
        <f t="array" ref="Q262">IF(Q76="-","-",IF( Q76&gt;1,2*STDEV(IF($R$5:$R$54=$G262,Q$5:Q$54,"-")),"-"))</f>
        <v>0</v>
      </c>
      <c r="R262" s="293">
        <f t="array" ref="R262">IF( H76="-","-",2*STDEV(IF($R$5:$R$54=$G262,H$5:Q$54,"-")))</f>
        <v>0.53349356567383477</v>
      </c>
      <c r="S262" s="294">
        <f t="array" ref="S262">IF(R262="-","-",0.5*R262)</f>
        <v>0.26674678283691738</v>
      </c>
      <c r="T262" s="272"/>
      <c r="U262" s="272"/>
      <c r="V262" s="272"/>
      <c r="W262" s="272"/>
      <c r="X262" s="272"/>
      <c r="Y262" s="141"/>
      <c r="Z262" s="269"/>
      <c r="AA262" s="269"/>
      <c r="AB262" s="269"/>
      <c r="AC262" s="269"/>
      <c r="AD262" s="269"/>
      <c r="AE262" s="269"/>
      <c r="AF262" s="269"/>
      <c r="AG262" s="269"/>
      <c r="AH262" s="269"/>
      <c r="AI262" s="269"/>
      <c r="AJ262" s="269"/>
      <c r="AK262" s="269"/>
      <c r="AL262" s="269"/>
      <c r="AM262" s="269"/>
      <c r="AN262" s="269"/>
      <c r="AO262" s="269"/>
      <c r="AP262" s="269"/>
      <c r="AQ262" s="269"/>
      <c r="AR262" s="269"/>
      <c r="AS262" s="269"/>
      <c r="AT262" s="269"/>
      <c r="AU262" s="269"/>
      <c r="AV262" s="269"/>
      <c r="AW262" s="269"/>
      <c r="AX262" s="269"/>
      <c r="AY262" s="269"/>
      <c r="AZ262" s="269"/>
      <c r="BA262" s="269"/>
      <c r="BB262" s="269"/>
      <c r="BC262" s="269"/>
      <c r="BD262" s="273"/>
      <c r="BE262" s="273"/>
      <c r="BF262" s="12"/>
      <c r="BG262" s="12"/>
      <c r="BH262" s="12"/>
      <c r="BI262" s="12"/>
      <c r="BJ262" s="12"/>
      <c r="BK262" s="12"/>
      <c r="BL262" s="12"/>
      <c r="BM262" s="12"/>
      <c r="BN262" s="12"/>
      <c r="BO262" s="12"/>
      <c r="BP262" s="12"/>
      <c r="BQ262" s="12"/>
      <c r="BR262" s="12"/>
      <c r="BS262" s="12"/>
      <c r="BT262" s="12"/>
      <c r="BU262" s="12"/>
    </row>
    <row r="263" spans="1:73" s="274" customFormat="1" ht="12.75" customHeight="1">
      <c r="A263" s="19"/>
      <c r="B263" s="19"/>
      <c r="C263" s="19"/>
      <c r="D263" s="118"/>
      <c r="E263" s="136"/>
      <c r="F263" s="136"/>
      <c r="G263" s="153">
        <f t="shared" si="115"/>
        <v>4</v>
      </c>
      <c r="H263" s="292">
        <f t="array" ref="H263">IF(H77="-","-",IF( H77&gt;1,2*STDEV(IF($R$5:$R$54=$G263,H$5:H$54,"-")),"-"))</f>
        <v>0</v>
      </c>
      <c r="I263" s="292">
        <f t="array" ref="I263">IF(I77="-","-",IF( I77&gt;1,2*STDEV(IF($R$5:$R$54=$G263,I$5:I$54,"-")),"-"))</f>
        <v>0.8164965809277237</v>
      </c>
      <c r="J263" s="292">
        <f t="array" ref="J263">IF(J77="-","-",IF( J77&gt;1,2*STDEV(IF($R$5:$R$54=$G263,J$5:J$54,"-")),"-"))</f>
        <v>0</v>
      </c>
      <c r="K263" s="292">
        <f t="array" ref="K263">IF(K77="-","-",IF( K77&gt;1,2*STDEV(IF($R$5:$R$54=$G263,K$5:K$54,"-")),"-"))</f>
        <v>0</v>
      </c>
      <c r="L263" s="292">
        <f t="array" ref="L263">IF(L77="-","-",IF( L77&gt;1,2*STDEV(IF($R$5:$R$54=$G263,L$5:L$54,"-")),"-"))</f>
        <v>1.0327955589886426</v>
      </c>
      <c r="M263" s="292">
        <f t="array" ref="M263">IF(M77="-","-",IF( M77&gt;1,2*STDEV(IF($R$5:$R$54=$G263,M$5:M$54,"-")),"-"))</f>
        <v>0</v>
      </c>
      <c r="N263" s="292">
        <f t="array" ref="N263">IF(N77="-","-",IF( N77&gt;1,2*STDEV(IF($R$5:$R$54=$G263,N$5:N$54,"-")),"-"))</f>
        <v>0</v>
      </c>
      <c r="O263" s="292">
        <f t="array" ref="O263">IF(O77="-","-",IF( O77&gt;1,2*STDEV(IF($R$5:$R$54=$G263,O$5:O$54,"-")),"-"))</f>
        <v>0</v>
      </c>
      <c r="P263" s="292">
        <f t="array" ref="P263">IF(P77="-","-",IF( P77&gt;1,2*STDEV(IF($R$5:$R$54=$G263,P$5:P$54,"-")),"-"))</f>
        <v>0</v>
      </c>
      <c r="Q263" s="292">
        <f t="array" ref="Q263">IF(Q77="-","-",IF( Q77&gt;1,2*STDEV(IF($R$5:$R$54=$G263,Q$5:Q$54,"-")),"-"))</f>
        <v>1.6329931618554543</v>
      </c>
      <c r="R263" s="293">
        <f t="array" ref="R263">IF( H77="-","-",2*STDEV(IF($R$5:$R$54=$G263,H$5:Q$54,"-")))</f>
        <v>0.76906890352894663</v>
      </c>
      <c r="S263" s="294">
        <f t="array" ref="S263">IF(R263="-","-",0.5*R263)</f>
        <v>0.38453445176447332</v>
      </c>
      <c r="T263" s="272"/>
      <c r="U263" s="272"/>
      <c r="V263" s="272"/>
      <c r="W263" s="272"/>
      <c r="X263" s="272"/>
      <c r="Y263" s="141"/>
      <c r="Z263" s="269"/>
      <c r="AA263" s="269"/>
      <c r="AB263" s="269"/>
      <c r="AC263" s="269"/>
      <c r="AD263" s="269"/>
      <c r="AE263" s="269"/>
      <c r="AF263" s="269"/>
      <c r="AG263" s="269"/>
      <c r="AH263" s="269"/>
      <c r="AI263" s="269"/>
      <c r="AJ263" s="269"/>
      <c r="AK263" s="269"/>
      <c r="AL263" s="269"/>
      <c r="AM263" s="269"/>
      <c r="AN263" s="269"/>
      <c r="AO263" s="269"/>
      <c r="AP263" s="269"/>
      <c r="AQ263" s="269"/>
      <c r="AR263" s="269"/>
      <c r="AS263" s="269"/>
      <c r="AT263" s="269"/>
      <c r="AU263" s="269"/>
      <c r="AV263" s="269"/>
      <c r="AW263" s="269"/>
      <c r="AX263" s="269"/>
      <c r="AY263" s="269"/>
      <c r="AZ263" s="269"/>
      <c r="BA263" s="269"/>
      <c r="BB263" s="269"/>
      <c r="BC263" s="269"/>
      <c r="BD263" s="273"/>
      <c r="BE263" s="273"/>
      <c r="BF263" s="12"/>
      <c r="BG263" s="12"/>
      <c r="BH263" s="12"/>
      <c r="BI263" s="12"/>
      <c r="BJ263" s="12"/>
      <c r="BK263" s="12"/>
      <c r="BL263" s="12"/>
      <c r="BM263" s="12"/>
      <c r="BN263" s="12"/>
      <c r="BO263" s="12"/>
      <c r="BP263" s="12"/>
      <c r="BQ263" s="12"/>
      <c r="BR263" s="12"/>
      <c r="BS263" s="12"/>
      <c r="BT263" s="12"/>
      <c r="BU263" s="12"/>
    </row>
    <row r="264" spans="1:73" s="274" customFormat="1" ht="12.75" customHeight="1">
      <c r="A264" s="19"/>
      <c r="B264" s="19"/>
      <c r="C264" s="19"/>
      <c r="D264" s="118"/>
      <c r="E264" s="136"/>
      <c r="F264" s="136"/>
      <c r="G264" s="153">
        <f t="shared" si="115"/>
        <v>5</v>
      </c>
      <c r="H264" s="292">
        <f t="array" ref="H264">IF(H78="-","-",IF( H78&gt;1,2*STDEV(IF($R$5:$R$54=$G264,H$5:H$54,"-")),"-"))</f>
        <v>0</v>
      </c>
      <c r="I264" s="292">
        <f t="array" ref="I264">IF(I78="-","-",IF( I78&gt;1,2*STDEV(IF($R$5:$R$54=$G264,I$5:I$54,"-")),"-"))</f>
        <v>0</v>
      </c>
      <c r="J264" s="292">
        <f t="array" ref="J264">IF(J78="-","-",IF( J78&gt;1,2*STDEV(IF($R$5:$R$54=$G264,J$5:J$54,"-")),"-"))</f>
        <v>0.89442719099992218</v>
      </c>
      <c r="K264" s="292">
        <f t="array" ref="K264">IF(K78="-","-",IF( K78&gt;1,2*STDEV(IF($R$5:$R$54=$G264,K$5:K$54,"-")),"-"))</f>
        <v>0</v>
      </c>
      <c r="L264" s="292">
        <f t="array" ref="L264">IF(L78="-","-",IF( L78&gt;1,2*STDEV(IF($R$5:$R$54=$G264,L$5:L$54,"-")),"-"))</f>
        <v>0</v>
      </c>
      <c r="M264" s="292">
        <f t="array" ref="M264">IF(M78="-","-",IF( M78&gt;1,2*STDEV(IF($R$5:$R$54=$G264,M$5:M$54,"-")),"-"))</f>
        <v>0</v>
      </c>
      <c r="N264" s="292">
        <f t="array" ref="N264">IF(N78="-","-",IF( N78&gt;1,2*STDEV(IF($R$5:$R$54=$G264,N$5:N$54,"-")),"-"))</f>
        <v>0</v>
      </c>
      <c r="O264" s="292">
        <f t="array" ref="O264">IF(O78="-","-",IF( O78&gt;1,2*STDEV(IF($R$5:$R$54=$G264,O$5:O$54,"-")),"-"))</f>
        <v>0</v>
      </c>
      <c r="P264" s="292">
        <f t="array" ref="P264">IF(P78="-","-",IF( P78&gt;1,2*STDEV(IF($R$5:$R$54=$G264,P$5:P$54,"-")),"-"))</f>
        <v>0</v>
      </c>
      <c r="Q264" s="292">
        <f t="array" ref="Q264">IF(Q78="-","-",IF( Q78&gt;1,2*STDEV(IF($R$5:$R$54=$G264,Q$5:Q$54,"-")),"-"))</f>
        <v>0.89442719099992218</v>
      </c>
      <c r="R264" s="293">
        <f t="array" ref="R264">IF( H78="-","-",2*STDEV(IF($R$5:$R$54=$G264,H$5:Q$54,"-")))</f>
        <v>0.39589732744432232</v>
      </c>
      <c r="S264" s="294">
        <f t="array" ref="S264">IF(R264="-","-",0.5*R264)</f>
        <v>0.19794866372216116</v>
      </c>
      <c r="T264" s="272"/>
      <c r="U264" s="272"/>
      <c r="V264" s="272"/>
      <c r="W264" s="272"/>
      <c r="X264" s="272"/>
      <c r="Y264" s="141"/>
      <c r="Z264" s="269"/>
      <c r="AA264" s="269"/>
      <c r="AB264" s="269"/>
      <c r="AC264" s="269"/>
      <c r="AD264" s="269"/>
      <c r="AE264" s="269"/>
      <c r="AF264" s="269"/>
      <c r="AG264" s="269"/>
      <c r="AH264" s="269"/>
      <c r="AI264" s="269"/>
      <c r="AJ264" s="269"/>
      <c r="AK264" s="269"/>
      <c r="AL264" s="269"/>
      <c r="AM264" s="269"/>
      <c r="AN264" s="269"/>
      <c r="AO264" s="269"/>
      <c r="AP264" s="269"/>
      <c r="AQ264" s="269"/>
      <c r="AR264" s="269"/>
      <c r="AS264" s="269"/>
      <c r="AT264" s="269"/>
      <c r="AU264" s="269"/>
      <c r="AV264" s="269"/>
      <c r="AW264" s="269"/>
      <c r="AX264" s="269"/>
      <c r="AY264" s="269"/>
      <c r="AZ264" s="269"/>
      <c r="BA264" s="269"/>
      <c r="BB264" s="269"/>
      <c r="BC264" s="269"/>
      <c r="BD264" s="273"/>
      <c r="BE264" s="273"/>
      <c r="BF264" s="12"/>
      <c r="BG264" s="12"/>
      <c r="BH264" s="12"/>
      <c r="BI264" s="12"/>
      <c r="BJ264" s="12"/>
      <c r="BK264" s="12"/>
      <c r="BL264" s="12"/>
      <c r="BM264" s="12"/>
      <c r="BN264" s="12"/>
      <c r="BO264" s="12"/>
      <c r="BP264" s="12"/>
      <c r="BQ264" s="12"/>
      <c r="BR264" s="12"/>
      <c r="BS264" s="12"/>
      <c r="BT264" s="12"/>
      <c r="BU264" s="12"/>
    </row>
    <row r="265" spans="1:73" s="274" customFormat="1" ht="12.75" customHeight="1">
      <c r="A265" s="19"/>
      <c r="B265" s="19"/>
      <c r="C265" s="19"/>
      <c r="D265" s="118"/>
      <c r="E265" s="136"/>
      <c r="F265" s="136"/>
      <c r="G265" s="153">
        <f t="shared" si="115"/>
        <v>6</v>
      </c>
      <c r="H265" s="292">
        <f t="array" ref="H265">IF(H79="-","-",IF( H79&gt;1,2*STDEV(IF($R$5:$R$54=$G265,H$5:H$54,"-")),"-"))</f>
        <v>0</v>
      </c>
      <c r="I265" s="292">
        <f t="array" ref="I265">IF(I79="-","-",IF( I79&gt;1,2*STDEV(IF($R$5:$R$54=$G265,I$5:I$54,"-")),"-"))</f>
        <v>0.66666666666667618</v>
      </c>
      <c r="J265" s="292">
        <f t="array" ref="J265">IF(J79="-","-",IF( J79&gt;1,2*STDEV(IF($R$5:$R$54=$G265,J$5:J$54,"-")),"-"))</f>
        <v>0</v>
      </c>
      <c r="K265" s="292">
        <f t="array" ref="K265">IF(K79="-","-",IF( K79&gt;1,2*STDEV(IF($R$5:$R$54=$G265,K$5:K$54,"-")),"-"))</f>
        <v>0</v>
      </c>
      <c r="L265" s="292">
        <f t="array" ref="L265">IF(L79="-","-",IF( L79&gt;1,2*STDEV(IF($R$5:$R$54=$G265,L$5:L$54,"-")),"-"))</f>
        <v>0.66666666666667618</v>
      </c>
      <c r="M265" s="292">
        <f t="array" ref="M265">IF(M79="-","-",IF( M79&gt;1,2*STDEV(IF($R$5:$R$54=$G265,M$5:M$54,"-")),"-"))</f>
        <v>0.66666666666667618</v>
      </c>
      <c r="N265" s="292">
        <f t="array" ref="N265">IF(N79="-","-",IF( N79&gt;1,2*STDEV(IF($R$5:$R$54=$G265,N$5:N$54,"-")),"-"))</f>
        <v>0.66666666666667618</v>
      </c>
      <c r="O265" s="292">
        <f t="array" ref="O265">IF(O79="-","-",IF( O79&gt;1,2*STDEV(IF($R$5:$R$54=$G265,O$5:O$54,"-")),"-"))</f>
        <v>0</v>
      </c>
      <c r="P265" s="292">
        <f t="array" ref="P265">IF(P79="-","-",IF( P79&gt;1,2*STDEV(IF($R$5:$R$54=$G265,P$5:P$54,"-")),"-"))</f>
        <v>0</v>
      </c>
      <c r="Q265" s="292">
        <f t="array" ref="Q265">IF(Q79="-","-",IF( Q79&gt;1,2*STDEV(IF($R$5:$R$54=$G265,Q$5:Q$54,"-")),"-"))</f>
        <v>0.66666666666667618</v>
      </c>
      <c r="R265" s="293">
        <f t="array" ref="R265">IF( H79="-","-",2*STDEV(IF($R$5:$R$54=$G265,H$5:Q$54,"-")))</f>
        <v>0.47351845301247569</v>
      </c>
      <c r="S265" s="294">
        <f t="array" ref="S265">IF(R265="-","-",0.5*R265)</f>
        <v>0.23675922650623785</v>
      </c>
      <c r="T265" s="272"/>
      <c r="U265" s="272"/>
      <c r="V265" s="272"/>
      <c r="W265" s="272"/>
      <c r="X265" s="272"/>
      <c r="Y265" s="141"/>
      <c r="Z265" s="269"/>
      <c r="AA265" s="269"/>
      <c r="AB265" s="269"/>
      <c r="AC265" s="269"/>
      <c r="AD265" s="269"/>
      <c r="AE265" s="269"/>
      <c r="AF265" s="269"/>
      <c r="AG265" s="269"/>
      <c r="AH265" s="269"/>
      <c r="AI265" s="269"/>
      <c r="AJ265" s="269"/>
      <c r="AK265" s="269"/>
      <c r="AL265" s="269"/>
      <c r="AM265" s="269"/>
      <c r="AN265" s="269"/>
      <c r="AO265" s="269"/>
      <c r="AP265" s="269"/>
      <c r="AQ265" s="269"/>
      <c r="AR265" s="269"/>
      <c r="AS265" s="269"/>
      <c r="AT265" s="269"/>
      <c r="AU265" s="269"/>
      <c r="AV265" s="269"/>
      <c r="AW265" s="269"/>
      <c r="AX265" s="269"/>
      <c r="AY265" s="269"/>
      <c r="AZ265" s="269"/>
      <c r="BA265" s="269"/>
      <c r="BB265" s="269"/>
      <c r="BC265" s="269"/>
      <c r="BD265" s="273"/>
      <c r="BE265" s="273"/>
      <c r="BF265" s="12"/>
      <c r="BG265" s="12"/>
      <c r="BH265" s="12"/>
      <c r="BI265" s="12"/>
      <c r="BJ265" s="12"/>
      <c r="BK265" s="12"/>
      <c r="BL265" s="12"/>
      <c r="BM265" s="12"/>
      <c r="BN265" s="12"/>
      <c r="BO265" s="12"/>
      <c r="BP265" s="12"/>
      <c r="BQ265" s="12"/>
      <c r="BR265" s="12"/>
      <c r="BS265" s="12"/>
      <c r="BT265" s="12"/>
      <c r="BU265" s="12"/>
    </row>
    <row r="266" spans="1:73" s="274" customFormat="1" ht="12.75" customHeight="1">
      <c r="A266" s="19"/>
      <c r="B266" s="19"/>
      <c r="C266" s="19"/>
      <c r="D266" s="118"/>
      <c r="E266" s="136"/>
      <c r="F266" s="136"/>
      <c r="G266" s="153">
        <f t="shared" si="115"/>
        <v>7</v>
      </c>
      <c r="H266" s="292">
        <f t="array" ref="H266">IF(H80="-","-",IF( H80&gt;1,2*STDEV(IF($R$5:$R$54=$G266,H$5:H$54,"-")),"-"))</f>
        <v>0</v>
      </c>
      <c r="I266" s="292">
        <f t="array" ref="I266">IF(I80="-","-",IF( I80&gt;1,2*STDEV(IF($R$5:$R$54=$G266,I$5:I$54,"-")),"-"))</f>
        <v>0</v>
      </c>
      <c r="J266" s="292">
        <f t="array" ref="J266">IF(J80="-","-",IF( J80&gt;1,2*STDEV(IF($R$5:$R$54=$G266,J$5:J$54,"-")),"-"))</f>
        <v>0</v>
      </c>
      <c r="K266" s="292">
        <f t="array" ref="K266">IF(K80="-","-",IF( K80&gt;1,2*STDEV(IF($R$5:$R$54=$G266,K$5:K$54,"-")),"-"))</f>
        <v>0</v>
      </c>
      <c r="L266" s="292">
        <f t="array" ref="L266">IF(L80="-","-",IF( L80&gt;1,2*STDEV(IF($R$5:$R$54=$G266,L$5:L$54,"-")),"-"))</f>
        <v>0.75592894601844374</v>
      </c>
      <c r="M266" s="292">
        <f t="array" ref="M266">IF(M80="-","-",IF( M80&gt;1,2*STDEV(IF($R$5:$R$54=$G266,M$5:M$54,"-")),"-"))</f>
        <v>0.75592894601844374</v>
      </c>
      <c r="N266" s="292">
        <f t="array" ref="N266">IF(N80="-","-",IF( N80&gt;1,2*STDEV(IF($R$5:$R$54=$G266,N$5:N$54,"-")),"-"))</f>
        <v>0</v>
      </c>
      <c r="O266" s="292">
        <f t="array" ref="O266">IF(O80="-","-",IF( O80&gt;1,2*STDEV(IF($R$5:$R$54=$G266,O$5:O$54,"-")),"-"))</f>
        <v>0</v>
      </c>
      <c r="P266" s="292">
        <f t="array" ref="P266">IF(P80="-","-",IF( P80&gt;1,2*STDEV(IF($R$5:$R$54=$G266,P$5:P$54,"-")),"-"))</f>
        <v>0</v>
      </c>
      <c r="Q266" s="292">
        <f t="array" ref="Q266">IF(Q80="-","-",IF( Q80&gt;1,2*STDEV(IF($R$5:$R$54=$G266,Q$5:Q$54,"-")),"-"))</f>
        <v>0</v>
      </c>
      <c r="R266" s="293">
        <f t="array" ref="R266">IF( H80="-","-",2*STDEV(IF($R$5:$R$54=$G266,H$5:Q$54,"-")))</f>
        <v>0.33560303870185204</v>
      </c>
      <c r="S266" s="294">
        <f t="array" ref="S266">IF(R266="-","-",0.5*R266)</f>
        <v>0.16780151935092602</v>
      </c>
      <c r="T266" s="272"/>
      <c r="U266" s="272"/>
      <c r="V266" s="272"/>
      <c r="W266" s="272"/>
      <c r="X266" s="272"/>
      <c r="Y266" s="141"/>
      <c r="Z266" s="269"/>
      <c r="AA266" s="269"/>
      <c r="AB266" s="269"/>
      <c r="AC266" s="269"/>
      <c r="AD266" s="269"/>
      <c r="AE266" s="269"/>
      <c r="AF266" s="269"/>
      <c r="AG266" s="269"/>
      <c r="AH266" s="269"/>
      <c r="AI266" s="269"/>
      <c r="AJ266" s="269"/>
      <c r="AK266" s="269"/>
      <c r="AL266" s="269"/>
      <c r="AM266" s="269"/>
      <c r="AN266" s="269"/>
      <c r="AO266" s="269"/>
      <c r="AP266" s="269"/>
      <c r="AQ266" s="269"/>
      <c r="AR266" s="269"/>
      <c r="AS266" s="269"/>
      <c r="AT266" s="269"/>
      <c r="AU266" s="269"/>
      <c r="AV266" s="269"/>
      <c r="AW266" s="269"/>
      <c r="AX266" s="269"/>
      <c r="AY266" s="269"/>
      <c r="AZ266" s="269"/>
      <c r="BA266" s="269"/>
      <c r="BB266" s="269"/>
      <c r="BC266" s="269"/>
      <c r="BD266" s="273"/>
      <c r="BE266" s="273"/>
      <c r="BF266" s="12"/>
      <c r="BG266" s="12"/>
      <c r="BH266" s="12"/>
      <c r="BI266" s="12"/>
      <c r="BJ266" s="12"/>
      <c r="BK266" s="12"/>
      <c r="BL266" s="12"/>
      <c r="BM266" s="12"/>
      <c r="BN266" s="12"/>
      <c r="BO266" s="12"/>
      <c r="BP266" s="12"/>
      <c r="BQ266" s="12"/>
      <c r="BR266" s="12"/>
      <c r="BS266" s="12"/>
      <c r="BT266" s="12"/>
      <c r="BU266" s="12"/>
    </row>
    <row r="267" spans="1:73" s="274" customFormat="1" ht="12.75" customHeight="1">
      <c r="A267" s="19"/>
      <c r="B267" s="19"/>
      <c r="C267" s="19"/>
      <c r="D267" s="118"/>
      <c r="E267" s="136"/>
      <c r="F267" s="136"/>
      <c r="G267" s="153">
        <f t="shared" si="115"/>
        <v>8</v>
      </c>
      <c r="H267" s="292">
        <f t="array" ref="H267">IF(H81="-","-",IF( H81&gt;1,2*STDEV(IF($R$5:$R$54=$G267,H$5:H$54,"-")),"-"))</f>
        <v>0</v>
      </c>
      <c r="I267" s="292">
        <f t="array" ref="I267">IF(I81="-","-",IF( I81&gt;1,2*STDEV(IF($R$5:$R$54=$G267,I$5:I$54,"-")),"-"))</f>
        <v>0</v>
      </c>
      <c r="J267" s="292">
        <f t="array" ref="J267">IF(J81="-","-",IF( J81&gt;1,2*STDEV(IF($R$5:$R$54=$G267,J$5:J$54,"-")),"-"))</f>
        <v>0</v>
      </c>
      <c r="K267" s="292">
        <f t="array" ref="K267">IF(K81="-","-",IF( K81&gt;1,2*STDEV(IF($R$5:$R$54=$G267,K$5:K$54,"-")),"-"))</f>
        <v>1.6329931618554521</v>
      </c>
      <c r="L267" s="292">
        <f t="array" ref="L267">IF(L81="-","-",IF( L81&gt;1,2*STDEV(IF($R$5:$R$54=$G267,L$5:L$54,"-")),"-"))</f>
        <v>1</v>
      </c>
      <c r="M267" s="292">
        <f t="array" ref="M267">IF(M81="-","-",IF( M81&gt;1,2*STDEV(IF($R$5:$R$54=$G267,M$5:M$54,"-")),"-"))</f>
        <v>0</v>
      </c>
      <c r="N267" s="292">
        <f t="array" ref="N267">IF(N81="-","-",IF( N81&gt;1,2*STDEV(IF($R$5:$R$54=$G267,N$5:N$54,"-")),"-"))</f>
        <v>0</v>
      </c>
      <c r="O267" s="292">
        <f t="array" ref="O267">IF(O81="-","-",IF( O81&gt;1,2*STDEV(IF($R$5:$R$54=$G267,O$5:O$54,"-")),"-"))</f>
        <v>0</v>
      </c>
      <c r="P267" s="292">
        <f t="array" ref="P267">IF(P81="-","-",IF( P81&gt;1,2*STDEV(IF($R$5:$R$54=$G267,P$5:P$54,"-")),"-"))</f>
        <v>1</v>
      </c>
      <c r="Q267" s="292">
        <f t="array" ref="Q267">IF(Q81="-","-",IF( Q81&gt;1,2*STDEV(IF($R$5:$R$54=$G267,Q$5:Q$54,"-")),"-"))</f>
        <v>1.6329931618554521</v>
      </c>
      <c r="R267" s="293">
        <f t="array" ref="R267">IF( H81="-","-",2*STDEV(IF($R$5:$R$54=$G267,H$5:Q$54,"-")))</f>
        <v>0.77789986831739111</v>
      </c>
      <c r="S267" s="294">
        <f t="array" ref="S267">IF(R267="-","-",0.5*R267)</f>
        <v>0.38894993415869555</v>
      </c>
      <c r="T267" s="272"/>
      <c r="U267" s="272"/>
      <c r="V267" s="272"/>
      <c r="W267" s="272"/>
      <c r="X267" s="272"/>
      <c r="Y267" s="141"/>
      <c r="Z267" s="269"/>
      <c r="AA267" s="269"/>
      <c r="AB267" s="269"/>
      <c r="AC267" s="269"/>
      <c r="AD267" s="269"/>
      <c r="AE267" s="269"/>
      <c r="AF267" s="269"/>
      <c r="AG267" s="269"/>
      <c r="AH267" s="269"/>
      <c r="AI267" s="269"/>
      <c r="AJ267" s="269"/>
      <c r="AK267" s="269"/>
      <c r="AL267" s="269"/>
      <c r="AM267" s="269"/>
      <c r="AN267" s="269"/>
      <c r="AO267" s="269"/>
      <c r="AP267" s="269"/>
      <c r="AQ267" s="269"/>
      <c r="AR267" s="269"/>
      <c r="AS267" s="269"/>
      <c r="AT267" s="269"/>
      <c r="AU267" s="269"/>
      <c r="AV267" s="269"/>
      <c r="AW267" s="269"/>
      <c r="AX267" s="269"/>
      <c r="AY267" s="269"/>
      <c r="AZ267" s="269"/>
      <c r="BA267" s="269"/>
      <c r="BB267" s="269"/>
      <c r="BC267" s="269"/>
      <c r="BD267" s="273"/>
      <c r="BE267" s="273"/>
      <c r="BF267" s="12"/>
      <c r="BG267" s="12"/>
      <c r="BH267" s="12"/>
      <c r="BI267" s="12"/>
      <c r="BJ267" s="12"/>
      <c r="BK267" s="12"/>
      <c r="BL267" s="12"/>
      <c r="BM267" s="12"/>
      <c r="BN267" s="12"/>
      <c r="BO267" s="12"/>
      <c r="BP267" s="12"/>
      <c r="BQ267" s="12"/>
      <c r="BR267" s="12"/>
      <c r="BS267" s="12"/>
      <c r="BT267" s="12"/>
      <c r="BU267" s="12"/>
    </row>
    <row r="268" spans="1:73" s="274" customFormat="1" ht="12.75" customHeight="1">
      <c r="A268" s="19"/>
      <c r="B268" s="19"/>
      <c r="C268" s="19"/>
      <c r="D268" s="118"/>
      <c r="E268" s="136"/>
      <c r="F268" s="136"/>
      <c r="G268" s="153">
        <f t="shared" si="115"/>
        <v>9</v>
      </c>
      <c r="H268" s="292">
        <f t="array" ref="H268">IF(H82="-","-",IF( H82&gt;1,2*STDEV(IF($R$5:$R$54=$G268,H$5:H$54,"-")),"-"))</f>
        <v>0</v>
      </c>
      <c r="I268" s="292">
        <f t="array" ref="I268">IF(I82="-","-",IF( I82&gt;1,2*STDEV(IF($R$5:$R$54=$G268,I$5:I$54,"-")),"-"))</f>
        <v>0</v>
      </c>
      <c r="J268" s="292">
        <f t="array" ref="J268">IF(J82="-","-",IF( J82&gt;1,2*STDEV(IF($R$5:$R$54=$G268,J$5:J$54,"-")),"-"))</f>
        <v>0</v>
      </c>
      <c r="K268" s="292">
        <f t="array" ref="K268">IF(K82="-","-",IF( K82&gt;1,2*STDEV(IF($R$5:$R$54=$G268,K$5:K$54,"-")),"-"))</f>
        <v>0</v>
      </c>
      <c r="L268" s="292">
        <f t="array" ref="L268">IF(L82="-","-",IF( L82&gt;1,2*STDEV(IF($R$5:$R$54=$G268,L$5:L$54,"-")),"-"))</f>
        <v>1.4142135623730951</v>
      </c>
      <c r="M268" s="292">
        <f t="array" ref="M268">IF(M82="-","-",IF( M82&gt;1,2*STDEV(IF($R$5:$R$54=$G268,M$5:M$54,"-")),"-"))</f>
        <v>2.8284271247461903</v>
      </c>
      <c r="N268" s="292">
        <f t="array" ref="N268">IF(N82="-","-",IF( N82&gt;1,2*STDEV(IF($R$5:$R$54=$G268,N$5:N$54,"-")),"-"))</f>
        <v>0</v>
      </c>
      <c r="O268" s="292">
        <f t="array" ref="O268">IF(O82="-","-",IF( O82&gt;1,2*STDEV(IF($R$5:$R$54=$G268,O$5:O$54,"-")),"-"))</f>
        <v>1.4142135623730951</v>
      </c>
      <c r="P268" s="292">
        <f t="array" ref="P268">IF(P82="-","-",IF( P82&gt;1,2*STDEV(IF($R$5:$R$54=$G268,P$5:P$54,"-")),"-"))</f>
        <v>1.4142135623730951</v>
      </c>
      <c r="Q268" s="292">
        <f t="array" ref="Q268">IF(Q82="-","-",IF( Q82&gt;1,2*STDEV(IF($R$5:$R$54=$G268,Q$5:Q$54,"-")),"-"))</f>
        <v>1.4142135623730951</v>
      </c>
      <c r="R268" s="293">
        <f t="array" ref="R268">IF( H82="-","-",2*STDEV(IF($R$5:$R$54=$G268,H$5:Q$54,"-")))</f>
        <v>1.1050125029061608</v>
      </c>
      <c r="S268" s="294">
        <f t="array" ref="S268">IF(R268="-","-",0.5*R268)</f>
        <v>0.55250625145308041</v>
      </c>
      <c r="T268" s="272"/>
      <c r="U268" s="272"/>
      <c r="V268" s="272"/>
      <c r="W268" s="272"/>
      <c r="X268" s="272"/>
      <c r="Y268" s="141"/>
      <c r="Z268" s="269"/>
      <c r="AA268" s="269"/>
      <c r="AB268" s="269"/>
      <c r="AC268" s="269"/>
      <c r="AD268" s="269"/>
      <c r="AE268" s="269"/>
      <c r="AF268" s="269"/>
      <c r="AG268" s="269"/>
      <c r="AH268" s="269"/>
      <c r="AI268" s="269"/>
      <c r="AJ268" s="269"/>
      <c r="AK268" s="269"/>
      <c r="AL268" s="269"/>
      <c r="AM268" s="269"/>
      <c r="AN268" s="269"/>
      <c r="AO268" s="269"/>
      <c r="AP268" s="269"/>
      <c r="AQ268" s="269"/>
      <c r="AR268" s="269"/>
      <c r="AS268" s="269"/>
      <c r="AT268" s="269"/>
      <c r="AU268" s="269"/>
      <c r="AV268" s="269"/>
      <c r="AW268" s="269"/>
      <c r="AX268" s="269"/>
      <c r="AY268" s="269"/>
      <c r="AZ268" s="269"/>
      <c r="BA268" s="269"/>
      <c r="BB268" s="269"/>
      <c r="BC268" s="269"/>
      <c r="BD268" s="273"/>
      <c r="BE268" s="273"/>
      <c r="BF268" s="12"/>
      <c r="BG268" s="12"/>
      <c r="BH268" s="12"/>
      <c r="BI268" s="12"/>
      <c r="BJ268" s="12"/>
      <c r="BK268" s="12"/>
      <c r="BL268" s="12"/>
      <c r="BM268" s="12"/>
      <c r="BN268" s="12"/>
      <c r="BO268" s="12"/>
      <c r="BP268" s="12"/>
      <c r="BQ268" s="12"/>
      <c r="BR268" s="12"/>
      <c r="BS268" s="12"/>
      <c r="BT268" s="12"/>
      <c r="BU268" s="12"/>
    </row>
    <row r="269" spans="1:73" s="274" customFormat="1" ht="12.75" customHeight="1">
      <c r="A269" s="19"/>
      <c r="B269" s="19"/>
      <c r="C269" s="19"/>
      <c r="D269" s="118"/>
      <c r="E269" s="136"/>
      <c r="F269" s="136"/>
      <c r="G269" s="153">
        <f t="shared" si="115"/>
        <v>10</v>
      </c>
      <c r="H269" s="292">
        <f t="array" ref="H269">IF(H83="-","-",IF( H83&gt;1,2*STDEV(IF($R$5:$R$54=$G269,H$5:H$54,"-")),"-"))</f>
        <v>1</v>
      </c>
      <c r="I269" s="292">
        <f t="array" ref="I269">IF(I83="-","-",IF( I83&gt;1,2*STDEV(IF($R$5:$R$54=$G269,I$5:I$54,"-")),"-"))</f>
        <v>0</v>
      </c>
      <c r="J269" s="292">
        <f t="array" ref="J269">IF(J83="-","-",IF( J83&gt;1,2*STDEV(IF($R$5:$R$54=$G269,J$5:J$54,"-")),"-"))</f>
        <v>1</v>
      </c>
      <c r="K269" s="292">
        <f t="array" ref="K269">IF(K83="-","-",IF( K83&gt;1,2*STDEV(IF($R$5:$R$54=$G269,K$5:K$54,"-")),"-"))</f>
        <v>1</v>
      </c>
      <c r="L269" s="292">
        <f t="array" ref="L269">IF(L83="-","-",IF( L83&gt;1,2*STDEV(IF($R$5:$R$54=$G269,L$5:L$54,"-")),"-"))</f>
        <v>0</v>
      </c>
      <c r="M269" s="292">
        <f t="array" ref="M269">IF(M83="-","-",IF( M83&gt;1,2*STDEV(IF($R$5:$R$54=$G269,M$5:M$54,"-")),"-"))</f>
        <v>1.1547005383792515</v>
      </c>
      <c r="N269" s="292">
        <f t="array" ref="N269">IF(N83="-","-",IF( N83&gt;1,2*STDEV(IF($R$5:$R$54=$G269,N$5:N$54,"-")),"-"))</f>
        <v>0</v>
      </c>
      <c r="O269" s="292">
        <f t="array" ref="O269">IF(O83="-","-",IF( O83&gt;1,2*STDEV(IF($R$5:$R$54=$G269,O$5:O$54,"-")),"-"))</f>
        <v>0</v>
      </c>
      <c r="P269" s="292">
        <f t="array" ref="P269">IF(P83="-","-",IF( P83&gt;1,2*STDEV(IF($R$5:$R$54=$G269,P$5:P$54,"-")),"-"))</f>
        <v>1</v>
      </c>
      <c r="Q269" s="292">
        <f t="array" ref="Q269">IF(Q83="-","-",IF( Q83&gt;1,2*STDEV(IF($R$5:$R$54=$G269,Q$5:Q$54,"-")),"-"))</f>
        <v>1.1547005383792515</v>
      </c>
      <c r="R269" s="293">
        <f t="array" ref="R269">IF( H83="-","-",2*STDEV(IF($R$5:$R$54=$G269,H$5:Q$54,"-")))</f>
        <v>0.89382346012383918</v>
      </c>
      <c r="S269" s="294">
        <f t="array" ref="S269">IF(R269="-","-",0.5*R269)</f>
        <v>0.44691173006191959</v>
      </c>
      <c r="T269" s="272"/>
      <c r="U269" s="272"/>
      <c r="V269" s="272"/>
      <c r="W269" s="272"/>
      <c r="X269" s="272"/>
      <c r="Y269" s="141"/>
      <c r="Z269" s="269"/>
      <c r="AA269" s="269"/>
      <c r="AB269" s="269"/>
      <c r="AC269" s="269"/>
      <c r="AD269" s="269"/>
      <c r="AE269" s="269"/>
      <c r="AF269" s="269"/>
      <c r="AG269" s="269"/>
      <c r="AH269" s="269"/>
      <c r="AI269" s="269"/>
      <c r="AJ269" s="269"/>
      <c r="AK269" s="269"/>
      <c r="AL269" s="269"/>
      <c r="AM269" s="269"/>
      <c r="AN269" s="269"/>
      <c r="AO269" s="269"/>
      <c r="AP269" s="269"/>
      <c r="AQ269" s="269"/>
      <c r="AR269" s="269"/>
      <c r="AS269" s="269"/>
      <c r="AT269" s="269"/>
      <c r="AU269" s="269"/>
      <c r="AV269" s="269"/>
      <c r="AW269" s="269"/>
      <c r="AX269" s="269"/>
      <c r="AY269" s="269"/>
      <c r="AZ269" s="269"/>
      <c r="BA269" s="269"/>
      <c r="BB269" s="269"/>
      <c r="BC269" s="269"/>
      <c r="BD269" s="273"/>
      <c r="BE269" s="273"/>
      <c r="BF269" s="12"/>
      <c r="BG269" s="12"/>
      <c r="BH269" s="12"/>
      <c r="BI269" s="12"/>
      <c r="BJ269" s="12"/>
      <c r="BK269" s="12"/>
      <c r="BL269" s="12"/>
      <c r="BM269" s="12"/>
      <c r="BN269" s="12"/>
      <c r="BO269" s="12"/>
      <c r="BP269" s="12"/>
      <c r="BQ269" s="12"/>
      <c r="BR269" s="12"/>
      <c r="BS269" s="12"/>
      <c r="BT269" s="12"/>
      <c r="BU269" s="12"/>
    </row>
    <row r="270" spans="1:73" s="274" customFormat="1" ht="12.75" customHeight="1">
      <c r="A270" s="19"/>
      <c r="B270" s="19"/>
      <c r="C270" s="19"/>
      <c r="D270" s="118"/>
      <c r="E270" s="136"/>
      <c r="F270" s="136"/>
      <c r="G270" s="153">
        <f t="shared" si="115"/>
        <v>11</v>
      </c>
      <c r="H270" s="292">
        <f t="array" ref="H270">IF(H84="-","-",IF( H84&gt;1,2*STDEV(IF($R$5:$R$54=$G270,H$5:H$54,"-")),"-"))</f>
        <v>0</v>
      </c>
      <c r="I270" s="292">
        <f t="array" ref="I270">IF(I84="-","-",IF( I84&gt;1,2*STDEV(IF($R$5:$R$54=$G270,I$5:I$54,"-")),"-"))</f>
        <v>1.1547005383792679</v>
      </c>
      <c r="J270" s="292">
        <f t="array" ref="J270">IF(J84="-","-",IF( J84&gt;1,2*STDEV(IF($R$5:$R$54=$G270,J$5:J$54,"-")),"-"))</f>
        <v>1.1547005383792679</v>
      </c>
      <c r="K270" s="292">
        <f t="array" ref="K270">IF(K84="-","-",IF( K84&gt;1,2*STDEV(IF($R$5:$R$54=$G270,K$5:K$54,"-")),"-"))</f>
        <v>2</v>
      </c>
      <c r="L270" s="292">
        <f t="array" ref="L270">IF(L84="-","-",IF( L84&gt;1,2*STDEV(IF($R$5:$R$54=$G270,L$5:L$54,"-")),"-"))</f>
        <v>1.1547005383792679</v>
      </c>
      <c r="M270" s="292">
        <f t="array" ref="M270">IF(M84="-","-",IF( M84&gt;1,2*STDEV(IF($R$5:$R$54=$G270,M$5:M$54,"-")),"-"))</f>
        <v>1.1547005383792679</v>
      </c>
      <c r="N270" s="292">
        <f t="array" ref="N270">IF(N84="-","-",IF( N84&gt;1,2*STDEV(IF($R$5:$R$54=$G270,N$5:N$54,"-")),"-"))</f>
        <v>5.6568542494923806</v>
      </c>
      <c r="O270" s="292">
        <f t="array" ref="O270">IF(O84="-","-",IF( O84&gt;1,2*STDEV(IF($R$5:$R$54=$G270,O$5:O$54,"-")),"-"))</f>
        <v>1.1547005383792679</v>
      </c>
      <c r="P270" s="292">
        <f t="array" ref="P270">IF(P84="-","-",IF( P84&gt;1,2*STDEV(IF($R$5:$R$54=$G270,P$5:P$54,"-")),"-"))</f>
        <v>1.1547005383792679</v>
      </c>
      <c r="Q270" s="292">
        <f t="array" ref="Q270">IF(Q84="-","-",IF( Q84&gt;1,2*STDEV(IF($R$5:$R$54=$G270,Q$5:Q$54,"-")),"-"))</f>
        <v>3.0550504633038997</v>
      </c>
      <c r="R270" s="293">
        <f t="array" ref="R270">IF( H84="-","-",2*STDEV(IF($R$5:$R$54=$G270,H$5:Q$54,"-")))</f>
        <v>2.1814262970944376</v>
      </c>
      <c r="S270" s="294">
        <f t="array" ref="S270">IF(R270="-","-",0.5*R270)</f>
        <v>1.0907131485472188</v>
      </c>
      <c r="T270" s="272"/>
      <c r="U270" s="272"/>
      <c r="V270" s="272"/>
      <c r="W270" s="272"/>
      <c r="X270" s="272"/>
      <c r="Y270" s="141"/>
      <c r="Z270" s="269"/>
      <c r="AA270" s="269"/>
      <c r="AB270" s="269"/>
      <c r="AC270" s="269"/>
      <c r="AD270" s="269"/>
      <c r="AE270" s="269"/>
      <c r="AF270" s="269"/>
      <c r="AG270" s="269"/>
      <c r="AH270" s="269"/>
      <c r="AI270" s="269"/>
      <c r="AJ270" s="269"/>
      <c r="AK270" s="269"/>
      <c r="AL270" s="269"/>
      <c r="AM270" s="269"/>
      <c r="AN270" s="269"/>
      <c r="AO270" s="269"/>
      <c r="AP270" s="269"/>
      <c r="AQ270" s="269"/>
      <c r="AR270" s="269"/>
      <c r="AS270" s="269"/>
      <c r="AT270" s="269"/>
      <c r="AU270" s="269"/>
      <c r="AV270" s="269"/>
      <c r="AW270" s="269"/>
      <c r="AX270" s="269"/>
      <c r="AY270" s="269"/>
      <c r="AZ270" s="269"/>
      <c r="BA270" s="269"/>
      <c r="BB270" s="269"/>
      <c r="BC270" s="269"/>
      <c r="BD270" s="273"/>
      <c r="BE270" s="273"/>
      <c r="BF270" s="12"/>
      <c r="BG270" s="12"/>
      <c r="BH270" s="12"/>
      <c r="BI270" s="12"/>
      <c r="BJ270" s="12"/>
      <c r="BK270" s="12"/>
      <c r="BL270" s="12"/>
      <c r="BM270" s="12"/>
      <c r="BN270" s="12"/>
      <c r="BO270" s="12"/>
      <c r="BP270" s="12"/>
      <c r="BQ270" s="12"/>
      <c r="BR270" s="12"/>
      <c r="BS270" s="12"/>
      <c r="BT270" s="12"/>
      <c r="BU270" s="12"/>
    </row>
    <row r="271" spans="1:73" s="274" customFormat="1" ht="12.75" customHeight="1">
      <c r="A271" s="19"/>
      <c r="B271" s="19"/>
      <c r="C271" s="19"/>
      <c r="D271" s="118"/>
      <c r="E271" s="136"/>
      <c r="F271" s="136"/>
      <c r="G271" s="153">
        <f t="shared" si="115"/>
        <v>12</v>
      </c>
      <c r="H271" s="292" t="str">
        <f t="array" ref="H271">IF(H85="-","-",IF( H85&gt;1,2*STDEV(IF($R$5:$R$54=$G271,H$5:H$54,"-")),"-"))</f>
        <v>-</v>
      </c>
      <c r="I271" s="292" t="str">
        <f t="array" ref="I271">IF(I85="-","-",IF( I85&gt;1,2*STDEV(IF($R$5:$R$54=$G271,I$5:I$54,"-")),"-"))</f>
        <v>-</v>
      </c>
      <c r="J271" s="292" t="str">
        <f t="array" ref="J271">IF(J85="-","-",IF( J85&gt;1,2*STDEV(IF($R$5:$R$54=$G271,J$5:J$54,"-")),"-"))</f>
        <v>-</v>
      </c>
      <c r="K271" s="292" t="str">
        <f t="array" ref="K271">IF(K85="-","-",IF( K85&gt;1,2*STDEV(IF($R$5:$R$54=$G271,K$5:K$54,"-")),"-"))</f>
        <v>-</v>
      </c>
      <c r="L271" s="292" t="str">
        <f t="array" ref="L271">IF(L85="-","-",IF( L85&gt;1,2*STDEV(IF($R$5:$R$54=$G271,L$5:L$54,"-")),"-"))</f>
        <v>-</v>
      </c>
      <c r="M271" s="292" t="str">
        <f t="array" ref="M271">IF(M85="-","-",IF( M85&gt;1,2*STDEV(IF($R$5:$R$54=$G271,M$5:M$54,"-")),"-"))</f>
        <v>-</v>
      </c>
      <c r="N271" s="292" t="str">
        <f t="array" ref="N271">IF(N85="-","-",IF( N85&gt;1,2*STDEV(IF($R$5:$R$54=$G271,N$5:N$54,"-")),"-"))</f>
        <v>-</v>
      </c>
      <c r="O271" s="292" t="str">
        <f t="array" ref="O271">IF(O85="-","-",IF( O85&gt;1,2*STDEV(IF($R$5:$R$54=$G271,O$5:O$54,"-")),"-"))</f>
        <v>-</v>
      </c>
      <c r="P271" s="292" t="str">
        <f t="array" ref="P271">IF(P85="-","-",IF( P85&gt;1,2*STDEV(IF($R$5:$R$54=$G271,P$5:P$54,"-")),"-"))</f>
        <v>-</v>
      </c>
      <c r="Q271" s="292" t="str">
        <f t="array" ref="Q271">IF(Q85="-","-",IF( Q85&gt;1,2*STDEV(IF($R$5:$R$54=$G271,Q$5:Q$54,"-")),"-"))</f>
        <v>-</v>
      </c>
      <c r="R271" s="293">
        <f t="array" ref="R271">IF( H85="-","-",2*STDEV(IF($R$5:$R$54=$G271,H$5:Q$54,"-")))</f>
        <v>1.0327955589886642</v>
      </c>
      <c r="S271" s="294">
        <f t="array" ref="S271">IF(R271="-","-",0.5*R271)</f>
        <v>0.51639777949433208</v>
      </c>
      <c r="T271" s="272"/>
      <c r="U271" s="272"/>
      <c r="V271" s="272"/>
      <c r="W271" s="272"/>
      <c r="X271" s="272"/>
      <c r="Y271" s="141"/>
      <c r="Z271" s="269"/>
      <c r="AA271" s="269"/>
      <c r="AB271" s="269"/>
      <c r="AC271" s="269"/>
      <c r="AD271" s="269"/>
      <c r="AE271" s="269"/>
      <c r="AF271" s="269"/>
      <c r="AG271" s="269"/>
      <c r="AH271" s="269"/>
      <c r="AI271" s="269"/>
      <c r="AJ271" s="269"/>
      <c r="AK271" s="269"/>
      <c r="AL271" s="269"/>
      <c r="AM271" s="269"/>
      <c r="AN271" s="269"/>
      <c r="AO271" s="269"/>
      <c r="AP271" s="269"/>
      <c r="AQ271" s="269"/>
      <c r="AR271" s="269"/>
      <c r="AS271" s="269"/>
      <c r="AT271" s="269"/>
      <c r="AU271" s="269"/>
      <c r="AV271" s="269"/>
      <c r="AW271" s="269"/>
      <c r="AX271" s="269"/>
      <c r="AY271" s="269"/>
      <c r="AZ271" s="269"/>
      <c r="BA271" s="269"/>
      <c r="BB271" s="269"/>
      <c r="BC271" s="269"/>
      <c r="BD271" s="273"/>
      <c r="BE271" s="273"/>
      <c r="BF271" s="12"/>
      <c r="BG271" s="12"/>
      <c r="BH271" s="12"/>
      <c r="BI271" s="12"/>
      <c r="BJ271" s="12"/>
      <c r="BK271" s="12"/>
      <c r="BL271" s="12"/>
      <c r="BM271" s="12"/>
      <c r="BN271" s="12"/>
      <c r="BO271" s="12"/>
      <c r="BP271" s="12"/>
      <c r="BQ271" s="12"/>
      <c r="BR271" s="12"/>
      <c r="BS271" s="12"/>
      <c r="BT271" s="12"/>
      <c r="BU271" s="12"/>
    </row>
    <row r="272" spans="1:73" s="274" customFormat="1" ht="12.75" customHeight="1">
      <c r="A272" s="19"/>
      <c r="B272" s="19"/>
      <c r="C272" s="19"/>
      <c r="D272" s="118"/>
      <c r="E272" s="136"/>
      <c r="F272" s="136"/>
      <c r="G272" s="153">
        <f t="shared" si="115"/>
        <v>13</v>
      </c>
      <c r="H272" s="292" t="str">
        <f t="array" ref="H272">IF(H86="-","-",IF( H86&gt;1,2*STDEV(IF($R$5:$R$54=$G272,H$5:H$54,"-")),"-"))</f>
        <v>-</v>
      </c>
      <c r="I272" s="292" t="str">
        <f t="array" ref="I272">IF(I86="-","-",IF( I86&gt;1,2*STDEV(IF($R$5:$R$54=$G272,I$5:I$54,"-")),"-"))</f>
        <v>-</v>
      </c>
      <c r="J272" s="292" t="str">
        <f t="array" ref="J272">IF(J86="-","-",IF( J86&gt;1,2*STDEV(IF($R$5:$R$54=$G272,J$5:J$54,"-")),"-"))</f>
        <v>-</v>
      </c>
      <c r="K272" s="292" t="str">
        <f t="array" ref="K272">IF(K86="-","-",IF( K86&gt;1,2*STDEV(IF($R$5:$R$54=$G272,K$5:K$54,"-")),"-"))</f>
        <v>-</v>
      </c>
      <c r="L272" s="292" t="str">
        <f t="array" ref="L272">IF(L86="-","-",IF( L86&gt;1,2*STDEV(IF($R$5:$R$54=$G272,L$5:L$54,"-")),"-"))</f>
        <v>-</v>
      </c>
      <c r="M272" s="292" t="str">
        <f t="array" ref="M272">IF(M86="-","-",IF( M86&gt;1,2*STDEV(IF($R$5:$R$54=$G272,M$5:M$54,"-")),"-"))</f>
        <v>-</v>
      </c>
      <c r="N272" s="292" t="str">
        <f t="array" ref="N272">IF(N86="-","-",IF( N86&gt;1,2*STDEV(IF($R$5:$R$54=$G272,N$5:N$54,"-")),"-"))</f>
        <v>-</v>
      </c>
      <c r="O272" s="292" t="str">
        <f t="array" ref="O272">IF(O86="-","-",IF( O86&gt;1,2*STDEV(IF($R$5:$R$54=$G272,O$5:O$54,"-")),"-"))</f>
        <v>-</v>
      </c>
      <c r="P272" s="292" t="str">
        <f t="array" ref="P272">IF(P86="-","-",IF( P86&gt;1,2*STDEV(IF($R$5:$R$54=$G272,P$5:P$54,"-")),"-"))</f>
        <v>-</v>
      </c>
      <c r="Q272" s="292" t="str">
        <f t="array" ref="Q272">IF(Q86="-","-",IF( Q86&gt;1,2*STDEV(IF($R$5:$R$54=$G272,Q$5:Q$54,"-")),"-"))</f>
        <v>-</v>
      </c>
      <c r="R272" s="293" t="str">
        <f t="array" ref="R272">IF( H86="-","-",2*STDEV(IF($R$5:$R$54=$G272,H$5:Q$54,"-")))</f>
        <v>-</v>
      </c>
      <c r="S272" s="294" t="str">
        <f t="array" ref="S272">IF(R272="-","-",0.5*R272)</f>
        <v>-</v>
      </c>
      <c r="T272" s="272"/>
      <c r="U272" s="272"/>
      <c r="V272" s="272"/>
      <c r="W272" s="272"/>
      <c r="X272" s="272"/>
      <c r="Y272" s="141"/>
      <c r="Z272" s="269"/>
      <c r="AA272" s="269"/>
      <c r="AB272" s="269"/>
      <c r="AC272" s="269"/>
      <c r="AD272" s="269"/>
      <c r="AE272" s="269"/>
      <c r="AF272" s="269"/>
      <c r="AG272" s="269"/>
      <c r="AH272" s="269"/>
      <c r="AI272" s="269"/>
      <c r="AJ272" s="269"/>
      <c r="AK272" s="269"/>
      <c r="AL272" s="269"/>
      <c r="AM272" s="269"/>
      <c r="AN272" s="269"/>
      <c r="AO272" s="269"/>
      <c r="AP272" s="269"/>
      <c r="AQ272" s="269"/>
      <c r="AR272" s="269"/>
      <c r="AS272" s="269"/>
      <c r="AT272" s="269"/>
      <c r="AU272" s="269"/>
      <c r="AV272" s="269"/>
      <c r="AW272" s="269"/>
      <c r="AX272" s="269"/>
      <c r="AY272" s="269"/>
      <c r="AZ272" s="269"/>
      <c r="BA272" s="269"/>
      <c r="BB272" s="269"/>
      <c r="BC272" s="269"/>
      <c r="BD272" s="273"/>
      <c r="BE272" s="273"/>
      <c r="BF272" s="12"/>
      <c r="BG272" s="12"/>
      <c r="BH272" s="12"/>
      <c r="BI272" s="12"/>
      <c r="BJ272" s="12"/>
      <c r="BK272" s="12"/>
      <c r="BL272" s="12"/>
      <c r="BM272" s="12"/>
      <c r="BN272" s="12"/>
      <c r="BO272" s="12"/>
      <c r="BP272" s="12"/>
      <c r="BQ272" s="12"/>
      <c r="BR272" s="12"/>
      <c r="BS272" s="12"/>
      <c r="BT272" s="12"/>
      <c r="BU272" s="12"/>
    </row>
    <row r="273" spans="1:73" s="274" customFormat="1" ht="12.75" customHeight="1">
      <c r="A273" s="19"/>
      <c r="B273" s="19"/>
      <c r="C273" s="19"/>
      <c r="D273" s="118"/>
      <c r="E273" s="136"/>
      <c r="F273" s="136"/>
      <c r="G273" s="153">
        <f t="shared" si="115"/>
        <v>14</v>
      </c>
      <c r="H273" s="292" t="str">
        <f t="array" ref="H273">IF(H87="-","-",IF( H87&gt;1,2*STDEV(IF($R$5:$R$54=$G273,H$5:H$54,"-")),"-"))</f>
        <v>-</v>
      </c>
      <c r="I273" s="292" t="str">
        <f t="array" ref="I273">IF(I87="-","-",IF( I87&gt;1,2*STDEV(IF($R$5:$R$54=$G273,I$5:I$54,"-")),"-"))</f>
        <v>-</v>
      </c>
      <c r="J273" s="292" t="str">
        <f t="array" ref="J273">IF(J87="-","-",IF( J87&gt;1,2*STDEV(IF($R$5:$R$54=$G273,J$5:J$54,"-")),"-"))</f>
        <v>-</v>
      </c>
      <c r="K273" s="292" t="str">
        <f t="array" ref="K273">IF(K87="-","-",IF( K87&gt;1,2*STDEV(IF($R$5:$R$54=$G273,K$5:K$54,"-")),"-"))</f>
        <v>-</v>
      </c>
      <c r="L273" s="292" t="str">
        <f t="array" ref="L273">IF(L87="-","-",IF( L87&gt;1,2*STDEV(IF($R$5:$R$54=$G273,L$5:L$54,"-")),"-"))</f>
        <v>-</v>
      </c>
      <c r="M273" s="292" t="str">
        <f t="array" ref="M273">IF(M87="-","-",IF( M87&gt;1,2*STDEV(IF($R$5:$R$54=$G273,M$5:M$54,"-")),"-"))</f>
        <v>-</v>
      </c>
      <c r="N273" s="292" t="str">
        <f t="array" ref="N273">IF(N87="-","-",IF( N87&gt;1,2*STDEV(IF($R$5:$R$54=$G273,N$5:N$54,"-")),"-"))</f>
        <v>-</v>
      </c>
      <c r="O273" s="292" t="str">
        <f t="array" ref="O273">IF(O87="-","-",IF( O87&gt;1,2*STDEV(IF($R$5:$R$54=$G273,O$5:O$54,"-")),"-"))</f>
        <v>-</v>
      </c>
      <c r="P273" s="292" t="str">
        <f t="array" ref="P273">IF(P87="-","-",IF( P87&gt;1,2*STDEV(IF($R$5:$R$54=$G273,P$5:P$54,"-")),"-"))</f>
        <v>-</v>
      </c>
      <c r="Q273" s="292" t="str">
        <f t="array" ref="Q273">IF(Q87="-","-",IF( Q87&gt;1,2*STDEV(IF($R$5:$R$54=$G273,Q$5:Q$54,"-")),"-"))</f>
        <v>-</v>
      </c>
      <c r="R273" s="293" t="str">
        <f t="array" ref="R273">IF( H87="-","-",2*STDEV(IF($R$5:$R$54=$G273,H$5:Q$54,"-")))</f>
        <v>-</v>
      </c>
      <c r="S273" s="294" t="str">
        <f t="array" ref="S273">IF(R273="-","-",0.5*R273)</f>
        <v>-</v>
      </c>
      <c r="T273" s="272"/>
      <c r="U273" s="272"/>
      <c r="V273" s="272"/>
      <c r="W273" s="272"/>
      <c r="X273" s="272"/>
      <c r="Y273" s="141"/>
      <c r="Z273" s="269"/>
      <c r="AA273" s="269"/>
      <c r="AB273" s="269"/>
      <c r="AC273" s="269"/>
      <c r="AD273" s="269"/>
      <c r="AE273" s="269"/>
      <c r="AF273" s="269"/>
      <c r="AG273" s="269"/>
      <c r="AH273" s="269"/>
      <c r="AI273" s="269"/>
      <c r="AJ273" s="269"/>
      <c r="AK273" s="269"/>
      <c r="AL273" s="269"/>
      <c r="AM273" s="269"/>
      <c r="AN273" s="269"/>
      <c r="AO273" s="269"/>
      <c r="AP273" s="269"/>
      <c r="AQ273" s="269"/>
      <c r="AR273" s="269"/>
      <c r="AS273" s="269"/>
      <c r="AT273" s="269"/>
      <c r="AU273" s="269"/>
      <c r="AV273" s="269"/>
      <c r="AW273" s="269"/>
      <c r="AX273" s="269"/>
      <c r="AY273" s="269"/>
      <c r="AZ273" s="269"/>
      <c r="BA273" s="269"/>
      <c r="BB273" s="269"/>
      <c r="BC273" s="269"/>
      <c r="BD273" s="273"/>
      <c r="BE273" s="273"/>
      <c r="BF273" s="12"/>
      <c r="BG273" s="12"/>
      <c r="BH273" s="12"/>
      <c r="BI273" s="12"/>
      <c r="BJ273" s="12"/>
      <c r="BK273" s="12"/>
      <c r="BL273" s="12"/>
      <c r="BM273" s="12"/>
      <c r="BN273" s="12"/>
      <c r="BO273" s="12"/>
      <c r="BP273" s="12"/>
      <c r="BQ273" s="12"/>
      <c r="BR273" s="12"/>
      <c r="BS273" s="12"/>
      <c r="BT273" s="12"/>
      <c r="BU273" s="12"/>
    </row>
    <row r="274" spans="1:73" s="274" customFormat="1" ht="12.75" customHeight="1">
      <c r="A274" s="19"/>
      <c r="B274" s="19"/>
      <c r="C274" s="19"/>
      <c r="D274" s="118"/>
      <c r="E274" s="136"/>
      <c r="F274" s="136"/>
      <c r="G274" s="156">
        <f t="shared" si="115"/>
        <v>15</v>
      </c>
      <c r="H274" s="295" t="str">
        <f t="array" ref="H274">IF(H88="-","-",IF( H88&gt;1,2*STDEV(IF($R$5:$R$54=$G274,H$5:H$54,"-")),"-"))</f>
        <v>-</v>
      </c>
      <c r="I274" s="295" t="str">
        <f t="array" ref="I274">IF(I88="-","-",IF( I88&gt;1,2*STDEV(IF($R$5:$R$54=$G274,I$5:I$54,"-")),"-"))</f>
        <v>-</v>
      </c>
      <c r="J274" s="295" t="str">
        <f t="array" ref="J274">IF(J88="-","-",IF( J88&gt;1,2*STDEV(IF($R$5:$R$54=$G274,J$5:J$54,"-")),"-"))</f>
        <v>-</v>
      </c>
      <c r="K274" s="295" t="str">
        <f t="array" ref="K274">IF(K88="-","-",IF( K88&gt;1,2*STDEV(IF($R$5:$R$54=$G274,K$5:K$54,"-")),"-"))</f>
        <v>-</v>
      </c>
      <c r="L274" s="295" t="str">
        <f t="array" ref="L274">IF(L88="-","-",IF( L88&gt;1,2*STDEV(IF($R$5:$R$54=$G274,L$5:L$54,"-")),"-"))</f>
        <v>-</v>
      </c>
      <c r="M274" s="295" t="str">
        <f t="array" ref="M274">IF(M88="-","-",IF( M88&gt;1,2*STDEV(IF($R$5:$R$54=$G274,M$5:M$54,"-")),"-"))</f>
        <v>-</v>
      </c>
      <c r="N274" s="295" t="str">
        <f t="array" ref="N274">IF(N88="-","-",IF( N88&gt;1,2*STDEV(IF($R$5:$R$54=$G274,N$5:N$54,"-")),"-"))</f>
        <v>-</v>
      </c>
      <c r="O274" s="295" t="str">
        <f t="array" ref="O274">IF(O88="-","-",IF( O88&gt;1,2*STDEV(IF($R$5:$R$54=$G274,O$5:O$54,"-")),"-"))</f>
        <v>-</v>
      </c>
      <c r="P274" s="295" t="str">
        <f t="array" ref="P274">IF(P88="-","-",IF( P88&gt;1,2*STDEV(IF($R$5:$R$54=$G274,P$5:P$54,"-")),"-"))</f>
        <v>-</v>
      </c>
      <c r="Q274" s="295" t="str">
        <f t="array" ref="Q274">IF(Q88="-","-",IF( Q88&gt;1,2*STDEV(IF($R$5:$R$54=$G274,Q$5:Q$54,"-")),"-"))</f>
        <v>-</v>
      </c>
      <c r="R274" s="296">
        <f t="array" ref="R274">IF( H88="-","-",2*STDEV(IF($R$5:$R$54=$G274,H$5:Q$54,"-")))</f>
        <v>3.9101008796307197</v>
      </c>
      <c r="S274" s="297">
        <f t="array" ref="S274">IF(R274="-","-",0.5*R274)</f>
        <v>1.9550504398153599</v>
      </c>
      <c r="T274" s="272"/>
      <c r="U274" s="272"/>
      <c r="V274" s="272"/>
      <c r="W274" s="272"/>
      <c r="X274" s="272"/>
      <c r="Y274" s="141"/>
      <c r="Z274" s="269"/>
      <c r="AA274" s="269"/>
      <c r="AB274" s="269"/>
      <c r="AC274" s="269"/>
      <c r="AD274" s="269"/>
      <c r="AE274" s="269"/>
      <c r="AF274" s="269"/>
      <c r="AG274" s="269"/>
      <c r="AH274" s="269"/>
      <c r="AI274" s="269"/>
      <c r="AJ274" s="269"/>
      <c r="AK274" s="269"/>
      <c r="AL274" s="269"/>
      <c r="AM274" s="269"/>
      <c r="AN274" s="269"/>
      <c r="AO274" s="269"/>
      <c r="AP274" s="269"/>
      <c r="AQ274" s="269"/>
      <c r="AR274" s="269"/>
      <c r="AS274" s="269"/>
      <c r="AT274" s="269"/>
      <c r="AU274" s="269"/>
      <c r="AV274" s="269"/>
      <c r="AW274" s="269"/>
      <c r="AX274" s="269"/>
      <c r="AY274" s="269"/>
      <c r="AZ274" s="269"/>
      <c r="BA274" s="269"/>
      <c r="BB274" s="269"/>
      <c r="BC274" s="269"/>
      <c r="BD274" s="273"/>
      <c r="BE274" s="273"/>
      <c r="BF274" s="12"/>
      <c r="BG274" s="12"/>
      <c r="BH274" s="12"/>
      <c r="BI274" s="12"/>
      <c r="BJ274" s="12"/>
      <c r="BK274" s="12"/>
      <c r="BL274" s="12"/>
      <c r="BM274" s="12"/>
      <c r="BN274" s="12"/>
      <c r="BO274" s="12"/>
      <c r="BP274" s="12"/>
      <c r="BQ274" s="12"/>
      <c r="BR274" s="12"/>
      <c r="BS274" s="12"/>
      <c r="BT274" s="12"/>
      <c r="BU274" s="12"/>
    </row>
    <row r="275" spans="1:73" s="274" customFormat="1" ht="12.75" customHeight="1">
      <c r="A275" s="19"/>
      <c r="B275" s="19"/>
      <c r="C275" s="19"/>
      <c r="D275" s="118"/>
      <c r="E275" s="298"/>
      <c r="F275" s="298"/>
      <c r="G275" s="299"/>
      <c r="H275" s="300"/>
      <c r="I275" s="300"/>
      <c r="J275" s="301"/>
      <c r="K275" s="301"/>
      <c r="L275" s="301"/>
      <c r="M275" s="301"/>
      <c r="N275" s="301"/>
      <c r="O275" s="301"/>
      <c r="P275" s="301"/>
      <c r="Q275" s="301"/>
      <c r="R275" s="302"/>
      <c r="S275" s="303"/>
      <c r="T275" s="272"/>
      <c r="U275" s="272"/>
      <c r="V275" s="272"/>
      <c r="W275" s="272"/>
      <c r="X275" s="272"/>
      <c r="Y275" s="141"/>
      <c r="Z275" s="269"/>
      <c r="AA275" s="269"/>
      <c r="AB275" s="269"/>
      <c r="AC275" s="269"/>
      <c r="AD275" s="269"/>
      <c r="AE275" s="269"/>
      <c r="AF275" s="269"/>
      <c r="AG275" s="269"/>
      <c r="AH275" s="269"/>
      <c r="AI275" s="269"/>
      <c r="AJ275" s="269"/>
      <c r="AK275" s="269"/>
      <c r="AL275" s="269"/>
      <c r="AM275" s="269"/>
      <c r="AN275" s="269"/>
      <c r="AO275" s="269"/>
      <c r="AP275" s="269"/>
      <c r="AQ275" s="269"/>
      <c r="AR275" s="269"/>
      <c r="AS275" s="269"/>
      <c r="AT275" s="269"/>
      <c r="AU275" s="269"/>
      <c r="AV275" s="269"/>
      <c r="AW275" s="269"/>
      <c r="AX275" s="269"/>
      <c r="AY275" s="269"/>
      <c r="AZ275" s="269"/>
      <c r="BA275" s="269"/>
      <c r="BB275" s="269"/>
      <c r="BC275" s="269"/>
      <c r="BD275" s="273"/>
      <c r="BE275" s="273"/>
      <c r="BF275" s="12"/>
      <c r="BG275" s="12"/>
      <c r="BH275" s="12"/>
      <c r="BI275" s="12"/>
      <c r="BJ275" s="12"/>
      <c r="BK275" s="12"/>
      <c r="BL275" s="12"/>
      <c r="BM275" s="12"/>
      <c r="BN275" s="12"/>
      <c r="BO275" s="12"/>
      <c r="BP275" s="12"/>
      <c r="BQ275" s="12"/>
      <c r="BR275" s="12"/>
      <c r="BS275" s="12"/>
      <c r="BT275" s="12"/>
      <c r="BU275" s="12"/>
    </row>
    <row r="276" spans="1:73" s="273" customFormat="1" ht="12.75" customHeight="1">
      <c r="A276" s="19"/>
      <c r="B276" s="19"/>
      <c r="C276" s="19"/>
      <c r="D276" s="199"/>
      <c r="E276" s="163"/>
      <c r="F276" s="163"/>
      <c r="G276" s="169"/>
      <c r="H276" s="304"/>
      <c r="I276" s="304"/>
      <c r="J276" s="305"/>
      <c r="K276" s="305"/>
      <c r="L276" s="305"/>
      <c r="M276" s="305"/>
      <c r="N276" s="305"/>
      <c r="O276" s="305"/>
      <c r="P276" s="305"/>
      <c r="Q276" s="305"/>
      <c r="R276" s="304"/>
      <c r="S276" s="8"/>
      <c r="T276" s="272"/>
      <c r="U276" s="272"/>
      <c r="V276" s="272"/>
      <c r="W276" s="272"/>
      <c r="X276" s="272"/>
      <c r="Y276" s="141"/>
      <c r="Z276" s="269"/>
      <c r="AA276" s="269"/>
      <c r="AB276" s="269"/>
      <c r="AC276" s="269"/>
      <c r="AD276" s="269"/>
      <c r="AE276" s="269"/>
      <c r="AF276" s="269"/>
      <c r="AG276" s="269"/>
      <c r="AH276" s="269"/>
      <c r="AI276" s="269"/>
      <c r="AJ276" s="269"/>
      <c r="AK276" s="269"/>
      <c r="AL276" s="269"/>
      <c r="AM276" s="269"/>
      <c r="AN276" s="269"/>
      <c r="AO276" s="269"/>
      <c r="AP276" s="269"/>
      <c r="AQ276" s="269"/>
      <c r="AR276" s="269"/>
      <c r="AS276" s="269"/>
      <c r="AT276" s="269"/>
      <c r="AU276" s="269"/>
      <c r="AV276" s="269"/>
      <c r="AW276" s="269"/>
      <c r="AX276" s="269"/>
      <c r="AY276" s="269"/>
      <c r="AZ276" s="269"/>
      <c r="BA276" s="269"/>
      <c r="BB276" s="269"/>
      <c r="BC276" s="269"/>
      <c r="BF276" s="12"/>
      <c r="BG276" s="12"/>
      <c r="BH276" s="12"/>
      <c r="BI276" s="12"/>
      <c r="BJ276" s="12"/>
      <c r="BK276" s="12"/>
      <c r="BL276" s="12"/>
      <c r="BM276" s="12"/>
      <c r="BN276" s="12"/>
      <c r="BO276" s="12"/>
      <c r="BP276" s="12"/>
      <c r="BQ276" s="12"/>
      <c r="BR276" s="12"/>
      <c r="BS276" s="12"/>
      <c r="BT276" s="12"/>
      <c r="BU276" s="12"/>
    </row>
    <row r="277" spans="1:73" s="273" customFormat="1" ht="18" customHeight="1">
      <c r="A277" s="19"/>
      <c r="B277" s="19"/>
      <c r="C277" s="19"/>
      <c r="D277" s="118"/>
      <c r="E277" s="270"/>
      <c r="F277" s="270"/>
      <c r="G277" s="119" t="s">
        <v>66</v>
      </c>
      <c r="H277" s="121"/>
      <c r="I277" s="122"/>
      <c r="J277" s="122"/>
      <c r="K277" s="122"/>
      <c r="L277" s="122"/>
      <c r="M277" s="238"/>
      <c r="N277" s="238"/>
      <c r="O277" s="238"/>
      <c r="P277" s="238"/>
      <c r="Q277" s="238"/>
      <c r="R277" s="239"/>
      <c r="S277" s="8"/>
      <c r="T277" s="272"/>
      <c r="U277" s="272"/>
      <c r="V277" s="272"/>
      <c r="W277" s="272"/>
      <c r="X277" s="272"/>
      <c r="Y277" s="141"/>
      <c r="Z277" s="269"/>
      <c r="AA277" s="269"/>
      <c r="AB277" s="269"/>
      <c r="AC277" s="269"/>
      <c r="AD277" s="269"/>
      <c r="AE277" s="269"/>
      <c r="AF277" s="269"/>
      <c r="AG277" s="269"/>
      <c r="AH277" s="269"/>
      <c r="AI277" s="269"/>
      <c r="AJ277" s="269"/>
      <c r="AK277" s="269"/>
      <c r="AL277" s="269"/>
      <c r="AM277" s="269"/>
      <c r="AN277" s="269"/>
      <c r="AO277" s="269"/>
      <c r="AP277" s="269"/>
      <c r="AQ277" s="269"/>
      <c r="AR277" s="269"/>
      <c r="AS277" s="269"/>
      <c r="AT277" s="269"/>
      <c r="AU277" s="269"/>
      <c r="AV277" s="269"/>
      <c r="AW277" s="269"/>
      <c r="AX277" s="269"/>
      <c r="AY277" s="269"/>
      <c r="AZ277" s="269"/>
      <c r="BA277" s="269"/>
      <c r="BB277" s="269"/>
      <c r="BC277" s="269"/>
      <c r="BF277" s="12"/>
      <c r="BG277" s="12"/>
      <c r="BH277" s="12"/>
      <c r="BI277" s="12"/>
      <c r="BJ277" s="12"/>
      <c r="BK277" s="12"/>
      <c r="BL277" s="12"/>
      <c r="BM277" s="12"/>
      <c r="BN277" s="12"/>
      <c r="BO277" s="12"/>
      <c r="BP277" s="12"/>
      <c r="BQ277" s="12"/>
      <c r="BR277" s="12"/>
      <c r="BS277" s="12"/>
      <c r="BT277" s="12"/>
      <c r="BU277" s="12"/>
    </row>
    <row r="278" spans="1:73" s="283" customFormat="1" ht="24.75" customHeight="1">
      <c r="A278" s="19"/>
      <c r="B278" s="19"/>
      <c r="C278" s="19"/>
      <c r="D278" s="139"/>
      <c r="E278" s="306"/>
      <c r="F278" s="306"/>
      <c r="G278" s="140" t="str">
        <f>R3</f>
        <v>MODAL</v>
      </c>
      <c r="H278" s="464" t="str">
        <f t="shared" ref="H278:Q278" si="116">H3</f>
        <v>Harald</v>
      </c>
      <c r="I278" s="464" t="str">
        <f t="shared" si="116"/>
        <v>Lisbet</v>
      </c>
      <c r="J278" s="464" t="str">
        <f t="shared" si="116"/>
        <v>Hildegunn</v>
      </c>
      <c r="K278" s="464" t="str">
        <f t="shared" si="116"/>
        <v>Stian</v>
      </c>
      <c r="L278" s="464" t="str">
        <f t="shared" si="116"/>
        <v>Merete</v>
      </c>
      <c r="M278" s="464" t="str">
        <f t="shared" si="116"/>
        <v>Janicke</v>
      </c>
      <c r="N278" s="464" t="str">
        <f t="shared" ref="N278" si="117">N3</f>
        <v>Silje</v>
      </c>
      <c r="O278" s="464" t="str">
        <f t="shared" si="116"/>
        <v>Asbjørn</v>
      </c>
      <c r="P278" s="464" t="str">
        <f t="shared" si="116"/>
        <v>Else</v>
      </c>
      <c r="Q278" s="464" t="str">
        <f t="shared" si="116"/>
        <v>Trine</v>
      </c>
      <c r="R278" s="137"/>
      <c r="S278" s="307"/>
      <c r="T278" s="280"/>
      <c r="U278" s="280"/>
      <c r="V278" s="280"/>
      <c r="W278" s="280"/>
      <c r="X278" s="280"/>
      <c r="Y278" s="281"/>
      <c r="Z278" s="282"/>
      <c r="AA278" s="282"/>
      <c r="AB278" s="282"/>
      <c r="AC278" s="282"/>
      <c r="AD278" s="282"/>
      <c r="AE278" s="282"/>
      <c r="AF278" s="282"/>
      <c r="AG278" s="282"/>
      <c r="AH278" s="282"/>
      <c r="AI278" s="282"/>
      <c r="AJ278" s="282"/>
      <c r="AK278" s="282"/>
      <c r="AL278" s="282"/>
      <c r="AM278" s="282"/>
      <c r="AN278" s="282"/>
      <c r="AO278" s="282"/>
      <c r="AP278" s="282"/>
      <c r="AQ278" s="282"/>
      <c r="AR278" s="282"/>
      <c r="AS278" s="282"/>
      <c r="AT278" s="282"/>
      <c r="AU278" s="282"/>
      <c r="AV278" s="282"/>
      <c r="AW278" s="282"/>
      <c r="AX278" s="282"/>
      <c r="AY278" s="282"/>
      <c r="AZ278" s="282"/>
      <c r="BA278" s="282"/>
      <c r="BB278" s="282"/>
      <c r="BC278" s="282"/>
      <c r="BF278" s="284"/>
      <c r="BG278" s="284"/>
      <c r="BH278" s="284"/>
      <c r="BI278" s="284"/>
      <c r="BJ278" s="284"/>
      <c r="BK278" s="284"/>
      <c r="BL278" s="284"/>
      <c r="BM278" s="284"/>
      <c r="BN278" s="284"/>
      <c r="BO278" s="284"/>
      <c r="BP278" s="284"/>
      <c r="BQ278" s="284"/>
      <c r="BR278" s="284"/>
      <c r="BS278" s="284"/>
      <c r="BT278" s="284"/>
      <c r="BU278" s="284"/>
    </row>
    <row r="279" spans="1:73" s="283" customFormat="1" ht="12.75" customHeight="1">
      <c r="A279" s="19"/>
      <c r="B279" s="19"/>
      <c r="C279" s="19"/>
      <c r="D279" s="139"/>
      <c r="E279" s="306"/>
      <c r="F279" s="306"/>
      <c r="G279" s="143" t="str">
        <f>R4</f>
        <v>(R1-R5)</v>
      </c>
      <c r="H279" s="286">
        <f t="shared" ref="H279:Q279" si="118">H4</f>
        <v>3</v>
      </c>
      <c r="I279" s="286">
        <f t="shared" si="118"/>
        <v>1</v>
      </c>
      <c r="J279" s="286">
        <f t="shared" si="118"/>
        <v>2</v>
      </c>
      <c r="K279" s="286">
        <f t="shared" si="118"/>
        <v>10</v>
      </c>
      <c r="L279" s="286">
        <f t="shared" si="118"/>
        <v>4</v>
      </c>
      <c r="M279" s="286">
        <f t="shared" si="118"/>
        <v>9</v>
      </c>
      <c r="N279" s="286">
        <f t="shared" ref="N279" si="119">N4</f>
        <v>5</v>
      </c>
      <c r="O279" s="286">
        <f t="shared" si="118"/>
        <v>8</v>
      </c>
      <c r="P279" s="286">
        <f t="shared" si="118"/>
        <v>6</v>
      </c>
      <c r="Q279" s="286">
        <f t="shared" si="118"/>
        <v>7</v>
      </c>
      <c r="R279" s="143" t="s">
        <v>39</v>
      </c>
      <c r="S279" s="307"/>
      <c r="T279" s="280"/>
      <c r="U279" s="280"/>
      <c r="V279" s="280"/>
      <c r="W279" s="280"/>
      <c r="X279" s="280"/>
      <c r="Y279" s="281"/>
      <c r="Z279" s="282"/>
      <c r="AA279" s="282"/>
      <c r="AB279" s="282"/>
      <c r="AC279" s="282"/>
      <c r="AD279" s="282"/>
      <c r="AE279" s="282"/>
      <c r="AF279" s="282"/>
      <c r="AG279" s="282"/>
      <c r="AH279" s="282"/>
      <c r="AI279" s="282"/>
      <c r="AJ279" s="282"/>
      <c r="AK279" s="282"/>
      <c r="AL279" s="282"/>
      <c r="AM279" s="282"/>
      <c r="AN279" s="282"/>
      <c r="AO279" s="282"/>
      <c r="AP279" s="282"/>
      <c r="AQ279" s="282"/>
      <c r="AR279" s="282"/>
      <c r="AS279" s="282"/>
      <c r="AT279" s="282"/>
      <c r="AU279" s="282"/>
      <c r="AV279" s="282"/>
      <c r="AW279" s="282"/>
      <c r="AX279" s="282"/>
      <c r="AY279" s="282"/>
      <c r="AZ279" s="282"/>
      <c r="BA279" s="282"/>
      <c r="BB279" s="282"/>
      <c r="BC279" s="282"/>
      <c r="BF279" s="284"/>
      <c r="BG279" s="284"/>
      <c r="BH279" s="284"/>
      <c r="BI279" s="284"/>
      <c r="BJ279" s="284"/>
      <c r="BK279" s="284"/>
      <c r="BL279" s="284"/>
      <c r="BM279" s="284"/>
      <c r="BN279" s="284"/>
      <c r="BO279" s="284"/>
      <c r="BP279" s="284"/>
      <c r="BQ279" s="284"/>
      <c r="BR279" s="284"/>
      <c r="BS279" s="284"/>
      <c r="BT279" s="284"/>
      <c r="BU279" s="284"/>
    </row>
    <row r="280" spans="1:73" s="273" customFormat="1" ht="12.75" customHeight="1">
      <c r="A280" s="19"/>
      <c r="B280" s="19"/>
      <c r="C280" s="19"/>
      <c r="D280" s="118"/>
      <c r="E280" s="136"/>
      <c r="F280" s="136"/>
      <c r="G280" s="150">
        <v>0</v>
      </c>
      <c r="H280" s="308" t="str">
        <f t="array" ref="H280">IF(H73="-","-",IF( H73&gt;0,AVERAGE(IF($R$5:$R$54=$G280,H$5:H$54,"-")),"-"))</f>
        <v>-</v>
      </c>
      <c r="I280" s="308" t="str">
        <f t="array" ref="I280">IF(I73="-","-",IF( I73&gt;0,AVERAGE(IF($R$5:$R$54=$G280,I$5:I$54,"-")),"-"))</f>
        <v>-</v>
      </c>
      <c r="J280" s="308" t="str">
        <f t="array" ref="J280">IF(J73="-","-",IF( J73&gt;0,AVERAGE(IF($R$5:$R$54=$G280,J$5:J$54,"-")),"-"))</f>
        <v>-</v>
      </c>
      <c r="K280" s="308" t="str">
        <f t="array" ref="K280">IF(K73="-","-",IF( K73&gt;0,AVERAGE(IF($R$5:$R$54=$G280,K$5:K$54,"-")),"-"))</f>
        <v>-</v>
      </c>
      <c r="L280" s="308" t="str">
        <f t="array" ref="L280">IF(L73="-","-",IF( L73&gt;0,AVERAGE(IF($R$5:$R$54=$G280,L$5:L$54,"-")),"-"))</f>
        <v>-</v>
      </c>
      <c r="M280" s="308" t="str">
        <f t="array" ref="M280">IF(M73="-","-",IF( M73&gt;0,AVERAGE(IF($R$5:$R$54=$G280,M$5:M$54,"-")),"-"))</f>
        <v>-</v>
      </c>
      <c r="N280" s="308" t="str">
        <f t="array" ref="N280">IF(N73="-","-",IF( N73&gt;0,AVERAGE(IF($R$5:$R$54=$G280,N$5:N$54,"-")),"-"))</f>
        <v>-</v>
      </c>
      <c r="O280" s="308" t="str">
        <f t="array" ref="O280">IF(O73="-","-",IF( O73&gt;0,AVERAGE(IF($R$5:$R$54=$G280,O$5:O$54,"-")),"-"))</f>
        <v>-</v>
      </c>
      <c r="P280" s="308" t="str">
        <f t="array" ref="P280">IF(P73="-","-",IF( P73&gt;0,AVERAGE(IF($R$5:$R$54=$G280,P$5:P$54,"-")),"-"))</f>
        <v>-</v>
      </c>
      <c r="Q280" s="308" t="str">
        <f t="array" ref="Q280">IF(Q73="-","-",IF( Q73&gt;0,AVERAGE(IF($R$5:$R$54=$G280,Q$5:Q$54,"-")),"-"))</f>
        <v>-</v>
      </c>
      <c r="R280" s="309" t="str">
        <f t="array" ref="R280">IF(R73="-","-",AVERAGE(IF($R$5:$R$54=$G280,H$5:Q$54,"-")))</f>
        <v>-</v>
      </c>
      <c r="S280" s="186"/>
      <c r="T280" s="272"/>
      <c r="U280" s="272"/>
      <c r="V280" s="272"/>
      <c r="W280" s="272"/>
      <c r="X280" s="272"/>
      <c r="Y280" s="141"/>
      <c r="Z280" s="269"/>
      <c r="AA280" s="269"/>
      <c r="AB280" s="269"/>
      <c r="AC280" s="269"/>
      <c r="AD280" s="269"/>
      <c r="AE280" s="269"/>
      <c r="AF280" s="269"/>
      <c r="AG280" s="269"/>
      <c r="AH280" s="269"/>
      <c r="AI280" s="269"/>
      <c r="AJ280" s="269"/>
      <c r="AK280" s="269"/>
      <c r="AL280" s="269"/>
      <c r="AM280" s="269"/>
      <c r="AN280" s="269"/>
      <c r="AO280" s="269"/>
      <c r="AP280" s="269"/>
      <c r="AQ280" s="269"/>
      <c r="AR280" s="269"/>
      <c r="AS280" s="269"/>
      <c r="AT280" s="269"/>
      <c r="AU280" s="269"/>
      <c r="AV280" s="269"/>
      <c r="AW280" s="269"/>
      <c r="AX280" s="269"/>
      <c r="AY280" s="269"/>
      <c r="AZ280" s="269"/>
      <c r="BA280" s="269"/>
      <c r="BB280" s="269"/>
      <c r="BC280" s="269"/>
      <c r="BF280" s="12"/>
      <c r="BG280" s="12"/>
      <c r="BH280" s="12"/>
      <c r="BI280" s="12"/>
      <c r="BJ280" s="12"/>
      <c r="BK280" s="12"/>
      <c r="BL280" s="12"/>
      <c r="BM280" s="12"/>
      <c r="BN280" s="12"/>
      <c r="BO280" s="12"/>
      <c r="BP280" s="12"/>
      <c r="BQ280" s="12"/>
      <c r="BR280" s="12"/>
      <c r="BS280" s="12"/>
      <c r="BT280" s="12"/>
      <c r="BU280" s="12"/>
    </row>
    <row r="281" spans="1:73" s="273" customFormat="1" ht="12.75" customHeight="1">
      <c r="A281" s="19"/>
      <c r="B281" s="19"/>
      <c r="C281" s="19"/>
      <c r="D281" s="118"/>
      <c r="E281" s="136"/>
      <c r="F281" s="136"/>
      <c r="G281" s="153">
        <f t="shared" ref="G281:G295" si="120">G280+1</f>
        <v>1</v>
      </c>
      <c r="H281" s="310" t="str">
        <f t="array" ref="H281">IF(H74="-","-",IF( H74&gt;0,AVERAGE(IF($R$5:$R$54=$G281,H$5:H$54,"-")),"-"))</f>
        <v>-</v>
      </c>
      <c r="I281" s="310" t="str">
        <f t="array" ref="I281">IF(I74="-","-",IF( I74&gt;0,AVERAGE(IF($R$5:$R$54=$G281,I$5:I$54,"-")),"-"))</f>
        <v>-</v>
      </c>
      <c r="J281" s="310" t="str">
        <f t="array" ref="J281">IF(J74="-","-",IF( J74&gt;0,AVERAGE(IF($R$5:$R$54=$G281,J$5:J$54,"-")),"-"))</f>
        <v>-</v>
      </c>
      <c r="K281" s="310" t="str">
        <f t="array" ref="K281">IF(K74="-","-",IF( K74&gt;0,AVERAGE(IF($R$5:$R$54=$G281,K$5:K$54,"-")),"-"))</f>
        <v>-</v>
      </c>
      <c r="L281" s="310" t="str">
        <f t="array" ref="L281">IF(L74="-","-",IF( L74&gt;0,AVERAGE(IF($R$5:$R$54=$G281,L$5:L$54,"-")),"-"))</f>
        <v>-</v>
      </c>
      <c r="M281" s="310" t="str">
        <f t="array" ref="M281">IF(M74="-","-",IF( M74&gt;0,AVERAGE(IF($R$5:$R$54=$G281,M$5:M$54,"-")),"-"))</f>
        <v>-</v>
      </c>
      <c r="N281" s="310" t="str">
        <f t="array" ref="N281">IF(N74="-","-",IF( N74&gt;0,AVERAGE(IF($R$5:$R$54=$G281,N$5:N$54,"-")),"-"))</f>
        <v>-</v>
      </c>
      <c r="O281" s="310" t="str">
        <f t="array" ref="O281">IF(O74="-","-",IF( O74&gt;0,AVERAGE(IF($R$5:$R$54=$G281,O$5:O$54,"-")),"-"))</f>
        <v>-</v>
      </c>
      <c r="P281" s="310" t="str">
        <f t="array" ref="P281">IF(P74="-","-",IF( P74&gt;0,AVERAGE(IF($R$5:$R$54=$G281,P$5:P$54,"-")),"-"))</f>
        <v>-</v>
      </c>
      <c r="Q281" s="310" t="str">
        <f t="array" ref="Q281">IF(Q74="-","-",IF( Q74&gt;0,AVERAGE(IF($R$5:$R$54=$G281,Q$5:Q$54,"-")),"-"))</f>
        <v>-</v>
      </c>
      <c r="R281" s="311" t="str">
        <f t="array" ref="R281">IF(R74="-","-",AVERAGE(IF($R$5:$R$54=$G281,H$5:Q$54,"-")))</f>
        <v>-</v>
      </c>
      <c r="S281" s="186"/>
      <c r="T281" s="272"/>
      <c r="U281" s="272"/>
      <c r="V281" s="272"/>
      <c r="W281" s="272"/>
      <c r="X281" s="272"/>
      <c r="Y281" s="141"/>
      <c r="Z281" s="269"/>
      <c r="AA281" s="269"/>
      <c r="AB281" s="269"/>
      <c r="AC281" s="269"/>
      <c r="AD281" s="269"/>
      <c r="AE281" s="269"/>
      <c r="AF281" s="269"/>
      <c r="AG281" s="269"/>
      <c r="AH281" s="269"/>
      <c r="AI281" s="269"/>
      <c r="AJ281" s="269"/>
      <c r="AK281" s="269"/>
      <c r="AL281" s="269"/>
      <c r="AM281" s="269"/>
      <c r="AN281" s="269"/>
      <c r="AO281" s="269"/>
      <c r="AP281" s="269"/>
      <c r="AQ281" s="269"/>
      <c r="AR281" s="269"/>
      <c r="AS281" s="269"/>
      <c r="AT281" s="269"/>
      <c r="AU281" s="269"/>
      <c r="AV281" s="269"/>
      <c r="AW281" s="269"/>
      <c r="AX281" s="269"/>
      <c r="AY281" s="269"/>
      <c r="AZ281" s="269"/>
      <c r="BA281" s="269"/>
      <c r="BB281" s="269"/>
      <c r="BC281" s="269"/>
      <c r="BF281" s="12"/>
      <c r="BG281" s="12"/>
      <c r="BH281" s="12"/>
      <c r="BI281" s="12"/>
      <c r="BJ281" s="12"/>
      <c r="BK281" s="12"/>
      <c r="BL281" s="12"/>
      <c r="BM281" s="12"/>
      <c r="BN281" s="12"/>
      <c r="BO281" s="12"/>
      <c r="BP281" s="12"/>
      <c r="BQ281" s="12"/>
      <c r="BR281" s="12"/>
      <c r="BS281" s="12"/>
      <c r="BT281" s="12"/>
      <c r="BU281" s="12"/>
    </row>
    <row r="282" spans="1:73" s="273" customFormat="1" ht="12.75" customHeight="1">
      <c r="A282" s="19"/>
      <c r="B282" s="19"/>
      <c r="C282" s="19"/>
      <c r="D282" s="118"/>
      <c r="E282" s="136"/>
      <c r="F282" s="136"/>
      <c r="G282" s="153">
        <f t="shared" si="120"/>
        <v>2</v>
      </c>
      <c r="H282" s="310">
        <f t="array" ref="H282">IF(H75="-","-",IF( H75&gt;0,AVERAGE(IF($R$5:$R$54=$G282,H$5:H$54,"-")),"-"))</f>
        <v>2</v>
      </c>
      <c r="I282" s="310">
        <f t="array" ref="I282">IF(I75="-","-",IF( I75&gt;0,AVERAGE(IF($R$5:$R$54=$G282,I$5:I$54,"-")),"-"))</f>
        <v>2</v>
      </c>
      <c r="J282" s="310">
        <f t="array" ref="J282">IF(J75="-","-",IF( J75&gt;0,AVERAGE(IF($R$5:$R$54=$G282,J$5:J$54,"-")),"-"))</f>
        <v>2</v>
      </c>
      <c r="K282" s="310">
        <f t="array" ref="K282">IF(K75="-","-",IF( K75&gt;0,AVERAGE(IF($R$5:$R$54=$G282,K$5:K$54,"-")),"-"))</f>
        <v>2</v>
      </c>
      <c r="L282" s="310">
        <f t="array" ref="L282">IF(L75="-","-",IF( L75&gt;0,AVERAGE(IF($R$5:$R$54=$G282,L$5:L$54,"-")),"-"))</f>
        <v>2</v>
      </c>
      <c r="M282" s="310">
        <f t="array" ref="M282">IF(M75="-","-",IF( M75&gt;0,AVERAGE(IF($R$5:$R$54=$G282,M$5:M$54,"-")),"-"))</f>
        <v>2</v>
      </c>
      <c r="N282" s="310">
        <f t="array" ref="N282">IF(N75="-","-",IF( N75&gt;0,AVERAGE(IF($R$5:$R$54=$G282,N$5:N$54,"-")),"-"))</f>
        <v>2</v>
      </c>
      <c r="O282" s="310">
        <f t="array" ref="O282">IF(O75="-","-",IF( O75&gt;0,AVERAGE(IF($R$5:$R$54=$G282,O$5:O$54,"-")),"-"))</f>
        <v>2</v>
      </c>
      <c r="P282" s="310">
        <f t="array" ref="P282">IF(P75="-","-",IF( P75&gt;0,AVERAGE(IF($R$5:$R$54=$G282,P$5:P$54,"-")),"-"))</f>
        <v>2</v>
      </c>
      <c r="Q282" s="310">
        <f t="array" ref="Q282">IF(Q75="-","-",IF( Q75&gt;0,AVERAGE(IF($R$5:$R$54=$G282,Q$5:Q$54,"-")),"-"))</f>
        <v>2</v>
      </c>
      <c r="R282" s="311">
        <f t="array" ref="R282">IF(R75="-","-",AVERAGE(IF($R$5:$R$54=$G282,H$5:Q$54,"-")))</f>
        <v>2</v>
      </c>
      <c r="S282" s="186"/>
      <c r="T282" s="272"/>
      <c r="U282" s="272"/>
      <c r="V282" s="272"/>
      <c r="W282" s="272"/>
      <c r="X282" s="272"/>
      <c r="Y282" s="141"/>
      <c r="Z282" s="269"/>
      <c r="AA282" s="269"/>
      <c r="AB282" s="269"/>
      <c r="AC282" s="269"/>
      <c r="AD282" s="269"/>
      <c r="AE282" s="269"/>
      <c r="AF282" s="269"/>
      <c r="AG282" s="269"/>
      <c r="AH282" s="269"/>
      <c r="AI282" s="269"/>
      <c r="AJ282" s="269"/>
      <c r="AK282" s="269"/>
      <c r="AL282" s="269"/>
      <c r="AM282" s="269"/>
      <c r="AN282" s="269"/>
      <c r="AO282" s="269"/>
      <c r="AP282" s="269"/>
      <c r="AQ282" s="269"/>
      <c r="AR282" s="269"/>
      <c r="AS282" s="269"/>
      <c r="AT282" s="269"/>
      <c r="AU282" s="269"/>
      <c r="AV282" s="269"/>
      <c r="AW282" s="269"/>
      <c r="AX282" s="269"/>
      <c r="AY282" s="269"/>
      <c r="AZ282" s="269"/>
      <c r="BA282" s="269"/>
      <c r="BB282" s="269"/>
      <c r="BC282" s="269"/>
      <c r="BF282" s="12"/>
      <c r="BG282" s="12"/>
      <c r="BH282" s="12"/>
      <c r="BI282" s="12"/>
      <c r="BJ282" s="12"/>
      <c r="BK282" s="12"/>
      <c r="BL282" s="12"/>
      <c r="BM282" s="12"/>
      <c r="BN282" s="12"/>
      <c r="BO282" s="12"/>
      <c r="BP282" s="12"/>
      <c r="BQ282" s="12"/>
      <c r="BR282" s="12"/>
      <c r="BS282" s="12"/>
      <c r="BT282" s="12"/>
      <c r="BU282" s="12"/>
    </row>
    <row r="283" spans="1:73" s="273" customFormat="1" ht="12.75" customHeight="1">
      <c r="A283" s="19"/>
      <c r="B283" s="19"/>
      <c r="C283" s="19"/>
      <c r="D283" s="118"/>
      <c r="E283" s="136"/>
      <c r="F283" s="136"/>
      <c r="G283" s="153">
        <f t="shared" si="120"/>
        <v>3</v>
      </c>
      <c r="H283" s="310">
        <f t="array" ref="H283">IF(H76="-","-",IF( H76&gt;0,AVERAGE(IF($R$5:$R$54=$G283,H$5:H$54,"-")),"-"))</f>
        <v>3</v>
      </c>
      <c r="I283" s="310">
        <f t="array" ref="I283">IF(I76="-","-",IF( I76&gt;0,AVERAGE(IF($R$5:$R$54=$G283,I$5:I$54,"-")),"-"))</f>
        <v>3</v>
      </c>
      <c r="J283" s="310">
        <f t="array" ref="J283">IF(J76="-","-",IF( J76&gt;0,AVERAGE(IF($R$5:$R$54=$G283,J$5:J$54,"-")),"-"))</f>
        <v>3</v>
      </c>
      <c r="K283" s="310">
        <f t="array" ref="K283">IF(K76="-","-",IF( K76&gt;0,AVERAGE(IF($R$5:$R$54=$G283,K$5:K$54,"-")),"-"))</f>
        <v>3</v>
      </c>
      <c r="L283" s="310">
        <f t="array" ref="L283">IF(L76="-","-",IF( L76&gt;0,AVERAGE(IF($R$5:$R$54=$G283,L$5:L$54,"-")),"-"))</f>
        <v>3.25</v>
      </c>
      <c r="M283" s="310">
        <f t="array" ref="M283">IF(M76="-","-",IF( M76&gt;0,AVERAGE(IF($R$5:$R$54=$G283,M$5:M$54,"-")),"-"))</f>
        <v>3</v>
      </c>
      <c r="N283" s="310">
        <f t="array" ref="N283">IF(N76="-","-",IF( N76&gt;0,AVERAGE(IF($R$5:$R$54=$G283,N$5:N$54,"-")),"-"))</f>
        <v>3.25</v>
      </c>
      <c r="O283" s="310">
        <f t="array" ref="O283">IF(O76="-","-",IF( O76&gt;0,AVERAGE(IF($R$5:$R$54=$G283,O$5:O$54,"-")),"-"))</f>
        <v>3.25</v>
      </c>
      <c r="P283" s="310">
        <f t="array" ref="P283">IF(P76="-","-",IF( P76&gt;0,AVERAGE(IF($R$5:$R$54=$G283,P$5:P$54,"-")),"-"))</f>
        <v>3</v>
      </c>
      <c r="Q283" s="310">
        <f t="array" ref="Q283">IF(Q76="-","-",IF( Q76&gt;0,AVERAGE(IF($R$5:$R$54=$G283,Q$5:Q$54,"-")),"-"))</f>
        <v>3</v>
      </c>
      <c r="R283" s="311">
        <f t="array" ref="R283">IF(R76="-","-",AVERAGE(IF($R$5:$R$54=$G283,H$5:Q$54,"-")))</f>
        <v>3.0750000000000002</v>
      </c>
      <c r="S283" s="186"/>
      <c r="T283" s="272"/>
      <c r="U283" s="272"/>
      <c r="V283" s="272"/>
      <c r="W283" s="272"/>
      <c r="X283" s="272"/>
      <c r="Y283" s="141"/>
      <c r="Z283" s="269"/>
      <c r="AA283" s="269"/>
      <c r="AB283" s="269"/>
      <c r="AC283" s="269"/>
      <c r="AD283" s="269"/>
      <c r="AE283" s="269"/>
      <c r="AF283" s="269"/>
      <c r="AG283" s="269"/>
      <c r="AH283" s="269"/>
      <c r="AI283" s="269"/>
      <c r="AJ283" s="269"/>
      <c r="AK283" s="269"/>
      <c r="AL283" s="269"/>
      <c r="AM283" s="269"/>
      <c r="AN283" s="269"/>
      <c r="AO283" s="269"/>
      <c r="AP283" s="269"/>
      <c r="AQ283" s="269"/>
      <c r="AR283" s="269"/>
      <c r="AS283" s="269"/>
      <c r="AT283" s="269"/>
      <c r="AU283" s="269"/>
      <c r="AV283" s="269"/>
      <c r="AW283" s="269"/>
      <c r="AX283" s="269"/>
      <c r="AY283" s="269"/>
      <c r="AZ283" s="269"/>
      <c r="BA283" s="269"/>
      <c r="BB283" s="269"/>
      <c r="BC283" s="269"/>
      <c r="BF283" s="12"/>
      <c r="BG283" s="12"/>
      <c r="BH283" s="12"/>
      <c r="BI283" s="12"/>
      <c r="BJ283" s="12"/>
      <c r="BK283" s="12"/>
      <c r="BL283" s="12"/>
      <c r="BM283" s="12"/>
      <c r="BN283" s="12"/>
      <c r="BO283" s="12"/>
      <c r="BP283" s="12"/>
      <c r="BQ283" s="12"/>
      <c r="BR283" s="12"/>
      <c r="BS283" s="12"/>
      <c r="BT283" s="12"/>
      <c r="BU283" s="12"/>
    </row>
    <row r="284" spans="1:73" s="273" customFormat="1" ht="12.75" customHeight="1">
      <c r="A284" s="19"/>
      <c r="B284" s="19"/>
      <c r="C284" s="19"/>
      <c r="D284" s="118"/>
      <c r="E284" s="136"/>
      <c r="F284" s="136"/>
      <c r="G284" s="153">
        <f t="shared" si="120"/>
        <v>4</v>
      </c>
      <c r="H284" s="310">
        <f t="array" ref="H284">IF(H77="-","-",IF( H77&gt;0,AVERAGE(IF($R$5:$R$54=$G284,H$5:H$54,"-")),"-"))</f>
        <v>4</v>
      </c>
      <c r="I284" s="310">
        <f t="array" ref="I284">IF(I77="-","-",IF( I77&gt;0,AVERAGE(IF($R$5:$R$54=$G284,I$5:I$54,"-")),"-"))</f>
        <v>3.8333333333333335</v>
      </c>
      <c r="J284" s="310">
        <f t="array" ref="J284">IF(J77="-","-",IF( J77&gt;0,AVERAGE(IF($R$5:$R$54=$G284,J$5:J$54,"-")),"-"))</f>
        <v>4</v>
      </c>
      <c r="K284" s="310">
        <f t="array" ref="K284">IF(K77="-","-",IF( K77&gt;0,AVERAGE(IF($R$5:$R$54=$G284,K$5:K$54,"-")),"-"))</f>
        <v>4</v>
      </c>
      <c r="L284" s="310">
        <f t="array" ref="L284">IF(L77="-","-",IF( L77&gt;0,AVERAGE(IF($R$5:$R$54=$G284,L$5:L$54,"-")),"-"))</f>
        <v>4.333333333333333</v>
      </c>
      <c r="M284" s="310">
        <f t="array" ref="M284">IF(M77="-","-",IF( M77&gt;0,AVERAGE(IF($R$5:$R$54=$G284,M$5:M$54,"-")),"-"))</f>
        <v>4</v>
      </c>
      <c r="N284" s="310">
        <f t="array" ref="N284">IF(N77="-","-",IF( N77&gt;0,AVERAGE(IF($R$5:$R$54=$G284,N$5:N$54,"-")),"-"))</f>
        <v>4</v>
      </c>
      <c r="O284" s="310">
        <f t="array" ref="O284">IF(O77="-","-",IF( O77&gt;0,AVERAGE(IF($R$5:$R$54=$G284,O$5:O$54,"-")),"-"))</f>
        <v>4</v>
      </c>
      <c r="P284" s="310">
        <f t="array" ref="P284">IF(P77="-","-",IF( P77&gt;0,AVERAGE(IF($R$5:$R$54=$G284,P$5:P$54,"-")),"-"))</f>
        <v>4</v>
      </c>
      <c r="Q284" s="310">
        <f t="array" ref="Q284">IF(Q77="-","-",IF( Q77&gt;0,AVERAGE(IF($R$5:$R$54=$G284,Q$5:Q$54,"-")),"-"))</f>
        <v>4.666666666666667</v>
      </c>
      <c r="R284" s="311">
        <f t="array" ref="R284">IF(R77="-","-",AVERAGE(IF($R$5:$R$54=$G284,H$5:Q$54,"-")))</f>
        <v>4.0847457627118642</v>
      </c>
      <c r="S284" s="186"/>
      <c r="T284" s="272"/>
      <c r="U284" s="272"/>
      <c r="V284" s="272"/>
      <c r="W284" s="272"/>
      <c r="X284" s="272"/>
      <c r="Y284" s="141"/>
      <c r="Z284" s="269"/>
      <c r="AA284" s="269"/>
      <c r="AB284" s="269"/>
      <c r="AC284" s="269"/>
      <c r="AD284" s="269"/>
      <c r="AE284" s="269"/>
      <c r="AF284" s="269"/>
      <c r="AG284" s="269"/>
      <c r="AH284" s="269"/>
      <c r="AI284" s="269"/>
      <c r="AJ284" s="269"/>
      <c r="AK284" s="269"/>
      <c r="AL284" s="269"/>
      <c r="AM284" s="269"/>
      <c r="AN284" s="269"/>
      <c r="AO284" s="269"/>
      <c r="AP284" s="269"/>
      <c r="AQ284" s="269"/>
      <c r="AR284" s="269"/>
      <c r="AS284" s="269"/>
      <c r="AT284" s="269"/>
      <c r="AU284" s="269"/>
      <c r="AV284" s="269"/>
      <c r="AW284" s="269"/>
      <c r="AX284" s="269"/>
      <c r="AY284" s="269"/>
      <c r="AZ284" s="269"/>
      <c r="BA284" s="269"/>
      <c r="BB284" s="269"/>
      <c r="BC284" s="269"/>
      <c r="BF284" s="12"/>
      <c r="BG284" s="12"/>
      <c r="BH284" s="12"/>
      <c r="BI284" s="12"/>
      <c r="BJ284" s="12"/>
      <c r="BK284" s="12"/>
      <c r="BL284" s="12"/>
      <c r="BM284" s="12"/>
      <c r="BN284" s="12"/>
      <c r="BO284" s="12"/>
      <c r="BP284" s="12"/>
      <c r="BQ284" s="12"/>
      <c r="BR284" s="12"/>
      <c r="BS284" s="12"/>
      <c r="BT284" s="12"/>
      <c r="BU284" s="12"/>
    </row>
    <row r="285" spans="1:73" s="273" customFormat="1" ht="12.75" customHeight="1">
      <c r="A285" s="19"/>
      <c r="B285" s="19"/>
      <c r="C285" s="19"/>
      <c r="D285" s="118"/>
      <c r="E285" s="136"/>
      <c r="F285" s="136"/>
      <c r="G285" s="153">
        <f t="shared" si="120"/>
        <v>5</v>
      </c>
      <c r="H285" s="310">
        <f t="array" ref="H285">IF(H78="-","-",IF( H78&gt;0,AVERAGE(IF($R$5:$R$54=$G285,H$5:H$54,"-")),"-"))</f>
        <v>5</v>
      </c>
      <c r="I285" s="310">
        <f t="array" ref="I285">IF(I78="-","-",IF( I78&gt;0,AVERAGE(IF($R$5:$R$54=$G285,I$5:I$54,"-")),"-"))</f>
        <v>5</v>
      </c>
      <c r="J285" s="310">
        <f t="array" ref="J285">IF(J78="-","-",IF( J78&gt;0,AVERAGE(IF($R$5:$R$54=$G285,J$5:J$54,"-")),"-"))</f>
        <v>5.2</v>
      </c>
      <c r="K285" s="310">
        <f t="array" ref="K285">IF(K78="-","-",IF( K78&gt;0,AVERAGE(IF($R$5:$R$54=$G285,K$5:K$54,"-")),"-"))</f>
        <v>5</v>
      </c>
      <c r="L285" s="310">
        <f t="array" ref="L285">IF(L78="-","-",IF( L78&gt;0,AVERAGE(IF($R$5:$R$54=$G285,L$5:L$54,"-")),"-"))</f>
        <v>5</v>
      </c>
      <c r="M285" s="310">
        <f t="array" ref="M285">IF(M78="-","-",IF( M78&gt;0,AVERAGE(IF($R$5:$R$54=$G285,M$5:M$54,"-")),"-"))</f>
        <v>5</v>
      </c>
      <c r="N285" s="310">
        <f t="array" ref="N285">IF(N78="-","-",IF( N78&gt;0,AVERAGE(IF($R$5:$R$54=$G285,N$5:N$54,"-")),"-"))</f>
        <v>5</v>
      </c>
      <c r="O285" s="310">
        <f t="array" ref="O285">IF(O78="-","-",IF( O78&gt;0,AVERAGE(IF($R$5:$R$54=$G285,O$5:O$54,"-")),"-"))</f>
        <v>5</v>
      </c>
      <c r="P285" s="310">
        <f t="array" ref="P285">IF(P78="-","-",IF( P78&gt;0,AVERAGE(IF($R$5:$R$54=$G285,P$5:P$54,"-")),"-"))</f>
        <v>5</v>
      </c>
      <c r="Q285" s="310">
        <f t="array" ref="Q285">IF(Q78="-","-",IF( Q78&gt;0,AVERAGE(IF($R$5:$R$54=$G285,Q$5:Q$54,"-")),"-"))</f>
        <v>5.2</v>
      </c>
      <c r="R285" s="311">
        <f t="array" ref="R285">IF(R78="-","-",AVERAGE(IF($R$5:$R$54=$G285,H$5:Q$54,"-")))</f>
        <v>5.04</v>
      </c>
      <c r="S285" s="186"/>
      <c r="T285" s="272"/>
      <c r="U285" s="272"/>
      <c r="V285" s="272"/>
      <c r="W285" s="272"/>
      <c r="X285" s="272"/>
      <c r="Y285" s="141"/>
      <c r="Z285" s="269"/>
      <c r="AA285" s="269"/>
      <c r="AB285" s="269"/>
      <c r="AC285" s="269"/>
      <c r="AD285" s="269"/>
      <c r="AE285" s="269"/>
      <c r="AF285" s="269"/>
      <c r="AG285" s="269"/>
      <c r="AH285" s="269"/>
      <c r="AI285" s="269"/>
      <c r="AJ285" s="269"/>
      <c r="AK285" s="269"/>
      <c r="AL285" s="269"/>
      <c r="AM285" s="269"/>
      <c r="AN285" s="269"/>
      <c r="AO285" s="269"/>
      <c r="AP285" s="269"/>
      <c r="AQ285" s="269"/>
      <c r="AR285" s="269"/>
      <c r="AS285" s="269"/>
      <c r="AT285" s="269"/>
      <c r="AU285" s="269"/>
      <c r="AV285" s="269"/>
      <c r="AW285" s="269"/>
      <c r="AX285" s="269"/>
      <c r="AY285" s="269"/>
      <c r="AZ285" s="269"/>
      <c r="BA285" s="269"/>
      <c r="BB285" s="269"/>
      <c r="BC285" s="269"/>
      <c r="BF285" s="12"/>
      <c r="BG285" s="12"/>
      <c r="BH285" s="12"/>
      <c r="BI285" s="12"/>
      <c r="BJ285" s="12"/>
      <c r="BK285" s="12"/>
      <c r="BL285" s="12"/>
      <c r="BM285" s="12"/>
      <c r="BN285" s="12"/>
      <c r="BO285" s="12"/>
      <c r="BP285" s="12"/>
      <c r="BQ285" s="12"/>
      <c r="BR285" s="12"/>
      <c r="BS285" s="12"/>
      <c r="BT285" s="12"/>
      <c r="BU285" s="12"/>
    </row>
    <row r="286" spans="1:73" s="273" customFormat="1" ht="12.75" customHeight="1">
      <c r="A286" s="19"/>
      <c r="B286" s="19"/>
      <c r="C286" s="19"/>
      <c r="D286" s="118"/>
      <c r="E286" s="136"/>
      <c r="F286" s="136"/>
      <c r="G286" s="153">
        <f t="shared" si="120"/>
        <v>6</v>
      </c>
      <c r="H286" s="310">
        <f t="array" ref="H286">IF(H79="-","-",IF( H79&gt;0,AVERAGE(IF($R$5:$R$54=$G286,H$5:H$54,"-")),"-"))</f>
        <v>6</v>
      </c>
      <c r="I286" s="310">
        <f t="array" ref="I286">IF(I79="-","-",IF( I79&gt;0,AVERAGE(IF($R$5:$R$54=$G286,I$5:I$54,"-")),"-"))</f>
        <v>5.8888888888888893</v>
      </c>
      <c r="J286" s="310">
        <f t="array" ref="J286">IF(J79="-","-",IF( J79&gt;0,AVERAGE(IF($R$5:$R$54=$G286,J$5:J$54,"-")),"-"))</f>
        <v>6</v>
      </c>
      <c r="K286" s="310">
        <f t="array" ref="K286">IF(K79="-","-",IF( K79&gt;0,AVERAGE(IF($R$5:$R$54=$G286,K$5:K$54,"-")),"-"))</f>
        <v>6</v>
      </c>
      <c r="L286" s="310">
        <f t="array" ref="L286">IF(L79="-","-",IF( L79&gt;0,AVERAGE(IF($R$5:$R$54=$G286,L$5:L$54,"-")),"-"))</f>
        <v>6.1111111111111107</v>
      </c>
      <c r="M286" s="310">
        <f t="array" ref="M286">IF(M79="-","-",IF( M79&gt;0,AVERAGE(IF($R$5:$R$54=$G286,M$5:M$54,"-")),"-"))</f>
        <v>5.8888888888888893</v>
      </c>
      <c r="N286" s="310">
        <f t="array" ref="N286">IF(N79="-","-",IF( N79&gt;0,AVERAGE(IF($R$5:$R$54=$G286,N$5:N$54,"-")),"-"))</f>
        <v>5.8888888888888893</v>
      </c>
      <c r="O286" s="310">
        <f t="array" ref="O286">IF(O79="-","-",IF( O79&gt;0,AVERAGE(IF($R$5:$R$54=$G286,O$5:O$54,"-")),"-"))</f>
        <v>6</v>
      </c>
      <c r="P286" s="310">
        <f t="array" ref="P286">IF(P79="-","-",IF( P79&gt;0,AVERAGE(IF($R$5:$R$54=$G286,P$5:P$54,"-")),"-"))</f>
        <v>6</v>
      </c>
      <c r="Q286" s="310">
        <f t="array" ref="Q286">IF(Q79="-","-",IF( Q79&gt;0,AVERAGE(IF($R$5:$R$54=$G286,Q$5:Q$54,"-")),"-"))</f>
        <v>6.1111111111111107</v>
      </c>
      <c r="R286" s="311">
        <f t="array" ref="R286">IF(R79="-","-",AVERAGE(IF($R$5:$R$54=$G286,H$5:Q$54,"-")))</f>
        <v>5.9888888888888889</v>
      </c>
      <c r="S286" s="186"/>
      <c r="T286" s="272"/>
      <c r="U286" s="272"/>
      <c r="V286" s="272"/>
      <c r="W286" s="272"/>
      <c r="X286" s="272"/>
      <c r="Y286" s="141"/>
      <c r="Z286" s="269"/>
      <c r="AA286" s="269"/>
      <c r="AB286" s="269"/>
      <c r="AC286" s="269"/>
      <c r="AD286" s="269"/>
      <c r="AE286" s="269"/>
      <c r="AF286" s="269"/>
      <c r="AG286" s="269"/>
      <c r="AH286" s="269"/>
      <c r="AI286" s="269"/>
      <c r="AJ286" s="269"/>
      <c r="AK286" s="269"/>
      <c r="AL286" s="269"/>
      <c r="AM286" s="269"/>
      <c r="AN286" s="269"/>
      <c r="AO286" s="269"/>
      <c r="AP286" s="269"/>
      <c r="AQ286" s="269"/>
      <c r="AR286" s="269"/>
      <c r="AS286" s="269"/>
      <c r="AT286" s="269"/>
      <c r="AU286" s="269"/>
      <c r="AV286" s="269"/>
      <c r="AW286" s="269"/>
      <c r="AX286" s="269"/>
      <c r="AY286" s="269"/>
      <c r="AZ286" s="269"/>
      <c r="BA286" s="269"/>
      <c r="BB286" s="269"/>
      <c r="BC286" s="269"/>
      <c r="BF286" s="12"/>
      <c r="BG286" s="12"/>
      <c r="BH286" s="12"/>
      <c r="BI286" s="12"/>
      <c r="BJ286" s="12"/>
      <c r="BK286" s="12"/>
      <c r="BL286" s="12"/>
      <c r="BM286" s="12"/>
      <c r="BN286" s="12"/>
      <c r="BO286" s="12"/>
      <c r="BP286" s="12"/>
      <c r="BQ286" s="12"/>
      <c r="BR286" s="12"/>
      <c r="BS286" s="12"/>
      <c r="BT286" s="12"/>
      <c r="BU286" s="12"/>
    </row>
    <row r="287" spans="1:73" s="273" customFormat="1" ht="12.75" customHeight="1">
      <c r="A287" s="19"/>
      <c r="B287" s="19"/>
      <c r="C287" s="19"/>
      <c r="D287" s="118"/>
      <c r="E287" s="136"/>
      <c r="F287" s="136"/>
      <c r="G287" s="153">
        <f t="shared" si="120"/>
        <v>7</v>
      </c>
      <c r="H287" s="310">
        <f t="array" ref="H287">IF(H80="-","-",IF( H80&gt;0,AVERAGE(IF($R$5:$R$54=$G287,H$5:H$54,"-")),"-"))</f>
        <v>7</v>
      </c>
      <c r="I287" s="310">
        <f t="array" ref="I287">IF(I80="-","-",IF( I80&gt;0,AVERAGE(IF($R$5:$R$54=$G287,I$5:I$54,"-")),"-"))</f>
        <v>7</v>
      </c>
      <c r="J287" s="310">
        <f t="array" ref="J287">IF(J80="-","-",IF( J80&gt;0,AVERAGE(IF($R$5:$R$54=$G287,J$5:J$54,"-")),"-"))</f>
        <v>7</v>
      </c>
      <c r="K287" s="310">
        <f t="array" ref="K287">IF(K80="-","-",IF( K80&gt;0,AVERAGE(IF($R$5:$R$54=$G287,K$5:K$54,"-")),"-"))</f>
        <v>7</v>
      </c>
      <c r="L287" s="310">
        <f t="array" ref="L287">IF(L80="-","-",IF( L80&gt;0,AVERAGE(IF($R$5:$R$54=$G287,L$5:L$54,"-")),"-"))</f>
        <v>6.8571428571428568</v>
      </c>
      <c r="M287" s="310">
        <f t="array" ref="M287">IF(M80="-","-",IF( M80&gt;0,AVERAGE(IF($R$5:$R$54=$G287,M$5:M$54,"-")),"-"))</f>
        <v>6.8571428571428568</v>
      </c>
      <c r="N287" s="310">
        <f t="array" ref="N287">IF(N80="-","-",IF( N80&gt;0,AVERAGE(IF($R$5:$R$54=$G287,N$5:N$54,"-")),"-"))</f>
        <v>7</v>
      </c>
      <c r="O287" s="310">
        <f t="array" ref="O287">IF(O80="-","-",IF( O80&gt;0,AVERAGE(IF($R$5:$R$54=$G287,O$5:O$54,"-")),"-"))</f>
        <v>7</v>
      </c>
      <c r="P287" s="310">
        <f t="array" ref="P287">IF(P80="-","-",IF( P80&gt;0,AVERAGE(IF($R$5:$R$54=$G287,P$5:P$54,"-")),"-"))</f>
        <v>7</v>
      </c>
      <c r="Q287" s="310">
        <f t="array" ref="Q287">IF(Q80="-","-",IF( Q80&gt;0,AVERAGE(IF($R$5:$R$54=$G287,Q$5:Q$54,"-")),"-"))</f>
        <v>7</v>
      </c>
      <c r="R287" s="311">
        <f t="array" ref="R287">IF(R80="-","-",AVERAGE(IF($R$5:$R$54=$G287,H$5:Q$54,"-")))</f>
        <v>6.9714285714285715</v>
      </c>
      <c r="S287" s="186"/>
      <c r="T287" s="272"/>
      <c r="U287" s="272"/>
      <c r="V287" s="272"/>
      <c r="W287" s="272"/>
      <c r="X287" s="272"/>
      <c r="Y287" s="141"/>
      <c r="Z287" s="269"/>
      <c r="AA287" s="269"/>
      <c r="AB287" s="269"/>
      <c r="AC287" s="269"/>
      <c r="AD287" s="269"/>
      <c r="AE287" s="269"/>
      <c r="AF287" s="269"/>
      <c r="AG287" s="269"/>
      <c r="AH287" s="269"/>
      <c r="AI287" s="269"/>
      <c r="AJ287" s="269"/>
      <c r="AK287" s="269"/>
      <c r="AL287" s="269"/>
      <c r="AM287" s="269"/>
      <c r="AN287" s="269"/>
      <c r="AO287" s="269"/>
      <c r="AP287" s="269"/>
      <c r="AQ287" s="269"/>
      <c r="AR287" s="269"/>
      <c r="AS287" s="269"/>
      <c r="AT287" s="269"/>
      <c r="AU287" s="269"/>
      <c r="AV287" s="269"/>
      <c r="AW287" s="269"/>
      <c r="AX287" s="269"/>
      <c r="AY287" s="269"/>
      <c r="AZ287" s="269"/>
      <c r="BA287" s="269"/>
      <c r="BB287" s="269"/>
      <c r="BC287" s="269"/>
      <c r="BF287" s="12"/>
      <c r="BG287" s="12"/>
      <c r="BH287" s="12"/>
      <c r="BI287" s="12"/>
      <c r="BJ287" s="12"/>
      <c r="BK287" s="12"/>
      <c r="BL287" s="12"/>
      <c r="BM287" s="12"/>
      <c r="BN287" s="12"/>
      <c r="BO287" s="12"/>
      <c r="BP287" s="12"/>
      <c r="BQ287" s="12"/>
      <c r="BR287" s="12"/>
      <c r="BS287" s="12"/>
      <c r="BT287" s="12"/>
      <c r="BU287" s="12"/>
    </row>
    <row r="288" spans="1:73" s="273" customFormat="1" ht="12.75" customHeight="1">
      <c r="A288" s="19"/>
      <c r="B288" s="19"/>
      <c r="C288" s="19"/>
      <c r="D288" s="118"/>
      <c r="E288" s="136"/>
      <c r="F288" s="136"/>
      <c r="G288" s="153">
        <f t="shared" si="120"/>
        <v>8</v>
      </c>
      <c r="H288" s="310">
        <f t="array" ref="H288">IF(H81="-","-",IF( H81&gt;0,AVERAGE(IF($R$5:$R$54=$G288,H$5:H$54,"-")),"-"))</f>
        <v>8</v>
      </c>
      <c r="I288" s="310">
        <f t="array" ref="I288">IF(I81="-","-",IF( I81&gt;0,AVERAGE(IF($R$5:$R$54=$G288,I$5:I$54,"-")),"-"))</f>
        <v>8</v>
      </c>
      <c r="J288" s="310">
        <f t="array" ref="J288">IF(J81="-","-",IF( J81&gt;0,AVERAGE(IF($R$5:$R$54=$G288,J$5:J$54,"-")),"-"))</f>
        <v>8</v>
      </c>
      <c r="K288" s="310">
        <f t="array" ref="K288">IF(K81="-","-",IF( K81&gt;0,AVERAGE(IF($R$5:$R$54=$G288,K$5:K$54,"-")),"-"))</f>
        <v>8</v>
      </c>
      <c r="L288" s="310">
        <f t="array" ref="L288">IF(L81="-","-",IF( L81&gt;0,AVERAGE(IF($R$5:$R$54=$G288,L$5:L$54,"-")),"-"))</f>
        <v>7.75</v>
      </c>
      <c r="M288" s="310">
        <f t="array" ref="M288">IF(M81="-","-",IF( M81&gt;0,AVERAGE(IF($R$5:$R$54=$G288,M$5:M$54,"-")),"-"))</f>
        <v>8</v>
      </c>
      <c r="N288" s="310">
        <f t="array" ref="N288">IF(N81="-","-",IF( N81&gt;0,AVERAGE(IF($R$5:$R$54=$G288,N$5:N$54,"-")),"-"))</f>
        <v>8</v>
      </c>
      <c r="O288" s="310">
        <f t="array" ref="O288">IF(O81="-","-",IF( O81&gt;0,AVERAGE(IF($R$5:$R$54=$G288,O$5:O$54,"-")),"-"))</f>
        <v>8</v>
      </c>
      <c r="P288" s="310">
        <f t="array" ref="P288">IF(P81="-","-",IF( P81&gt;0,AVERAGE(IF($R$5:$R$54=$G288,P$5:P$54,"-")),"-"))</f>
        <v>7.75</v>
      </c>
      <c r="Q288" s="310">
        <f t="array" ref="Q288">IF(Q81="-","-",IF( Q81&gt;0,AVERAGE(IF($R$5:$R$54=$G288,Q$5:Q$54,"-")),"-"))</f>
        <v>8</v>
      </c>
      <c r="R288" s="311">
        <f t="array" ref="R288">IF(R81="-","-",AVERAGE(IF($R$5:$R$54=$G288,H$5:Q$54,"-")))</f>
        <v>7.95</v>
      </c>
      <c r="S288" s="186"/>
      <c r="T288" s="272"/>
      <c r="U288" s="272"/>
      <c r="V288" s="272"/>
      <c r="W288" s="272"/>
      <c r="X288" s="272"/>
      <c r="Y288" s="141"/>
      <c r="Z288" s="269"/>
      <c r="AA288" s="269"/>
      <c r="AB288" s="269"/>
      <c r="AC288" s="269"/>
      <c r="AD288" s="269"/>
      <c r="AE288" s="269"/>
      <c r="AF288" s="269"/>
      <c r="AG288" s="269"/>
      <c r="AH288" s="269"/>
      <c r="AI288" s="269"/>
      <c r="AJ288" s="269"/>
      <c r="AK288" s="269"/>
      <c r="AL288" s="269"/>
      <c r="AM288" s="269"/>
      <c r="AN288" s="269"/>
      <c r="AO288" s="269"/>
      <c r="AP288" s="269"/>
      <c r="AQ288" s="269"/>
      <c r="AR288" s="269"/>
      <c r="AS288" s="269"/>
      <c r="AT288" s="269"/>
      <c r="AU288" s="269"/>
      <c r="AV288" s="269"/>
      <c r="AW288" s="269"/>
      <c r="AX288" s="269"/>
      <c r="AY288" s="269"/>
      <c r="AZ288" s="269"/>
      <c r="BA288" s="269"/>
      <c r="BB288" s="269"/>
      <c r="BC288" s="269"/>
      <c r="BF288" s="12"/>
      <c r="BG288" s="12"/>
      <c r="BH288" s="12"/>
      <c r="BI288" s="12"/>
      <c r="BJ288" s="12"/>
      <c r="BK288" s="12"/>
      <c r="BL288" s="12"/>
      <c r="BM288" s="12"/>
      <c r="BN288" s="12"/>
      <c r="BO288" s="12"/>
      <c r="BP288" s="12"/>
      <c r="BQ288" s="12"/>
      <c r="BR288" s="12"/>
      <c r="BS288" s="12"/>
      <c r="BT288" s="12"/>
      <c r="BU288" s="12"/>
    </row>
    <row r="289" spans="1:73" s="273" customFormat="1" ht="12.75" customHeight="1">
      <c r="A289" s="19"/>
      <c r="B289" s="19"/>
      <c r="C289" s="19"/>
      <c r="D289" s="118"/>
      <c r="E289" s="136"/>
      <c r="F289" s="136"/>
      <c r="G289" s="153">
        <f t="shared" si="120"/>
        <v>9</v>
      </c>
      <c r="H289" s="310">
        <f t="array" ref="H289">IF(H82="-","-",IF( H82&gt;0,AVERAGE(IF($R$5:$R$54=$G289,H$5:H$54,"-")),"-"))</f>
        <v>9</v>
      </c>
      <c r="I289" s="310">
        <f t="array" ref="I289">IF(I82="-","-",IF( I82&gt;0,AVERAGE(IF($R$5:$R$54=$G289,I$5:I$54,"-")),"-"))</f>
        <v>9</v>
      </c>
      <c r="J289" s="310">
        <f t="array" ref="J289">IF(J82="-","-",IF( J82&gt;0,AVERAGE(IF($R$5:$R$54=$G289,J$5:J$54,"-")),"-"))</f>
        <v>9</v>
      </c>
      <c r="K289" s="310">
        <f t="array" ref="K289">IF(K82="-","-",IF( K82&gt;0,AVERAGE(IF($R$5:$R$54=$G289,K$5:K$54,"-")),"-"))</f>
        <v>9</v>
      </c>
      <c r="L289" s="310">
        <f t="array" ref="L289">IF(L82="-","-",IF( L82&gt;0,AVERAGE(IF($R$5:$R$54=$G289,L$5:L$54,"-")),"-"))</f>
        <v>9.5</v>
      </c>
      <c r="M289" s="310">
        <f t="array" ref="M289">IF(M82="-","-",IF( M82&gt;0,AVERAGE(IF($R$5:$R$54=$G289,M$5:M$54,"-")),"-"))</f>
        <v>9</v>
      </c>
      <c r="N289" s="310">
        <f t="array" ref="N289">IF(N82="-","-",IF( N82&gt;0,AVERAGE(IF($R$5:$R$54=$G289,N$5:N$54,"-")),"-"))</f>
        <v>9</v>
      </c>
      <c r="O289" s="310">
        <f t="array" ref="O289">IF(O82="-","-",IF( O82&gt;0,AVERAGE(IF($R$5:$R$54=$G289,O$5:O$54,"-")),"-"))</f>
        <v>9.5</v>
      </c>
      <c r="P289" s="310">
        <f t="array" ref="P289">IF(P82="-","-",IF( P82&gt;0,AVERAGE(IF($R$5:$R$54=$G289,P$5:P$54,"-")),"-"))</f>
        <v>8.5</v>
      </c>
      <c r="Q289" s="310">
        <f t="array" ref="Q289">IF(Q82="-","-",IF( Q82&gt;0,AVERAGE(IF($R$5:$R$54=$G289,Q$5:Q$54,"-")),"-"))</f>
        <v>9.5</v>
      </c>
      <c r="R289" s="311">
        <f t="array" ref="R289">IF(R82="-","-",AVERAGE(IF($R$5:$R$54=$G289,H$5:Q$54,"-")))</f>
        <v>9.1</v>
      </c>
      <c r="S289" s="186"/>
      <c r="T289" s="272"/>
      <c r="U289" s="272"/>
      <c r="V289" s="272"/>
      <c r="W289" s="272"/>
      <c r="X289" s="272"/>
      <c r="Y289" s="141"/>
      <c r="Z289" s="269"/>
      <c r="AA289" s="269"/>
      <c r="AB289" s="269"/>
      <c r="AC289" s="269"/>
      <c r="AD289" s="269"/>
      <c r="AE289" s="269"/>
      <c r="AF289" s="269"/>
      <c r="AG289" s="269"/>
      <c r="AH289" s="269"/>
      <c r="AI289" s="269"/>
      <c r="AJ289" s="269"/>
      <c r="AK289" s="269"/>
      <c r="AL289" s="269"/>
      <c r="AM289" s="269"/>
      <c r="AN289" s="269"/>
      <c r="AO289" s="269"/>
      <c r="AP289" s="269"/>
      <c r="AQ289" s="269"/>
      <c r="AR289" s="269"/>
      <c r="AS289" s="269"/>
      <c r="AT289" s="269"/>
      <c r="AU289" s="269"/>
      <c r="AV289" s="269"/>
      <c r="AW289" s="269"/>
      <c r="AX289" s="269"/>
      <c r="AY289" s="269"/>
      <c r="AZ289" s="269"/>
      <c r="BA289" s="269"/>
      <c r="BB289" s="269"/>
      <c r="BC289" s="269"/>
      <c r="BF289" s="12"/>
      <c r="BG289" s="12"/>
      <c r="BH289" s="12"/>
      <c r="BI289" s="12"/>
      <c r="BJ289" s="12"/>
      <c r="BK289" s="12"/>
      <c r="BL289" s="12"/>
      <c r="BM289" s="12"/>
      <c r="BN289" s="12"/>
      <c r="BO289" s="12"/>
      <c r="BP289" s="12"/>
      <c r="BQ289" s="12"/>
      <c r="BR289" s="12"/>
      <c r="BS289" s="12"/>
      <c r="BT289" s="12"/>
      <c r="BU289" s="12"/>
    </row>
    <row r="290" spans="1:73" s="273" customFormat="1" ht="12.75" customHeight="1">
      <c r="A290" s="19"/>
      <c r="B290" s="19"/>
      <c r="C290" s="19"/>
      <c r="D290" s="118"/>
      <c r="E290" s="136"/>
      <c r="F290" s="136"/>
      <c r="G290" s="153">
        <f t="shared" si="120"/>
        <v>10</v>
      </c>
      <c r="H290" s="310">
        <f t="array" ref="H290">IF(H83="-","-",IF( H83&gt;0,AVERAGE(IF($R$5:$R$54=$G290,H$5:H$54,"-")),"-"))</f>
        <v>9.75</v>
      </c>
      <c r="I290" s="310">
        <f t="array" ref="I290">IF(I83="-","-",IF( I83&gt;0,AVERAGE(IF($R$5:$R$54=$G290,I$5:I$54,"-")),"-"))</f>
        <v>10</v>
      </c>
      <c r="J290" s="310">
        <f t="array" ref="J290">IF(J83="-","-",IF( J83&gt;0,AVERAGE(IF($R$5:$R$54=$G290,J$5:J$54,"-")),"-"))</f>
        <v>10.25</v>
      </c>
      <c r="K290" s="310">
        <f t="array" ref="K290">IF(K83="-","-",IF( K83&gt;0,AVERAGE(IF($R$5:$R$54=$G290,K$5:K$54,"-")),"-"))</f>
        <v>10.25</v>
      </c>
      <c r="L290" s="310">
        <f t="array" ref="L290">IF(L83="-","-",IF( L83&gt;0,AVERAGE(IF($R$5:$R$54=$G290,L$5:L$54,"-")),"-"))</f>
        <v>10</v>
      </c>
      <c r="M290" s="310">
        <f t="array" ref="M290">IF(M83="-","-",IF( M83&gt;0,AVERAGE(IF($R$5:$R$54=$G290,M$5:M$54,"-")),"-"))</f>
        <v>10.5</v>
      </c>
      <c r="N290" s="310">
        <f t="array" ref="N290">IF(N83="-","-",IF( N83&gt;0,AVERAGE(IF($R$5:$R$54=$G290,N$5:N$54,"-")),"-"))</f>
        <v>10</v>
      </c>
      <c r="O290" s="310">
        <f t="array" ref="O290">IF(O83="-","-",IF( O83&gt;0,AVERAGE(IF($R$5:$R$54=$G290,O$5:O$54,"-")),"-"))</f>
        <v>10</v>
      </c>
      <c r="P290" s="310">
        <f t="array" ref="P290">IF(P83="-","-",IF( P83&gt;0,AVERAGE(IF($R$5:$R$54=$G290,P$5:P$54,"-")),"-"))</f>
        <v>9.75</v>
      </c>
      <c r="Q290" s="310">
        <f t="array" ref="Q290">IF(Q83="-","-",IF( Q83&gt;0,AVERAGE(IF($R$5:$R$54=$G290,Q$5:Q$54,"-")),"-"))</f>
        <v>10.5</v>
      </c>
      <c r="R290" s="311">
        <f t="array" ref="R290">IF(R83="-","-",AVERAGE(IF($R$5:$R$54=$G290,H$5:Q$54,"-")))</f>
        <v>10.102564102564102</v>
      </c>
      <c r="S290" s="186"/>
      <c r="T290" s="272"/>
      <c r="U290" s="272"/>
      <c r="V290" s="272"/>
      <c r="W290" s="272"/>
      <c r="X290" s="272"/>
      <c r="Y290" s="141"/>
      <c r="Z290" s="269"/>
      <c r="AA290" s="269"/>
      <c r="AB290" s="269"/>
      <c r="AC290" s="269"/>
      <c r="AD290" s="269"/>
      <c r="AE290" s="269"/>
      <c r="AF290" s="269"/>
      <c r="AG290" s="269"/>
      <c r="AH290" s="269"/>
      <c r="AI290" s="269"/>
      <c r="AJ290" s="269"/>
      <c r="AK290" s="269"/>
      <c r="AL290" s="269"/>
      <c r="AM290" s="269"/>
      <c r="AN290" s="269"/>
      <c r="AO290" s="269"/>
      <c r="AP290" s="269"/>
      <c r="AQ290" s="269"/>
      <c r="AR290" s="269"/>
      <c r="AS290" s="269"/>
      <c r="AT290" s="269"/>
      <c r="AU290" s="269"/>
      <c r="AV290" s="269"/>
      <c r="AW290" s="269"/>
      <c r="AX290" s="269"/>
      <c r="AY290" s="269"/>
      <c r="AZ290" s="269"/>
      <c r="BA290" s="269"/>
      <c r="BB290" s="269"/>
      <c r="BC290" s="269"/>
      <c r="BF290" s="12"/>
      <c r="BG290" s="12"/>
      <c r="BH290" s="12"/>
      <c r="BI290" s="12"/>
      <c r="BJ290" s="12"/>
      <c r="BK290" s="12"/>
      <c r="BL290" s="12"/>
      <c r="BM290" s="12"/>
      <c r="BN290" s="12"/>
      <c r="BO290" s="12"/>
      <c r="BP290" s="12"/>
      <c r="BQ290" s="12"/>
      <c r="BR290" s="12"/>
      <c r="BS290" s="12"/>
      <c r="BT290" s="12"/>
      <c r="BU290" s="12"/>
    </row>
    <row r="291" spans="1:73" s="273" customFormat="1" ht="12.75" customHeight="1">
      <c r="A291" s="19"/>
      <c r="B291" s="19"/>
      <c r="C291" s="19"/>
      <c r="D291" s="118"/>
      <c r="E291" s="136"/>
      <c r="F291" s="136"/>
      <c r="G291" s="153">
        <f t="shared" si="120"/>
        <v>11</v>
      </c>
      <c r="H291" s="310">
        <f t="array" ref="H291">IF(H84="-","-",IF( H84&gt;0,AVERAGE(IF($R$5:$R$54=$G291,H$5:H$54,"-")),"-"))</f>
        <v>11</v>
      </c>
      <c r="I291" s="310">
        <f t="array" ref="I291">IF(I84="-","-",IF( I84&gt;0,AVERAGE(IF($R$5:$R$54=$G291,I$5:I$54,"-")),"-"))</f>
        <v>10.666666666666666</v>
      </c>
      <c r="J291" s="310">
        <f t="array" ref="J291">IF(J84="-","-",IF( J84&gt;0,AVERAGE(IF($R$5:$R$54=$G291,J$5:J$54,"-")),"-"))</f>
        <v>11.333333333333334</v>
      </c>
      <c r="K291" s="310">
        <f t="array" ref="K291">IF(K84="-","-",IF( K84&gt;0,AVERAGE(IF($R$5:$R$54=$G291,K$5:K$54,"-")),"-"))</f>
        <v>11</v>
      </c>
      <c r="L291" s="310">
        <f t="array" ref="L291">IF(L84="-","-",IF( L84&gt;0,AVERAGE(IF($R$5:$R$54=$G291,L$5:L$54,"-")),"-"))</f>
        <v>11.333333333333334</v>
      </c>
      <c r="M291" s="310">
        <f t="array" ref="M291">IF(M84="-","-",IF( M84&gt;0,AVERAGE(IF($R$5:$R$54=$G291,M$5:M$54,"-")),"-"))</f>
        <v>10.666666666666666</v>
      </c>
      <c r="N291" s="310">
        <f t="array" ref="N291">IF(N84="-","-",IF( N84&gt;0,AVERAGE(IF($R$5:$R$54=$G291,N$5:N$54,"-")),"-"))</f>
        <v>13</v>
      </c>
      <c r="O291" s="310">
        <f t="array" ref="O291">IF(O84="-","-",IF( O84&gt;0,AVERAGE(IF($R$5:$R$54=$G291,O$5:O$54,"-")),"-"))</f>
        <v>11.333333333333334</v>
      </c>
      <c r="P291" s="310">
        <f t="array" ref="P291">IF(P84="-","-",IF( P84&gt;0,AVERAGE(IF($R$5:$R$54=$G291,P$5:P$54,"-")),"-"))</f>
        <v>10.333333333333334</v>
      </c>
      <c r="Q291" s="310">
        <f t="array" ref="Q291">IF(Q84="-","-",IF( Q84&gt;0,AVERAGE(IF($R$5:$R$54=$G291,Q$5:Q$54,"-")),"-"))</f>
        <v>12.333333333333334</v>
      </c>
      <c r="R291" s="311">
        <f t="array" ref="R291">IF(R84="-","-",AVERAGE(IF($R$5:$R$54=$G291,H$5:Q$54,"-")))</f>
        <v>11.241379310344827</v>
      </c>
      <c r="S291" s="186"/>
      <c r="T291" s="272"/>
      <c r="U291" s="272"/>
      <c r="V291" s="272"/>
      <c r="W291" s="272"/>
      <c r="X291" s="272"/>
      <c r="Y291" s="141"/>
      <c r="Z291" s="269"/>
      <c r="AA291" s="269"/>
      <c r="AB291" s="269"/>
      <c r="AC291" s="269"/>
      <c r="AD291" s="269"/>
      <c r="AE291" s="269"/>
      <c r="AF291" s="269"/>
      <c r="AG291" s="269"/>
      <c r="AH291" s="269"/>
      <c r="AI291" s="269"/>
      <c r="AJ291" s="269"/>
      <c r="AK291" s="269"/>
      <c r="AL291" s="269"/>
      <c r="AM291" s="269"/>
      <c r="AN291" s="269"/>
      <c r="AO291" s="269"/>
      <c r="AP291" s="269"/>
      <c r="AQ291" s="269"/>
      <c r="AR291" s="269"/>
      <c r="AS291" s="269"/>
      <c r="AT291" s="269"/>
      <c r="AU291" s="269"/>
      <c r="AV291" s="269"/>
      <c r="AW291" s="269"/>
      <c r="AX291" s="269"/>
      <c r="AY291" s="269"/>
      <c r="AZ291" s="269"/>
      <c r="BA291" s="269"/>
      <c r="BB291" s="269"/>
      <c r="BC291" s="269"/>
      <c r="BF291" s="12"/>
      <c r="BG291" s="12"/>
      <c r="BH291" s="12"/>
      <c r="BI291" s="12"/>
      <c r="BJ291" s="12"/>
      <c r="BK291" s="12"/>
      <c r="BL291" s="12"/>
      <c r="BM291" s="12"/>
      <c r="BN291" s="12"/>
      <c r="BO291" s="12"/>
      <c r="BP291" s="12"/>
      <c r="BQ291" s="12"/>
      <c r="BR291" s="12"/>
      <c r="BS291" s="12"/>
      <c r="BT291" s="12"/>
      <c r="BU291" s="12"/>
    </row>
    <row r="292" spans="1:73" s="273" customFormat="1" ht="12.75" customHeight="1">
      <c r="A292" s="19"/>
      <c r="B292" s="19"/>
      <c r="C292" s="19"/>
      <c r="D292" s="118"/>
      <c r="E292" s="136"/>
      <c r="F292" s="136"/>
      <c r="G292" s="153">
        <f t="shared" si="120"/>
        <v>12</v>
      </c>
      <c r="H292" s="310">
        <f t="array" ref="H292">IF(H85="-","-",IF( H85&gt;0,AVERAGE(IF($R$5:$R$54=$G292,H$5:H$54,"-")),"-"))</f>
        <v>11</v>
      </c>
      <c r="I292" s="310">
        <f t="array" ref="I292">IF(I85="-","-",IF( I85&gt;0,AVERAGE(IF($R$5:$R$54=$G292,I$5:I$54,"-")),"-"))</f>
        <v>12</v>
      </c>
      <c r="J292" s="310">
        <f t="array" ref="J292">IF(J85="-","-",IF( J85&gt;0,AVERAGE(IF($R$5:$R$54=$G292,J$5:J$54,"-")),"-"))</f>
        <v>12</v>
      </c>
      <c r="K292" s="310">
        <f t="array" ref="K292">IF(K85="-","-",IF( K85&gt;0,AVERAGE(IF($R$5:$R$54=$G292,K$5:K$54,"-")),"-"))</f>
        <v>12</v>
      </c>
      <c r="L292" s="310">
        <f t="array" ref="L292">IF(L85="-","-",IF( L85&gt;0,AVERAGE(IF($R$5:$R$54=$G292,L$5:L$54,"-")),"-"))</f>
        <v>12</v>
      </c>
      <c r="M292" s="310">
        <f t="array" ref="M292">IF(M85="-","-",IF( M85&gt;0,AVERAGE(IF($R$5:$R$54=$G292,M$5:M$54,"-")),"-"))</f>
        <v>11</v>
      </c>
      <c r="N292" s="310">
        <f t="array" ref="N292">IF(N85="-","-",IF( N85&gt;0,AVERAGE(IF($R$5:$R$54=$G292,N$5:N$54,"-")),"-"))</f>
        <v>11</v>
      </c>
      <c r="O292" s="310">
        <f t="array" ref="O292">IF(O85="-","-",IF( O85&gt;0,AVERAGE(IF($R$5:$R$54=$G292,O$5:O$54,"-")),"-"))</f>
        <v>12</v>
      </c>
      <c r="P292" s="310">
        <f t="array" ref="P292">IF(P85="-","-",IF( P85&gt;0,AVERAGE(IF($R$5:$R$54=$G292,P$5:P$54,"-")),"-"))</f>
        <v>11</v>
      </c>
      <c r="Q292" s="310">
        <f t="array" ref="Q292">IF(Q85="-","-",IF( Q85&gt;0,AVERAGE(IF($R$5:$R$54=$G292,Q$5:Q$54,"-")),"-"))</f>
        <v>12</v>
      </c>
      <c r="R292" s="311">
        <f t="array" ref="R292">IF(R85="-","-",AVERAGE(IF($R$5:$R$54=$G292,H$5:Q$54,"-")))</f>
        <v>11.6</v>
      </c>
      <c r="S292" s="186"/>
      <c r="T292" s="272"/>
      <c r="U292" s="272"/>
      <c r="V292" s="272"/>
      <c r="W292" s="272"/>
      <c r="X292" s="272"/>
      <c r="Y292" s="141"/>
      <c r="Z292" s="269"/>
      <c r="AA292" s="269"/>
      <c r="AB292" s="269"/>
      <c r="AC292" s="269"/>
      <c r="AD292" s="269"/>
      <c r="AE292" s="269"/>
      <c r="AF292" s="269"/>
      <c r="AG292" s="269"/>
      <c r="AH292" s="269"/>
      <c r="AI292" s="269"/>
      <c r="AJ292" s="269"/>
      <c r="AK292" s="269"/>
      <c r="AL292" s="269"/>
      <c r="AM292" s="269"/>
      <c r="AN292" s="269"/>
      <c r="AO292" s="269"/>
      <c r="AP292" s="269"/>
      <c r="AQ292" s="269"/>
      <c r="AR292" s="269"/>
      <c r="AS292" s="269"/>
      <c r="AT292" s="269"/>
      <c r="AU292" s="269"/>
      <c r="AV292" s="269"/>
      <c r="AW292" s="269"/>
      <c r="AX292" s="269"/>
      <c r="AY292" s="269"/>
      <c r="AZ292" s="269"/>
      <c r="BA292" s="269"/>
      <c r="BB292" s="269"/>
      <c r="BC292" s="269"/>
      <c r="BF292" s="12"/>
      <c r="BG292" s="12"/>
      <c r="BH292" s="12"/>
      <c r="BI292" s="12"/>
      <c r="BJ292" s="12"/>
      <c r="BK292" s="12"/>
      <c r="BL292" s="12"/>
      <c r="BM292" s="12"/>
      <c r="BN292" s="12"/>
      <c r="BO292" s="12"/>
      <c r="BP292" s="12"/>
      <c r="BQ292" s="12"/>
      <c r="BR292" s="12"/>
      <c r="BS292" s="12"/>
      <c r="BT292" s="12"/>
      <c r="BU292" s="12"/>
    </row>
    <row r="293" spans="1:73" s="273" customFormat="1" ht="12.75" customHeight="1">
      <c r="A293" s="19"/>
      <c r="B293" s="19"/>
      <c r="C293" s="19"/>
      <c r="D293" s="118"/>
      <c r="E293" s="136"/>
      <c r="F293" s="136"/>
      <c r="G293" s="153">
        <f t="shared" si="120"/>
        <v>13</v>
      </c>
      <c r="H293" s="310" t="str">
        <f t="array" ref="H293">IF(H86="-","-",IF( H86&gt;0,AVERAGE(IF($R$5:$R$54=$G293,H$5:H$54,"-")),"-"))</f>
        <v>-</v>
      </c>
      <c r="I293" s="310" t="str">
        <f t="array" ref="I293">IF(I86="-","-",IF( I86&gt;0,AVERAGE(IF($R$5:$R$54=$G293,I$5:I$54,"-")),"-"))</f>
        <v>-</v>
      </c>
      <c r="J293" s="310" t="str">
        <f t="array" ref="J293">IF(J86="-","-",IF( J86&gt;0,AVERAGE(IF($R$5:$R$54=$G293,J$5:J$54,"-")),"-"))</f>
        <v>-</v>
      </c>
      <c r="K293" s="310" t="str">
        <f t="array" ref="K293">IF(K86="-","-",IF( K86&gt;0,AVERAGE(IF($R$5:$R$54=$G293,K$5:K$54,"-")),"-"))</f>
        <v>-</v>
      </c>
      <c r="L293" s="310" t="str">
        <f t="array" ref="L293">IF(L86="-","-",IF( L86&gt;0,AVERAGE(IF($R$5:$R$54=$G293,L$5:L$54,"-")),"-"))</f>
        <v>-</v>
      </c>
      <c r="M293" s="310" t="str">
        <f t="array" ref="M293">IF(M86="-","-",IF( M86&gt;0,AVERAGE(IF($R$5:$R$54=$G293,M$5:M$54,"-")),"-"))</f>
        <v>-</v>
      </c>
      <c r="N293" s="310" t="str">
        <f t="array" ref="N293">IF(N86="-","-",IF( N86&gt;0,AVERAGE(IF($R$5:$R$54=$G293,N$5:N$54,"-")),"-"))</f>
        <v>-</v>
      </c>
      <c r="O293" s="310" t="str">
        <f t="array" ref="O293">IF(O86="-","-",IF( O86&gt;0,AVERAGE(IF($R$5:$R$54=$G293,O$5:O$54,"-")),"-"))</f>
        <v>-</v>
      </c>
      <c r="P293" s="310" t="str">
        <f t="array" ref="P293">IF(P86="-","-",IF( P86&gt;0,AVERAGE(IF($R$5:$R$54=$G293,P$5:P$54,"-")),"-"))</f>
        <v>-</v>
      </c>
      <c r="Q293" s="310" t="str">
        <f t="array" ref="Q293">IF(Q86="-","-",IF( Q86&gt;0,AVERAGE(IF($R$5:$R$54=$G293,Q$5:Q$54,"-")),"-"))</f>
        <v>-</v>
      </c>
      <c r="R293" s="311" t="str">
        <f t="array" ref="R293">IF(R86="-","-",AVERAGE(IF($R$5:$R$54=$G293,H$5:Q$54,"-")))</f>
        <v>-</v>
      </c>
      <c r="S293" s="186"/>
      <c r="T293" s="272"/>
      <c r="U293" s="272"/>
      <c r="V293" s="272"/>
      <c r="W293" s="272"/>
      <c r="X293" s="272"/>
      <c r="Y293" s="141"/>
      <c r="Z293" s="269"/>
      <c r="AA293" s="269"/>
      <c r="AB293" s="269"/>
      <c r="AC293" s="269"/>
      <c r="AD293" s="269"/>
      <c r="AE293" s="269"/>
      <c r="AF293" s="269"/>
      <c r="AG293" s="269"/>
      <c r="AH293" s="269"/>
      <c r="AI293" s="269"/>
      <c r="AJ293" s="269"/>
      <c r="AK293" s="269"/>
      <c r="AL293" s="269"/>
      <c r="AM293" s="269"/>
      <c r="AN293" s="269"/>
      <c r="AO293" s="269"/>
      <c r="AP293" s="269"/>
      <c r="AQ293" s="269"/>
      <c r="AR293" s="269"/>
      <c r="AS293" s="269"/>
      <c r="AT293" s="269"/>
      <c r="AU293" s="269"/>
      <c r="AV293" s="269"/>
      <c r="AW293" s="269"/>
      <c r="AX293" s="269"/>
      <c r="AY293" s="269"/>
      <c r="AZ293" s="269"/>
      <c r="BA293" s="269"/>
      <c r="BB293" s="269"/>
      <c r="BC293" s="269"/>
      <c r="BF293" s="12"/>
      <c r="BG293" s="12"/>
      <c r="BH293" s="12"/>
      <c r="BI293" s="12"/>
      <c r="BJ293" s="12"/>
      <c r="BK293" s="12"/>
      <c r="BL293" s="12"/>
      <c r="BM293" s="12"/>
      <c r="BN293" s="12"/>
      <c r="BO293" s="12"/>
      <c r="BP293" s="12"/>
      <c r="BQ293" s="12"/>
      <c r="BR293" s="12"/>
      <c r="BS293" s="12"/>
      <c r="BT293" s="12"/>
      <c r="BU293" s="12"/>
    </row>
    <row r="294" spans="1:73" s="273" customFormat="1" ht="12.75" customHeight="1">
      <c r="A294" s="19"/>
      <c r="B294" s="19"/>
      <c r="C294" s="19"/>
      <c r="D294" s="118"/>
      <c r="E294" s="136"/>
      <c r="F294" s="136"/>
      <c r="G294" s="153">
        <f t="shared" si="120"/>
        <v>14</v>
      </c>
      <c r="H294" s="310" t="str">
        <f t="array" ref="H294">IF(H87="-","-",IF( H87&gt;0,AVERAGE(IF($R$5:$R$54=$G294,H$5:H$54,"-")),"-"))</f>
        <v>-</v>
      </c>
      <c r="I294" s="310" t="str">
        <f t="array" ref="I294">IF(I87="-","-",IF( I87&gt;0,AVERAGE(IF($R$5:$R$54=$G294,I$5:I$54,"-")),"-"))</f>
        <v>-</v>
      </c>
      <c r="J294" s="310" t="str">
        <f t="array" ref="J294">IF(J87="-","-",IF( J87&gt;0,AVERAGE(IF($R$5:$R$54=$G294,J$5:J$54,"-")),"-"))</f>
        <v>-</v>
      </c>
      <c r="K294" s="310" t="str">
        <f t="array" ref="K294">IF(K87="-","-",IF( K87&gt;0,AVERAGE(IF($R$5:$R$54=$G294,K$5:K$54,"-")),"-"))</f>
        <v>-</v>
      </c>
      <c r="L294" s="310" t="str">
        <f t="array" ref="L294">IF(L87="-","-",IF( L87&gt;0,AVERAGE(IF($R$5:$R$54=$G294,L$5:L$54,"-")),"-"))</f>
        <v>-</v>
      </c>
      <c r="M294" s="310" t="str">
        <f t="array" ref="M294">IF(M87="-","-",IF( M87&gt;0,AVERAGE(IF($R$5:$R$54=$G294,M$5:M$54,"-")),"-"))</f>
        <v>-</v>
      </c>
      <c r="N294" s="310" t="str">
        <f t="array" ref="N294">IF(N87="-","-",IF( N87&gt;0,AVERAGE(IF($R$5:$R$54=$G294,N$5:N$54,"-")),"-"))</f>
        <v>-</v>
      </c>
      <c r="O294" s="310" t="str">
        <f t="array" ref="O294">IF(O87="-","-",IF( O87&gt;0,AVERAGE(IF($R$5:$R$54=$G294,O$5:O$54,"-")),"-"))</f>
        <v>-</v>
      </c>
      <c r="P294" s="310" t="str">
        <f t="array" ref="P294">IF(P87="-","-",IF( P87&gt;0,AVERAGE(IF($R$5:$R$54=$G294,P$5:P$54,"-")),"-"))</f>
        <v>-</v>
      </c>
      <c r="Q294" s="310" t="str">
        <f t="array" ref="Q294">IF(Q87="-","-",IF( Q87&gt;0,AVERAGE(IF($R$5:$R$54=$G294,Q$5:Q$54,"-")),"-"))</f>
        <v>-</v>
      </c>
      <c r="R294" s="311" t="str">
        <f t="array" ref="R294">IF(R87="-","-",AVERAGE(IF($R$5:$R$54=$G294,H$5:Q$54,"-")))</f>
        <v>-</v>
      </c>
      <c r="S294" s="186"/>
      <c r="T294" s="272"/>
      <c r="U294" s="272"/>
      <c r="V294" s="272"/>
      <c r="W294" s="272"/>
      <c r="X294" s="272"/>
      <c r="Y294" s="141"/>
      <c r="Z294" s="269"/>
      <c r="AA294" s="269"/>
      <c r="AB294" s="269"/>
      <c r="AC294" s="269"/>
      <c r="AD294" s="269"/>
      <c r="AE294" s="269"/>
      <c r="AF294" s="269"/>
      <c r="AG294" s="269"/>
      <c r="AH294" s="269"/>
      <c r="AI294" s="269"/>
      <c r="AJ294" s="269"/>
      <c r="AK294" s="269"/>
      <c r="AL294" s="269"/>
      <c r="AM294" s="269"/>
      <c r="AN294" s="269"/>
      <c r="AO294" s="269"/>
      <c r="AP294" s="269"/>
      <c r="AQ294" s="269"/>
      <c r="AR294" s="269"/>
      <c r="AS294" s="269"/>
      <c r="AT294" s="269"/>
      <c r="AU294" s="269"/>
      <c r="AV294" s="269"/>
      <c r="AW294" s="269"/>
      <c r="AX294" s="269"/>
      <c r="AY294" s="269"/>
      <c r="AZ294" s="269"/>
      <c r="BA294" s="269"/>
      <c r="BB294" s="269"/>
      <c r="BC294" s="269"/>
      <c r="BF294" s="12"/>
      <c r="BG294" s="12"/>
      <c r="BH294" s="12"/>
      <c r="BI294" s="12"/>
      <c r="BJ294" s="12"/>
      <c r="BK294" s="12"/>
      <c r="BL294" s="12"/>
      <c r="BM294" s="12"/>
      <c r="BN294" s="12"/>
      <c r="BO294" s="12"/>
      <c r="BP294" s="12"/>
      <c r="BQ294" s="12"/>
      <c r="BR294" s="12"/>
      <c r="BS294" s="12"/>
      <c r="BT294" s="12"/>
      <c r="BU294" s="12"/>
    </row>
    <row r="295" spans="1:73" s="273" customFormat="1" ht="12.75" customHeight="1">
      <c r="A295" s="19"/>
      <c r="B295" s="19"/>
      <c r="C295" s="19"/>
      <c r="D295" s="118"/>
      <c r="E295" s="136"/>
      <c r="F295" s="136"/>
      <c r="G295" s="156">
        <f t="shared" si="120"/>
        <v>15</v>
      </c>
      <c r="H295" s="310">
        <f t="array" ref="H295">IF(H88="-","-",IF( H88&gt;0,AVERAGE(IF($R$5:$R$54=$G295,H$5:H$54,"-")),"-"))</f>
        <v>15</v>
      </c>
      <c r="I295" s="310">
        <f t="array" ref="I295">IF(I88="-","-",IF( I88&gt;0,AVERAGE(IF($R$5:$R$54=$G295,I$5:I$54,"-")),"-"))</f>
        <v>16</v>
      </c>
      <c r="J295" s="310">
        <f t="array" ref="J295">IF(J88="-","-",IF( J88&gt;0,AVERAGE(IF($R$5:$R$54=$G295,J$5:J$54,"-")),"-"))</f>
        <v>16</v>
      </c>
      <c r="K295" s="310">
        <f t="array" ref="K295">IF(K88="-","-",IF( K88&gt;0,AVERAGE(IF($R$5:$R$54=$G295,K$5:K$54,"-")),"-"))</f>
        <v>16</v>
      </c>
      <c r="L295" s="310">
        <f t="array" ref="L295">IF(L88="-","-",IF( L88&gt;0,AVERAGE(IF($R$5:$R$54=$G295,L$5:L$54,"-")),"-"))</f>
        <v>19</v>
      </c>
      <c r="M295" s="310">
        <f t="array" ref="M295">IF(M88="-","-",IF( M88&gt;0,AVERAGE(IF($R$5:$R$54=$G295,M$5:M$54,"-")),"-"))</f>
        <v>15</v>
      </c>
      <c r="N295" s="310">
        <f t="array" ref="N295">IF(N88="-","-",IF( N88&gt;0,AVERAGE(IF($R$5:$R$54=$G295,N$5:N$54,"-")),"-"))</f>
        <v>15</v>
      </c>
      <c r="O295" s="310">
        <f t="array" ref="O295">IF(O88="-","-",IF( O88&gt;0,AVERAGE(IF($R$5:$R$54=$G295,O$5:O$54,"-")),"-"))</f>
        <v>18</v>
      </c>
      <c r="P295" s="310">
        <f t="array" ref="P295">IF(P88="-","-",IF( P88&gt;0,AVERAGE(IF($R$5:$R$54=$G295,P$5:P$54,"-")),"-"))</f>
        <v>14</v>
      </c>
      <c r="Q295" s="310">
        <f t="array" ref="Q295">IF(Q88="-","-",IF( Q88&gt;0,AVERAGE(IF($R$5:$R$54=$G295,Q$5:Q$54,"-")),"-"))</f>
        <v>20</v>
      </c>
      <c r="R295" s="312">
        <f t="array" ref="R295">IF(R88="-","-",AVERAGE(IF($R$5:$R$54=$G295,H$5:Q$54,"-")))</f>
        <v>16.399999999999999</v>
      </c>
      <c r="S295" s="186"/>
      <c r="T295" s="272"/>
      <c r="U295" s="272"/>
      <c r="V295" s="272"/>
      <c r="W295" s="272"/>
      <c r="X295" s="272"/>
      <c r="Y295" s="141"/>
      <c r="Z295" s="269"/>
      <c r="AA295" s="269"/>
      <c r="AB295" s="269"/>
      <c r="AC295" s="269"/>
      <c r="AD295" s="269"/>
      <c r="AE295" s="269"/>
      <c r="AF295" s="269"/>
      <c r="AG295" s="269"/>
      <c r="AH295" s="269"/>
      <c r="AI295" s="269"/>
      <c r="AJ295" s="269"/>
      <c r="AK295" s="269"/>
      <c r="AL295" s="269"/>
      <c r="AM295" s="269"/>
      <c r="AN295" s="269"/>
      <c r="AO295" s="269"/>
      <c r="AP295" s="269"/>
      <c r="AQ295" s="269"/>
      <c r="AR295" s="269"/>
      <c r="AS295" s="269"/>
      <c r="AT295" s="269"/>
      <c r="AU295" s="269"/>
      <c r="AV295" s="269"/>
      <c r="AW295" s="269"/>
      <c r="AX295" s="269"/>
      <c r="AY295" s="269"/>
      <c r="AZ295" s="269"/>
      <c r="BA295" s="269"/>
      <c r="BB295" s="269"/>
      <c r="BC295" s="269"/>
      <c r="BF295" s="12"/>
      <c r="BG295" s="12"/>
      <c r="BH295" s="12"/>
      <c r="BI295" s="12"/>
      <c r="BJ295" s="12"/>
      <c r="BK295" s="12"/>
      <c r="BL295" s="12"/>
      <c r="BM295" s="12"/>
      <c r="BN295" s="12"/>
      <c r="BO295" s="12"/>
      <c r="BP295" s="12"/>
      <c r="BQ295" s="12"/>
      <c r="BR295" s="12"/>
      <c r="BS295" s="12"/>
      <c r="BT295" s="12"/>
      <c r="BU295" s="12"/>
    </row>
    <row r="296" spans="1:73" s="283" customFormat="1" ht="12.75" customHeight="1">
      <c r="A296" s="19"/>
      <c r="B296" s="19"/>
      <c r="C296" s="19"/>
      <c r="D296" s="313"/>
      <c r="E296" s="314"/>
      <c r="F296" s="315" t="s">
        <v>41</v>
      </c>
      <c r="G296" s="316" t="str">
        <f>$G$89</f>
        <v>0-15</v>
      </c>
      <c r="H296" s="317">
        <f t="shared" ref="H296:M296" si="121">IF(H89=0,"-",AVERAGE(H$5:H$54))</f>
        <v>6.4</v>
      </c>
      <c r="I296" s="317">
        <f t="shared" si="121"/>
        <v>6.4</v>
      </c>
      <c r="J296" s="317">
        <f t="shared" si="121"/>
        <v>6.52</v>
      </c>
      <c r="K296" s="317">
        <f t="shared" si="121"/>
        <v>6.48</v>
      </c>
      <c r="L296" s="317">
        <f t="shared" si="121"/>
        <v>6.6</v>
      </c>
      <c r="M296" s="317">
        <f t="shared" si="121"/>
        <v>6.4</v>
      </c>
      <c r="N296" s="317">
        <f t="shared" ref="N296" si="122">IF(N89=0,"-",AVERAGE(N$5:N$54))</f>
        <v>6.333333333333333</v>
      </c>
      <c r="O296" s="317">
        <f>IF(O89=0,"-",AVERAGE(O$5:O$54))</f>
        <v>6.56</v>
      </c>
      <c r="P296" s="317">
        <f>IF(P89=0,"-",AVERAGE(P$5:P$54))</f>
        <v>6.3469387755102042</v>
      </c>
      <c r="Q296" s="317">
        <f>IF(Q89=0,"-",AVERAGE(Q$5:Q$54))</f>
        <v>6.8</v>
      </c>
      <c r="R296" s="318">
        <f>AVERAGE(H$5:Q$54)</f>
        <v>6.4849094567404428</v>
      </c>
      <c r="S296" s="186"/>
      <c r="T296" s="280"/>
      <c r="U296" s="280"/>
      <c r="V296" s="280"/>
      <c r="W296" s="280"/>
      <c r="X296" s="280"/>
      <c r="Y296" s="281"/>
      <c r="Z296" s="282"/>
      <c r="AA296" s="282"/>
      <c r="AB296" s="282"/>
      <c r="AC296" s="282"/>
      <c r="AD296" s="282"/>
      <c r="AE296" s="282"/>
      <c r="AF296" s="282"/>
      <c r="AG296" s="282"/>
      <c r="AH296" s="282"/>
      <c r="AI296" s="282"/>
      <c r="AJ296" s="282"/>
      <c r="AK296" s="282"/>
      <c r="AL296" s="282"/>
      <c r="AM296" s="282"/>
      <c r="AN296" s="282"/>
      <c r="AO296" s="282"/>
      <c r="AP296" s="282"/>
      <c r="AQ296" s="282"/>
      <c r="AR296" s="282"/>
      <c r="AS296" s="282"/>
      <c r="AT296" s="282"/>
      <c r="AU296" s="282"/>
      <c r="AV296" s="282"/>
      <c r="AW296" s="282"/>
      <c r="AX296" s="282"/>
      <c r="AY296" s="282"/>
      <c r="AZ296" s="282"/>
      <c r="BA296" s="282"/>
      <c r="BB296" s="282"/>
      <c r="BC296" s="282"/>
      <c r="BF296" s="12"/>
      <c r="BG296" s="12"/>
      <c r="BH296" s="12"/>
      <c r="BI296" s="12"/>
      <c r="BJ296" s="12"/>
      <c r="BK296" s="12"/>
      <c r="BL296" s="12"/>
      <c r="BM296" s="12"/>
      <c r="BN296" s="12"/>
      <c r="BO296" s="12"/>
      <c r="BP296" s="12"/>
      <c r="BQ296" s="12"/>
      <c r="BR296" s="12"/>
      <c r="BS296" s="12"/>
      <c r="BT296" s="12"/>
      <c r="BU296" s="12"/>
    </row>
    <row r="297" spans="1:73" s="273" customFormat="1" ht="12.75" customHeight="1">
      <c r="A297" s="19"/>
      <c r="B297" s="19"/>
      <c r="C297" s="19"/>
      <c r="D297" s="199"/>
      <c r="E297" s="167"/>
      <c r="F297" s="167"/>
      <c r="G297" s="169"/>
      <c r="H297" s="319"/>
      <c r="I297" s="319"/>
      <c r="J297" s="319"/>
      <c r="K297" s="319"/>
      <c r="L297" s="319"/>
      <c r="M297" s="319"/>
      <c r="N297" s="319"/>
      <c r="O297" s="319"/>
      <c r="P297" s="319"/>
      <c r="Q297" s="319"/>
      <c r="R297" s="319"/>
      <c r="S297" s="8"/>
      <c r="T297" s="272"/>
      <c r="U297" s="272"/>
      <c r="V297" s="272"/>
      <c r="W297" s="272"/>
      <c r="X297" s="272"/>
      <c r="Y297" s="141"/>
      <c r="Z297" s="19"/>
      <c r="AA297" s="19"/>
      <c r="AB297" s="269"/>
      <c r="AC297" s="269"/>
      <c r="AD297" s="269"/>
      <c r="AE297" s="269"/>
      <c r="AF297" s="269"/>
      <c r="AG297" s="269"/>
      <c r="AH297" s="269"/>
      <c r="AI297" s="269"/>
      <c r="AJ297" s="269"/>
      <c r="AK297" s="269"/>
      <c r="AL297" s="269"/>
      <c r="AM297" s="269"/>
      <c r="AN297" s="269"/>
      <c r="AO297" s="269"/>
      <c r="AP297" s="269"/>
      <c r="AQ297" s="269"/>
      <c r="AR297" s="269"/>
      <c r="AS297" s="269"/>
      <c r="AT297" s="19"/>
      <c r="AU297" s="19"/>
      <c r="AV297" s="269"/>
      <c r="AW297" s="269"/>
      <c r="AX297" s="269"/>
      <c r="AY297" s="269"/>
      <c r="AZ297" s="269"/>
      <c r="BA297" s="269"/>
      <c r="BB297" s="269"/>
      <c r="BC297" s="269"/>
      <c r="BF297" s="12"/>
      <c r="BG297" s="12"/>
      <c r="BH297" s="12"/>
      <c r="BI297" s="12"/>
      <c r="BJ297" s="12"/>
      <c r="BK297" s="12"/>
      <c r="BL297" s="12"/>
      <c r="BM297" s="12"/>
      <c r="BN297" s="12"/>
      <c r="BO297" s="12"/>
      <c r="BP297" s="12"/>
      <c r="BQ297" s="12"/>
      <c r="BR297" s="12"/>
      <c r="BS297" s="12"/>
      <c r="BT297" s="12"/>
      <c r="BU297" s="12"/>
    </row>
    <row r="298" spans="1:73" s="274" customFormat="1" ht="12.75" customHeight="1">
      <c r="A298" s="19"/>
      <c r="B298" s="19"/>
      <c r="C298" s="19"/>
      <c r="D298" s="267"/>
      <c r="E298" s="267"/>
      <c r="F298" s="267"/>
      <c r="G298" s="267"/>
      <c r="H298" s="267"/>
      <c r="I298" s="267"/>
      <c r="J298" s="267"/>
      <c r="K298" s="267"/>
      <c r="L298" s="267"/>
      <c r="M298" s="267"/>
      <c r="N298" s="267"/>
      <c r="O298" s="267"/>
      <c r="P298" s="267"/>
      <c r="Q298" s="267"/>
      <c r="R298" s="271"/>
      <c r="S298" s="8"/>
      <c r="T298" s="272"/>
      <c r="U298" s="272"/>
      <c r="V298" s="272"/>
      <c r="W298" s="272"/>
      <c r="X298" s="272"/>
      <c r="Y298" s="141"/>
      <c r="Z298" s="19"/>
      <c r="AA298" s="19"/>
      <c r="AB298" s="269"/>
      <c r="AC298" s="269"/>
      <c r="AD298" s="269"/>
      <c r="AE298" s="269"/>
      <c r="AF298" s="269"/>
      <c r="AG298" s="269"/>
      <c r="AH298" s="269"/>
      <c r="AI298" s="269"/>
      <c r="AJ298" s="269"/>
      <c r="AK298" s="269"/>
      <c r="AL298" s="269"/>
      <c r="AM298" s="269"/>
      <c r="AN298" s="269"/>
      <c r="AO298" s="269"/>
      <c r="AP298" s="269"/>
      <c r="AQ298" s="269"/>
      <c r="AR298" s="269"/>
      <c r="AS298" s="269"/>
      <c r="AT298" s="19"/>
      <c r="AU298" s="19"/>
      <c r="AV298" s="269"/>
      <c r="AW298" s="269"/>
      <c r="AX298" s="269"/>
      <c r="AY298" s="269"/>
      <c r="AZ298" s="269"/>
      <c r="BA298" s="269"/>
      <c r="BB298" s="269"/>
      <c r="BC298" s="269"/>
      <c r="BD298" s="273"/>
      <c r="BE298" s="273"/>
      <c r="BF298" s="12"/>
      <c r="BG298" s="12"/>
      <c r="BH298" s="12"/>
      <c r="BI298" s="12"/>
      <c r="BJ298" s="12"/>
      <c r="BK298" s="12"/>
      <c r="BL298" s="12"/>
      <c r="BM298" s="12"/>
      <c r="BN298" s="12"/>
      <c r="BO298" s="12"/>
      <c r="BP298" s="12"/>
      <c r="BQ298" s="12"/>
      <c r="BR298" s="12"/>
      <c r="BS298" s="12"/>
      <c r="BT298" s="12"/>
      <c r="BU298" s="12"/>
    </row>
    <row r="299" spans="1:73" ht="18" customHeight="1">
      <c r="A299" s="19"/>
      <c r="B299" s="19"/>
      <c r="C299" s="19"/>
      <c r="D299" s="118"/>
      <c r="E299" s="118"/>
      <c r="F299" s="118"/>
      <c r="G299" s="119" t="s">
        <v>67</v>
      </c>
      <c r="H299" s="120"/>
      <c r="I299" s="120"/>
      <c r="J299" s="120"/>
      <c r="K299" s="121"/>
      <c r="L299" s="238"/>
      <c r="M299" s="238"/>
      <c r="N299" s="238"/>
      <c r="O299" s="238"/>
      <c r="P299" s="238"/>
      <c r="Q299" s="238"/>
      <c r="R299" s="320"/>
      <c r="S299" s="8"/>
      <c r="T299" s="141"/>
      <c r="U299" s="141"/>
      <c r="V299" s="141"/>
      <c r="W299" s="141"/>
      <c r="X299" s="141"/>
      <c r="Y299" s="141"/>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F299" s="12"/>
      <c r="BG299" s="12"/>
      <c r="BH299" s="12"/>
      <c r="BI299" s="12"/>
      <c r="BJ299" s="12"/>
      <c r="BK299" s="12"/>
      <c r="BL299" s="12"/>
      <c r="BM299" s="12"/>
      <c r="BN299" s="12"/>
      <c r="BO299" s="12"/>
      <c r="BP299" s="12"/>
      <c r="BQ299" s="12"/>
      <c r="BR299" s="12"/>
      <c r="BS299" s="12"/>
      <c r="BT299" s="12"/>
      <c r="BU299" s="12"/>
    </row>
    <row r="300" spans="1:73" ht="24.75" customHeight="1">
      <c r="A300" s="19"/>
      <c r="B300" s="19"/>
      <c r="C300" s="19"/>
      <c r="D300" s="118"/>
      <c r="E300" s="126"/>
      <c r="F300" s="126"/>
      <c r="G300" s="127" t="str">
        <f>R3</f>
        <v>MODAL</v>
      </c>
      <c r="H300" s="464" t="str">
        <f t="shared" ref="H300:Q300" si="123">H3</f>
        <v>Harald</v>
      </c>
      <c r="I300" s="464" t="str">
        <f t="shared" si="123"/>
        <v>Lisbet</v>
      </c>
      <c r="J300" s="464" t="str">
        <f t="shared" si="123"/>
        <v>Hildegunn</v>
      </c>
      <c r="K300" s="464" t="str">
        <f t="shared" si="123"/>
        <v>Stian</v>
      </c>
      <c r="L300" s="464" t="str">
        <f t="shared" si="123"/>
        <v>Merete</v>
      </c>
      <c r="M300" s="464" t="str">
        <f t="shared" si="123"/>
        <v>Janicke</v>
      </c>
      <c r="N300" s="464" t="str">
        <f t="shared" ref="N300" si="124">N3</f>
        <v>Silje</v>
      </c>
      <c r="O300" s="464" t="str">
        <f t="shared" si="123"/>
        <v>Asbjørn</v>
      </c>
      <c r="P300" s="464" t="str">
        <f t="shared" si="123"/>
        <v>Else</v>
      </c>
      <c r="Q300" s="464" t="str">
        <f t="shared" si="123"/>
        <v>Trine</v>
      </c>
      <c r="R300" s="129"/>
      <c r="S300" s="186"/>
      <c r="T300" s="141"/>
      <c r="U300" s="141"/>
      <c r="V300" s="141"/>
      <c r="W300" s="141"/>
      <c r="X300" s="141"/>
      <c r="Y300" s="141"/>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F300" s="12"/>
      <c r="BG300" s="12"/>
      <c r="BH300" s="12"/>
      <c r="BI300" s="12"/>
      <c r="BJ300" s="12"/>
      <c r="BK300" s="12"/>
      <c r="BL300" s="12"/>
      <c r="BM300" s="12"/>
      <c r="BN300" s="12"/>
      <c r="BO300" s="12"/>
      <c r="BP300" s="12"/>
      <c r="BQ300" s="12"/>
      <c r="BR300" s="12"/>
      <c r="BS300" s="12"/>
      <c r="BT300" s="12"/>
      <c r="BU300" s="12"/>
    </row>
    <row r="301" spans="1:73" ht="12.75" customHeight="1">
      <c r="A301" s="19"/>
      <c r="B301" s="19"/>
      <c r="C301" s="19"/>
      <c r="D301" s="118"/>
      <c r="E301" s="126"/>
      <c r="F301" s="126"/>
      <c r="G301" s="127" t="str">
        <f>R4</f>
        <v>(R1-R5)</v>
      </c>
      <c r="H301" s="75">
        <f t="shared" ref="H301:Q301" si="125">H4</f>
        <v>3</v>
      </c>
      <c r="I301" s="75">
        <f t="shared" si="125"/>
        <v>1</v>
      </c>
      <c r="J301" s="75">
        <f t="shared" si="125"/>
        <v>2</v>
      </c>
      <c r="K301" s="75">
        <f t="shared" si="125"/>
        <v>10</v>
      </c>
      <c r="L301" s="75">
        <f t="shared" si="125"/>
        <v>4</v>
      </c>
      <c r="M301" s="75">
        <f t="shared" si="125"/>
        <v>9</v>
      </c>
      <c r="N301" s="75">
        <f t="shared" ref="N301" si="126">N4</f>
        <v>5</v>
      </c>
      <c r="O301" s="75">
        <f t="shared" si="125"/>
        <v>8</v>
      </c>
      <c r="P301" s="75">
        <f t="shared" si="125"/>
        <v>6</v>
      </c>
      <c r="Q301" s="75">
        <f t="shared" si="125"/>
        <v>7</v>
      </c>
      <c r="R301" s="133" t="s">
        <v>39</v>
      </c>
      <c r="S301" s="186"/>
      <c r="T301" s="141"/>
      <c r="U301" s="141"/>
      <c r="V301" s="141"/>
      <c r="W301" s="141"/>
      <c r="X301" s="141"/>
      <c r="Y301" s="141"/>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F301" s="12"/>
      <c r="BG301" s="12"/>
      <c r="BH301" s="12"/>
      <c r="BI301" s="12"/>
      <c r="BJ301" s="12"/>
      <c r="BK301" s="12"/>
      <c r="BL301" s="12"/>
      <c r="BM301" s="12"/>
      <c r="BN301" s="12"/>
      <c r="BO301" s="12"/>
      <c r="BP301" s="12"/>
      <c r="BQ301" s="12"/>
      <c r="BR301" s="12"/>
      <c r="BS301" s="12"/>
      <c r="BT301" s="12"/>
      <c r="BU301" s="12"/>
    </row>
    <row r="302" spans="1:73" ht="12.75" customHeight="1">
      <c r="A302" s="19"/>
      <c r="B302" s="19"/>
      <c r="C302" s="19"/>
      <c r="D302" s="118"/>
      <c r="E302" s="136"/>
      <c r="F302" s="136"/>
      <c r="G302" s="150">
        <v>0</v>
      </c>
      <c r="H302" s="289" t="str">
        <f t="shared" ref="H302:Q302" si="127">IF(H73="-","-",IF( H73&gt;1,H280+H259,"-"))</f>
        <v>-</v>
      </c>
      <c r="I302" s="289" t="str">
        <f t="shared" ref="I302:I317" si="128">IF(I73="-","-",IF( I73&gt;1,I280+I259,"-"))</f>
        <v>-</v>
      </c>
      <c r="J302" s="289" t="str">
        <f t="shared" si="127"/>
        <v>-</v>
      </c>
      <c r="K302" s="289" t="str">
        <f t="shared" si="127"/>
        <v>-</v>
      </c>
      <c r="L302" s="289" t="str">
        <f t="shared" si="127"/>
        <v>-</v>
      </c>
      <c r="M302" s="289" t="str">
        <f t="shared" si="127"/>
        <v>-</v>
      </c>
      <c r="N302" s="289" t="str">
        <f t="shared" ref="N302" si="129">IF(N73="-","-",IF( N73&gt;1,N280+N259,"-"))</f>
        <v>-</v>
      </c>
      <c r="O302" s="289" t="str">
        <f t="shared" si="127"/>
        <v>-</v>
      </c>
      <c r="P302" s="289" t="str">
        <f t="shared" si="127"/>
        <v>-</v>
      </c>
      <c r="Q302" s="289" t="str">
        <f t="shared" si="127"/>
        <v>-</v>
      </c>
      <c r="R302" s="321" t="str">
        <f t="shared" ref="R302:R317" si="130">IF( H73="-","-",R280+R259)</f>
        <v>-</v>
      </c>
      <c r="S302" s="186"/>
      <c r="T302" s="322"/>
      <c r="U302" s="322"/>
      <c r="V302" s="322"/>
      <c r="W302" s="322"/>
      <c r="X302" s="322"/>
      <c r="Y302" s="322"/>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F302" s="12"/>
      <c r="BG302" s="12"/>
      <c r="BH302" s="12"/>
      <c r="BI302" s="12"/>
      <c r="BJ302" s="12"/>
      <c r="BK302" s="12"/>
      <c r="BL302" s="12"/>
      <c r="BM302" s="12"/>
      <c r="BN302" s="12"/>
      <c r="BO302" s="12"/>
      <c r="BP302" s="12"/>
      <c r="BQ302" s="12"/>
      <c r="BR302" s="12"/>
      <c r="BS302" s="12"/>
      <c r="BT302" s="12"/>
      <c r="BU302" s="12"/>
    </row>
    <row r="303" spans="1:73" ht="12.75" customHeight="1">
      <c r="A303" s="19"/>
      <c r="B303" s="19"/>
      <c r="C303" s="19"/>
      <c r="D303" s="118"/>
      <c r="E303" s="136"/>
      <c r="F303" s="136"/>
      <c r="G303" s="153">
        <f t="shared" ref="G303:G317" si="131">G302+1</f>
        <v>1</v>
      </c>
      <c r="H303" s="292" t="str">
        <f t="shared" ref="H303:Q303" si="132">IF(H74="-","-",IF( H74&gt;1,H281+H260,"-"))</f>
        <v>-</v>
      </c>
      <c r="I303" s="292" t="str">
        <f t="shared" si="128"/>
        <v>-</v>
      </c>
      <c r="J303" s="292" t="str">
        <f t="shared" si="132"/>
        <v>-</v>
      </c>
      <c r="K303" s="292" t="str">
        <f t="shared" si="132"/>
        <v>-</v>
      </c>
      <c r="L303" s="292" t="str">
        <f t="shared" si="132"/>
        <v>-</v>
      </c>
      <c r="M303" s="292" t="str">
        <f t="shared" si="132"/>
        <v>-</v>
      </c>
      <c r="N303" s="292" t="str">
        <f t="shared" ref="N303" si="133">IF(N74="-","-",IF( N74&gt;1,N281+N260,"-"))</f>
        <v>-</v>
      </c>
      <c r="O303" s="292" t="str">
        <f t="shared" si="132"/>
        <v>-</v>
      </c>
      <c r="P303" s="292" t="str">
        <f t="shared" si="132"/>
        <v>-</v>
      </c>
      <c r="Q303" s="292" t="str">
        <f t="shared" si="132"/>
        <v>-</v>
      </c>
      <c r="R303" s="323" t="str">
        <f t="shared" si="130"/>
        <v>-</v>
      </c>
      <c r="S303" s="186"/>
      <c r="T303" s="322"/>
      <c r="U303" s="322"/>
      <c r="V303" s="322"/>
      <c r="W303" s="322"/>
      <c r="X303" s="322"/>
      <c r="Y303" s="322"/>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F303" s="12"/>
      <c r="BG303" s="12"/>
      <c r="BH303" s="12"/>
      <c r="BI303" s="12"/>
      <c r="BJ303" s="12"/>
      <c r="BK303" s="12"/>
      <c r="BL303" s="12"/>
      <c r="BM303" s="12"/>
      <c r="BN303" s="12"/>
      <c r="BO303" s="12"/>
      <c r="BP303" s="12"/>
      <c r="BQ303" s="12"/>
      <c r="BR303" s="12"/>
      <c r="BS303" s="12"/>
      <c r="BT303" s="12"/>
      <c r="BU303" s="12"/>
    </row>
    <row r="304" spans="1:73" ht="12.75" customHeight="1">
      <c r="A304" s="19"/>
      <c r="B304" s="19"/>
      <c r="C304" s="19"/>
      <c r="D304" s="118"/>
      <c r="E304" s="136"/>
      <c r="F304" s="136"/>
      <c r="G304" s="153">
        <f t="shared" si="131"/>
        <v>2</v>
      </c>
      <c r="H304" s="292">
        <f t="shared" ref="H304:Q304" si="134">IF(H75="-","-",IF( H75&gt;1,H282+H261,"-"))</f>
        <v>2</v>
      </c>
      <c r="I304" s="292">
        <f t="shared" si="128"/>
        <v>2</v>
      </c>
      <c r="J304" s="292">
        <f t="shared" si="134"/>
        <v>2</v>
      </c>
      <c r="K304" s="292">
        <f t="shared" si="134"/>
        <v>2</v>
      </c>
      <c r="L304" s="292">
        <f t="shared" si="134"/>
        <v>2</v>
      </c>
      <c r="M304" s="292">
        <f t="shared" si="134"/>
        <v>2</v>
      </c>
      <c r="N304" s="292">
        <f t="shared" ref="N304" si="135">IF(N75="-","-",IF( N75&gt;1,N282+N261,"-"))</f>
        <v>2</v>
      </c>
      <c r="O304" s="292">
        <f t="shared" si="134"/>
        <v>2</v>
      </c>
      <c r="P304" s="292">
        <f t="shared" si="134"/>
        <v>2</v>
      </c>
      <c r="Q304" s="292">
        <f t="shared" si="134"/>
        <v>2</v>
      </c>
      <c r="R304" s="323">
        <f t="shared" si="130"/>
        <v>2</v>
      </c>
      <c r="S304" s="186"/>
      <c r="T304" s="322"/>
      <c r="U304" s="322"/>
      <c r="V304" s="322"/>
      <c r="W304" s="322"/>
      <c r="X304" s="322"/>
      <c r="Y304" s="322"/>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F304" s="12"/>
      <c r="BG304" s="12"/>
      <c r="BH304" s="12"/>
      <c r="BI304" s="12"/>
      <c r="BJ304" s="12"/>
      <c r="BK304" s="12"/>
      <c r="BL304" s="12"/>
      <c r="BM304" s="12"/>
      <c r="BN304" s="12"/>
      <c r="BO304" s="12"/>
      <c r="BP304" s="12"/>
      <c r="BQ304" s="12"/>
      <c r="BR304" s="12"/>
      <c r="BS304" s="12"/>
      <c r="BT304" s="12"/>
      <c r="BU304" s="12"/>
    </row>
    <row r="305" spans="1:73" ht="12.75" customHeight="1">
      <c r="A305" s="19"/>
      <c r="B305" s="19"/>
      <c r="C305" s="19"/>
      <c r="D305" s="118"/>
      <c r="E305" s="136"/>
      <c r="F305" s="136"/>
      <c r="G305" s="153">
        <f t="shared" si="131"/>
        <v>3</v>
      </c>
      <c r="H305" s="292">
        <f t="shared" ref="H305:Q305" si="136">IF(H76="-","-",IF( H76&gt;1,H283+H262,"-"))</f>
        <v>3</v>
      </c>
      <c r="I305" s="292">
        <f t="shared" si="128"/>
        <v>3</v>
      </c>
      <c r="J305" s="292">
        <f t="shared" si="136"/>
        <v>3</v>
      </c>
      <c r="K305" s="292">
        <f t="shared" si="136"/>
        <v>3</v>
      </c>
      <c r="L305" s="292">
        <f t="shared" si="136"/>
        <v>4.25</v>
      </c>
      <c r="M305" s="292">
        <f t="shared" si="136"/>
        <v>3</v>
      </c>
      <c r="N305" s="292">
        <f t="shared" ref="N305" si="137">IF(N76="-","-",IF( N76&gt;1,N283+N262,"-"))</f>
        <v>4.25</v>
      </c>
      <c r="O305" s="292">
        <f t="shared" si="136"/>
        <v>4.25</v>
      </c>
      <c r="P305" s="292">
        <f t="shared" si="136"/>
        <v>3</v>
      </c>
      <c r="Q305" s="292">
        <f t="shared" si="136"/>
        <v>3</v>
      </c>
      <c r="R305" s="323">
        <f t="shared" si="130"/>
        <v>3.6084935656738351</v>
      </c>
      <c r="S305" s="186"/>
      <c r="T305" s="322"/>
      <c r="U305" s="322"/>
      <c r="V305" s="322"/>
      <c r="W305" s="322"/>
      <c r="X305" s="322"/>
      <c r="Y305" s="322"/>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F305" s="12"/>
      <c r="BG305" s="12"/>
      <c r="BH305" s="12"/>
      <c r="BI305" s="12"/>
      <c r="BJ305" s="12"/>
      <c r="BK305" s="12"/>
      <c r="BL305" s="12"/>
      <c r="BM305" s="12"/>
      <c r="BN305" s="12"/>
      <c r="BO305" s="12"/>
      <c r="BP305" s="12"/>
      <c r="BQ305" s="12"/>
      <c r="BR305" s="12"/>
      <c r="BS305" s="12"/>
      <c r="BT305" s="12"/>
      <c r="BU305" s="12"/>
    </row>
    <row r="306" spans="1:73" ht="12.75" customHeight="1">
      <c r="A306" s="19"/>
      <c r="B306" s="19"/>
      <c r="C306" s="19"/>
      <c r="D306" s="118"/>
      <c r="E306" s="136"/>
      <c r="F306" s="136"/>
      <c r="G306" s="153">
        <f t="shared" si="131"/>
        <v>4</v>
      </c>
      <c r="H306" s="292">
        <f t="shared" ref="H306:Q306" si="138">IF(H77="-","-",IF( H77&gt;1,H284+H263,"-"))</f>
        <v>4</v>
      </c>
      <c r="I306" s="292">
        <f t="shared" si="128"/>
        <v>4.6498299142610575</v>
      </c>
      <c r="J306" s="292">
        <f t="shared" si="138"/>
        <v>4</v>
      </c>
      <c r="K306" s="292">
        <f t="shared" si="138"/>
        <v>4</v>
      </c>
      <c r="L306" s="292">
        <f t="shared" si="138"/>
        <v>5.3661288923219761</v>
      </c>
      <c r="M306" s="292">
        <f t="shared" si="138"/>
        <v>4</v>
      </c>
      <c r="N306" s="292">
        <f t="shared" ref="N306" si="139">IF(N77="-","-",IF( N77&gt;1,N284+N263,"-"))</f>
        <v>4</v>
      </c>
      <c r="O306" s="292">
        <f t="shared" si="138"/>
        <v>4</v>
      </c>
      <c r="P306" s="292">
        <f t="shared" si="138"/>
        <v>4</v>
      </c>
      <c r="Q306" s="292">
        <f t="shared" si="138"/>
        <v>6.2996598285221213</v>
      </c>
      <c r="R306" s="323">
        <f t="shared" si="130"/>
        <v>4.8538146662408108</v>
      </c>
      <c r="S306" s="186"/>
      <c r="T306" s="322"/>
      <c r="U306" s="322"/>
      <c r="V306" s="322"/>
      <c r="W306" s="322"/>
      <c r="X306" s="322"/>
      <c r="Y306" s="322"/>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F306" s="12"/>
      <c r="BG306" s="12"/>
      <c r="BH306" s="12"/>
      <c r="BI306" s="12"/>
      <c r="BJ306" s="12"/>
      <c r="BK306" s="12"/>
      <c r="BL306" s="12"/>
      <c r="BM306" s="12"/>
      <c r="BN306" s="12"/>
      <c r="BO306" s="12"/>
      <c r="BP306" s="12"/>
      <c r="BQ306" s="12"/>
      <c r="BR306" s="12"/>
      <c r="BS306" s="12"/>
      <c r="BT306" s="12"/>
      <c r="BU306" s="12"/>
    </row>
    <row r="307" spans="1:73" ht="12.75" customHeight="1">
      <c r="A307" s="19"/>
      <c r="B307" s="19"/>
      <c r="C307" s="19"/>
      <c r="D307" s="118"/>
      <c r="E307" s="136"/>
      <c r="F307" s="136"/>
      <c r="G307" s="153">
        <f t="shared" si="131"/>
        <v>5</v>
      </c>
      <c r="H307" s="292">
        <f t="shared" ref="H307:Q307" si="140">IF(H78="-","-",IF( H78&gt;1,H285+H264,"-"))</f>
        <v>5</v>
      </c>
      <c r="I307" s="292">
        <f t="shared" si="128"/>
        <v>5</v>
      </c>
      <c r="J307" s="292">
        <f t="shared" si="140"/>
        <v>6.0944271909999221</v>
      </c>
      <c r="K307" s="292">
        <f t="shared" si="140"/>
        <v>5</v>
      </c>
      <c r="L307" s="292">
        <f t="shared" si="140"/>
        <v>5</v>
      </c>
      <c r="M307" s="292">
        <f t="shared" si="140"/>
        <v>5</v>
      </c>
      <c r="N307" s="292">
        <f t="shared" ref="N307" si="141">IF(N78="-","-",IF( N78&gt;1,N285+N264,"-"))</f>
        <v>5</v>
      </c>
      <c r="O307" s="292">
        <f t="shared" si="140"/>
        <v>5</v>
      </c>
      <c r="P307" s="292">
        <f t="shared" si="140"/>
        <v>5</v>
      </c>
      <c r="Q307" s="292">
        <f t="shared" si="140"/>
        <v>6.0944271909999221</v>
      </c>
      <c r="R307" s="323">
        <f t="shared" si="130"/>
        <v>5.4358973274443221</v>
      </c>
      <c r="S307" s="186"/>
      <c r="T307" s="322"/>
      <c r="U307" s="322"/>
      <c r="V307" s="322"/>
      <c r="W307" s="322"/>
      <c r="X307" s="322"/>
      <c r="Y307" s="322"/>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F307" s="12"/>
      <c r="BG307" s="12"/>
      <c r="BH307" s="12"/>
      <c r="BI307" s="12"/>
      <c r="BJ307" s="12"/>
      <c r="BK307" s="12"/>
      <c r="BL307" s="12"/>
      <c r="BM307" s="12"/>
      <c r="BN307" s="12"/>
      <c r="BO307" s="12"/>
      <c r="BP307" s="12"/>
      <c r="BQ307" s="12"/>
      <c r="BR307" s="12"/>
      <c r="BS307" s="12"/>
      <c r="BT307" s="12"/>
      <c r="BU307" s="12"/>
    </row>
    <row r="308" spans="1:73" ht="12.75" customHeight="1">
      <c r="A308" s="19"/>
      <c r="B308" s="19"/>
      <c r="C308" s="19"/>
      <c r="D308" s="118"/>
      <c r="E308" s="136"/>
      <c r="F308" s="136"/>
      <c r="G308" s="153">
        <f t="shared" si="131"/>
        <v>6</v>
      </c>
      <c r="H308" s="292">
        <f t="shared" ref="H308:Q308" si="142">IF(H79="-","-",IF( H79&gt;1,H286+H265,"-"))</f>
        <v>6</v>
      </c>
      <c r="I308" s="292">
        <f t="shared" si="128"/>
        <v>6.5555555555555651</v>
      </c>
      <c r="J308" s="292">
        <f t="shared" si="142"/>
        <v>6</v>
      </c>
      <c r="K308" s="292">
        <f t="shared" si="142"/>
        <v>6</v>
      </c>
      <c r="L308" s="292">
        <f t="shared" si="142"/>
        <v>6.7777777777777866</v>
      </c>
      <c r="M308" s="292">
        <f t="shared" si="142"/>
        <v>6.5555555555555651</v>
      </c>
      <c r="N308" s="292">
        <f t="shared" ref="N308" si="143">IF(N79="-","-",IF( N79&gt;1,N286+N265,"-"))</f>
        <v>6.5555555555555651</v>
      </c>
      <c r="O308" s="292">
        <f t="shared" si="142"/>
        <v>6</v>
      </c>
      <c r="P308" s="292">
        <f t="shared" si="142"/>
        <v>6</v>
      </c>
      <c r="Q308" s="292">
        <f t="shared" si="142"/>
        <v>6.7777777777777866</v>
      </c>
      <c r="R308" s="323">
        <f t="shared" si="130"/>
        <v>6.4624073419013648</v>
      </c>
      <c r="S308" s="186"/>
      <c r="T308" s="322"/>
      <c r="U308" s="322"/>
      <c r="V308" s="322"/>
      <c r="W308" s="322"/>
      <c r="X308" s="322"/>
      <c r="Y308" s="322"/>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F308" s="12"/>
      <c r="BG308" s="12"/>
      <c r="BH308" s="12"/>
      <c r="BI308" s="12"/>
      <c r="BJ308" s="12"/>
      <c r="BK308" s="12"/>
      <c r="BL308" s="12"/>
      <c r="BM308" s="12"/>
      <c r="BN308" s="12"/>
      <c r="BO308" s="12"/>
      <c r="BP308" s="12"/>
      <c r="BQ308" s="12"/>
      <c r="BR308" s="12"/>
      <c r="BS308" s="12"/>
      <c r="BT308" s="12"/>
      <c r="BU308" s="12"/>
    </row>
    <row r="309" spans="1:73" ht="12.75" customHeight="1">
      <c r="A309" s="19"/>
      <c r="B309" s="19"/>
      <c r="C309" s="19"/>
      <c r="D309" s="118"/>
      <c r="E309" s="136"/>
      <c r="F309" s="136"/>
      <c r="G309" s="153">
        <f t="shared" si="131"/>
        <v>7</v>
      </c>
      <c r="H309" s="292">
        <f t="shared" ref="H309:Q309" si="144">IF(H80="-","-",IF( H80&gt;1,H287+H266,"-"))</f>
        <v>7</v>
      </c>
      <c r="I309" s="292">
        <f t="shared" si="128"/>
        <v>7</v>
      </c>
      <c r="J309" s="292">
        <f t="shared" si="144"/>
        <v>7</v>
      </c>
      <c r="K309" s="292">
        <f t="shared" si="144"/>
        <v>7</v>
      </c>
      <c r="L309" s="292">
        <f t="shared" si="144"/>
        <v>7.6130718031613007</v>
      </c>
      <c r="M309" s="292">
        <f t="shared" si="144"/>
        <v>7.6130718031613007</v>
      </c>
      <c r="N309" s="292">
        <f t="shared" ref="N309" si="145">IF(N80="-","-",IF( N80&gt;1,N287+N266,"-"))</f>
        <v>7</v>
      </c>
      <c r="O309" s="292">
        <f t="shared" si="144"/>
        <v>7</v>
      </c>
      <c r="P309" s="292">
        <f t="shared" si="144"/>
        <v>7</v>
      </c>
      <c r="Q309" s="292">
        <f t="shared" si="144"/>
        <v>7</v>
      </c>
      <c r="R309" s="323">
        <f t="shared" si="130"/>
        <v>7.3070316101304238</v>
      </c>
      <c r="S309" s="186"/>
      <c r="T309" s="322"/>
      <c r="U309" s="322"/>
      <c r="V309" s="322"/>
      <c r="W309" s="322"/>
      <c r="X309" s="322"/>
      <c r="Y309" s="322"/>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F309" s="12"/>
      <c r="BG309" s="12"/>
      <c r="BH309" s="12"/>
      <c r="BI309" s="12"/>
      <c r="BJ309" s="12"/>
      <c r="BK309" s="12"/>
      <c r="BL309" s="12"/>
      <c r="BM309" s="12"/>
      <c r="BN309" s="12"/>
      <c r="BO309" s="12"/>
      <c r="BP309" s="12"/>
      <c r="BQ309" s="12"/>
      <c r="BR309" s="12"/>
      <c r="BS309" s="12"/>
      <c r="BT309" s="12"/>
      <c r="BU309" s="12"/>
    </row>
    <row r="310" spans="1:73" ht="12.75" customHeight="1">
      <c r="A310" s="19"/>
      <c r="B310" s="19"/>
      <c r="C310" s="19"/>
      <c r="D310" s="118"/>
      <c r="E310" s="136"/>
      <c r="F310" s="136"/>
      <c r="G310" s="153">
        <f t="shared" si="131"/>
        <v>8</v>
      </c>
      <c r="H310" s="292">
        <f t="shared" ref="H310:Q310" si="146">IF(H81="-","-",IF( H81&gt;1,H288+H267,"-"))</f>
        <v>8</v>
      </c>
      <c r="I310" s="292">
        <f t="shared" si="128"/>
        <v>8</v>
      </c>
      <c r="J310" s="292">
        <f t="shared" si="146"/>
        <v>8</v>
      </c>
      <c r="K310" s="292">
        <f>IF(K81="-","-",IF( K81&gt;1,K288+K267,"-"))</f>
        <v>9.6329931618554525</v>
      </c>
      <c r="L310" s="292">
        <f t="shared" si="146"/>
        <v>8.75</v>
      </c>
      <c r="M310" s="292">
        <f t="shared" si="146"/>
        <v>8</v>
      </c>
      <c r="N310" s="292">
        <f t="shared" ref="N310" si="147">IF(N81="-","-",IF( N81&gt;1,N288+N267,"-"))</f>
        <v>8</v>
      </c>
      <c r="O310" s="292">
        <f t="shared" si="146"/>
        <v>8</v>
      </c>
      <c r="P310" s="292">
        <f t="shared" si="146"/>
        <v>8.75</v>
      </c>
      <c r="Q310" s="292">
        <f t="shared" si="146"/>
        <v>9.6329931618554525</v>
      </c>
      <c r="R310" s="323">
        <f t="shared" si="130"/>
        <v>8.7278998683173921</v>
      </c>
      <c r="S310" s="186"/>
      <c r="T310" s="322"/>
      <c r="U310" s="322"/>
      <c r="V310" s="322"/>
      <c r="W310" s="322"/>
      <c r="X310" s="322"/>
      <c r="Y310" s="322"/>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F310" s="12"/>
      <c r="BG310" s="12"/>
      <c r="BH310" s="12"/>
      <c r="BI310" s="12"/>
      <c r="BJ310" s="12"/>
      <c r="BK310" s="12"/>
      <c r="BL310" s="12"/>
      <c r="BM310" s="12"/>
      <c r="BN310" s="12"/>
      <c r="BO310" s="12"/>
      <c r="BP310" s="12"/>
      <c r="BQ310" s="12"/>
      <c r="BR310" s="12"/>
      <c r="BS310" s="12"/>
      <c r="BT310" s="12"/>
      <c r="BU310" s="12"/>
    </row>
    <row r="311" spans="1:73" ht="12.75" customHeight="1">
      <c r="A311" s="19"/>
      <c r="B311" s="19"/>
      <c r="C311" s="19"/>
      <c r="D311" s="118"/>
      <c r="E311" s="136"/>
      <c r="F311" s="136"/>
      <c r="G311" s="153">
        <f t="shared" si="131"/>
        <v>9</v>
      </c>
      <c r="H311" s="292">
        <f t="shared" ref="H311:Q311" si="148">IF(H82="-","-",IF( H82&gt;1,H289+H268,"-"))</f>
        <v>9</v>
      </c>
      <c r="I311" s="292">
        <f t="shared" si="128"/>
        <v>9</v>
      </c>
      <c r="J311" s="292">
        <f t="shared" si="148"/>
        <v>9</v>
      </c>
      <c r="K311" s="292">
        <f t="shared" si="148"/>
        <v>9</v>
      </c>
      <c r="L311" s="292">
        <f t="shared" si="148"/>
        <v>10.914213562373096</v>
      </c>
      <c r="M311" s="292">
        <f t="shared" si="148"/>
        <v>11.82842712474619</v>
      </c>
      <c r="N311" s="292">
        <f t="shared" ref="N311" si="149">IF(N82="-","-",IF( N82&gt;1,N289+N268,"-"))</f>
        <v>9</v>
      </c>
      <c r="O311" s="292">
        <f t="shared" si="148"/>
        <v>10.914213562373096</v>
      </c>
      <c r="P311" s="292">
        <f t="shared" si="148"/>
        <v>9.9142135623730958</v>
      </c>
      <c r="Q311" s="292">
        <f t="shared" si="148"/>
        <v>10.914213562373096</v>
      </c>
      <c r="R311" s="323">
        <f t="shared" si="130"/>
        <v>10.205012502906161</v>
      </c>
      <c r="S311" s="186"/>
      <c r="T311" s="322"/>
      <c r="U311" s="322"/>
      <c r="V311" s="322"/>
      <c r="W311" s="322"/>
      <c r="X311" s="322"/>
      <c r="Y311" s="322"/>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F311" s="12"/>
      <c r="BG311" s="12"/>
      <c r="BH311" s="12"/>
      <c r="BI311" s="12"/>
      <c r="BJ311" s="12"/>
      <c r="BK311" s="12"/>
      <c r="BL311" s="12"/>
      <c r="BM311" s="12"/>
      <c r="BN311" s="12"/>
      <c r="BO311" s="12"/>
      <c r="BP311" s="12"/>
      <c r="BQ311" s="12"/>
      <c r="BR311" s="12"/>
      <c r="BS311" s="12"/>
      <c r="BT311" s="12"/>
      <c r="BU311" s="12"/>
    </row>
    <row r="312" spans="1:73" ht="12.75" customHeight="1">
      <c r="A312" s="19"/>
      <c r="B312" s="19"/>
      <c r="C312" s="19"/>
      <c r="D312" s="118"/>
      <c r="E312" s="136"/>
      <c r="F312" s="136"/>
      <c r="G312" s="153">
        <f t="shared" si="131"/>
        <v>10</v>
      </c>
      <c r="H312" s="292">
        <f t="shared" ref="H312:Q312" si="150">IF(H83="-","-",IF( H83&gt;1,H290+H269,"-"))</f>
        <v>10.75</v>
      </c>
      <c r="I312" s="292">
        <f t="shared" si="128"/>
        <v>10</v>
      </c>
      <c r="J312" s="292">
        <f t="shared" si="150"/>
        <v>11.25</v>
      </c>
      <c r="K312" s="292">
        <f t="shared" si="150"/>
        <v>11.25</v>
      </c>
      <c r="L312" s="292">
        <f t="shared" si="150"/>
        <v>10</v>
      </c>
      <c r="M312" s="292">
        <f t="shared" si="150"/>
        <v>11.654700538379252</v>
      </c>
      <c r="N312" s="292">
        <f t="shared" ref="N312" si="151">IF(N83="-","-",IF( N83&gt;1,N290+N269,"-"))</f>
        <v>10</v>
      </c>
      <c r="O312" s="292">
        <f t="shared" si="150"/>
        <v>10</v>
      </c>
      <c r="P312" s="292">
        <f t="shared" si="150"/>
        <v>10.75</v>
      </c>
      <c r="Q312" s="292">
        <f t="shared" si="150"/>
        <v>11.654700538379252</v>
      </c>
      <c r="R312" s="323">
        <f t="shared" si="130"/>
        <v>10.996387562687941</v>
      </c>
      <c r="S312" s="186"/>
      <c r="T312" s="322"/>
      <c r="U312" s="322"/>
      <c r="V312" s="322"/>
      <c r="W312" s="322"/>
      <c r="X312" s="322"/>
      <c r="Y312" s="322"/>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F312" s="12"/>
      <c r="BG312" s="12"/>
      <c r="BH312" s="12"/>
      <c r="BI312" s="12"/>
      <c r="BJ312" s="12"/>
      <c r="BK312" s="12"/>
      <c r="BL312" s="12"/>
      <c r="BM312" s="12"/>
      <c r="BN312" s="12"/>
      <c r="BO312" s="12"/>
      <c r="BP312" s="12"/>
      <c r="BQ312" s="12"/>
      <c r="BR312" s="12"/>
      <c r="BS312" s="12"/>
      <c r="BT312" s="12"/>
      <c r="BU312" s="12"/>
    </row>
    <row r="313" spans="1:73" ht="12.75" customHeight="1">
      <c r="A313" s="19"/>
      <c r="B313" s="19"/>
      <c r="C313" s="19"/>
      <c r="D313" s="118"/>
      <c r="E313" s="136"/>
      <c r="F313" s="136"/>
      <c r="G313" s="153">
        <f t="shared" si="131"/>
        <v>11</v>
      </c>
      <c r="H313" s="292">
        <f t="shared" ref="H313:Q313" si="152">IF(H84="-","-",IF( H84&gt;1,H291+H270,"-"))</f>
        <v>11</v>
      </c>
      <c r="I313" s="292">
        <f t="shared" si="128"/>
        <v>11.821367205045934</v>
      </c>
      <c r="J313" s="292">
        <f t="shared" si="152"/>
        <v>12.488033871712602</v>
      </c>
      <c r="K313" s="292">
        <f t="shared" si="152"/>
        <v>13</v>
      </c>
      <c r="L313" s="292">
        <f t="shared" si="152"/>
        <v>12.488033871712602</v>
      </c>
      <c r="M313" s="292">
        <f t="shared" si="152"/>
        <v>11.821367205045934</v>
      </c>
      <c r="N313" s="292">
        <f t="shared" ref="N313" si="153">IF(N84="-","-",IF( N84&gt;1,N291+N270,"-"))</f>
        <v>18.65685424949238</v>
      </c>
      <c r="O313" s="292">
        <f t="shared" si="152"/>
        <v>12.488033871712602</v>
      </c>
      <c r="P313" s="292">
        <f t="shared" si="152"/>
        <v>11.488033871712602</v>
      </c>
      <c r="Q313" s="292">
        <f t="shared" si="152"/>
        <v>15.388383796637234</v>
      </c>
      <c r="R313" s="323">
        <f t="shared" si="130"/>
        <v>13.422805607439265</v>
      </c>
      <c r="S313" s="186"/>
      <c r="T313" s="322"/>
      <c r="U313" s="322"/>
      <c r="V313" s="322"/>
      <c r="W313" s="322"/>
      <c r="X313" s="322"/>
      <c r="Y313" s="322"/>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F313" s="12"/>
      <c r="BG313" s="12"/>
      <c r="BH313" s="12"/>
      <c r="BI313" s="12"/>
      <c r="BJ313" s="12"/>
      <c r="BK313" s="12"/>
      <c r="BL313" s="12"/>
      <c r="BM313" s="12"/>
      <c r="BN313" s="12"/>
      <c r="BO313" s="12"/>
      <c r="BP313" s="12"/>
      <c r="BQ313" s="12"/>
      <c r="BR313" s="12"/>
      <c r="BS313" s="12"/>
      <c r="BT313" s="12"/>
      <c r="BU313" s="12"/>
    </row>
    <row r="314" spans="1:73" ht="12.75" customHeight="1">
      <c r="A314" s="19"/>
      <c r="B314" s="19"/>
      <c r="C314" s="19"/>
      <c r="D314" s="118"/>
      <c r="E314" s="136"/>
      <c r="F314" s="136"/>
      <c r="G314" s="153">
        <f t="shared" si="131"/>
        <v>12</v>
      </c>
      <c r="H314" s="292" t="str">
        <f t="shared" ref="H314:Q314" si="154">IF(H85="-","-",IF( H85&gt;1,H292+H271,"-"))</f>
        <v>-</v>
      </c>
      <c r="I314" s="292" t="str">
        <f t="shared" si="128"/>
        <v>-</v>
      </c>
      <c r="J314" s="292" t="str">
        <f t="shared" si="154"/>
        <v>-</v>
      </c>
      <c r="K314" s="292" t="str">
        <f t="shared" si="154"/>
        <v>-</v>
      </c>
      <c r="L314" s="292" t="str">
        <f t="shared" si="154"/>
        <v>-</v>
      </c>
      <c r="M314" s="292" t="str">
        <f t="shared" si="154"/>
        <v>-</v>
      </c>
      <c r="N314" s="292" t="str">
        <f t="shared" ref="N314" si="155">IF(N85="-","-",IF( N85&gt;1,N292+N271,"-"))</f>
        <v>-</v>
      </c>
      <c r="O314" s="292" t="str">
        <f t="shared" si="154"/>
        <v>-</v>
      </c>
      <c r="P314" s="292" t="str">
        <f t="shared" si="154"/>
        <v>-</v>
      </c>
      <c r="Q314" s="292" t="str">
        <f t="shared" si="154"/>
        <v>-</v>
      </c>
      <c r="R314" s="323">
        <f t="shared" si="130"/>
        <v>12.632795558988663</v>
      </c>
      <c r="S314" s="186"/>
      <c r="T314" s="322"/>
      <c r="U314" s="322"/>
      <c r="V314" s="322"/>
      <c r="W314" s="322"/>
      <c r="X314" s="322"/>
      <c r="Y314" s="322"/>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F314" s="12"/>
      <c r="BG314" s="12"/>
      <c r="BH314" s="12"/>
      <c r="BI314" s="12"/>
      <c r="BJ314" s="12"/>
      <c r="BK314" s="12"/>
      <c r="BL314" s="12"/>
      <c r="BM314" s="12"/>
      <c r="BN314" s="12"/>
      <c r="BO314" s="12"/>
      <c r="BP314" s="12"/>
      <c r="BQ314" s="12"/>
      <c r="BR314" s="12"/>
      <c r="BS314" s="12"/>
      <c r="BT314" s="12"/>
      <c r="BU314" s="12"/>
    </row>
    <row r="315" spans="1:73" ht="12.75" customHeight="1">
      <c r="A315" s="19"/>
      <c r="B315" s="19"/>
      <c r="C315" s="19"/>
      <c r="D315" s="118"/>
      <c r="E315" s="136"/>
      <c r="F315" s="136"/>
      <c r="G315" s="153">
        <f t="shared" si="131"/>
        <v>13</v>
      </c>
      <c r="H315" s="292" t="str">
        <f t="shared" ref="H315:Q315" si="156">IF(H86="-","-",IF( H86&gt;1,H293+H272,"-"))</f>
        <v>-</v>
      </c>
      <c r="I315" s="292" t="str">
        <f t="shared" si="128"/>
        <v>-</v>
      </c>
      <c r="J315" s="292" t="str">
        <f t="shared" si="156"/>
        <v>-</v>
      </c>
      <c r="K315" s="292" t="str">
        <f t="shared" si="156"/>
        <v>-</v>
      </c>
      <c r="L315" s="292" t="str">
        <f t="shared" si="156"/>
        <v>-</v>
      </c>
      <c r="M315" s="292" t="str">
        <f t="shared" si="156"/>
        <v>-</v>
      </c>
      <c r="N315" s="292" t="str">
        <f t="shared" ref="N315" si="157">IF(N86="-","-",IF( N86&gt;1,N293+N272,"-"))</f>
        <v>-</v>
      </c>
      <c r="O315" s="292" t="str">
        <f t="shared" si="156"/>
        <v>-</v>
      </c>
      <c r="P315" s="292" t="str">
        <f t="shared" si="156"/>
        <v>-</v>
      </c>
      <c r="Q315" s="292" t="str">
        <f t="shared" si="156"/>
        <v>-</v>
      </c>
      <c r="R315" s="323" t="str">
        <f t="shared" si="130"/>
        <v>-</v>
      </c>
      <c r="S315" s="186"/>
      <c r="T315" s="322"/>
      <c r="U315" s="322"/>
      <c r="V315" s="322"/>
      <c r="W315" s="322"/>
      <c r="X315" s="322"/>
      <c r="Y315" s="322"/>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F315" s="12"/>
      <c r="BG315" s="12"/>
      <c r="BH315" s="12"/>
      <c r="BI315" s="12"/>
      <c r="BJ315" s="12"/>
      <c r="BK315" s="12"/>
      <c r="BL315" s="12"/>
      <c r="BM315" s="12"/>
      <c r="BN315" s="12"/>
      <c r="BO315" s="12"/>
      <c r="BP315" s="12"/>
      <c r="BQ315" s="12"/>
      <c r="BR315" s="12"/>
      <c r="BS315" s="12"/>
      <c r="BT315" s="12"/>
      <c r="BU315" s="12"/>
    </row>
    <row r="316" spans="1:73" ht="12.75" customHeight="1">
      <c r="A316" s="19"/>
      <c r="B316" s="19"/>
      <c r="C316" s="19"/>
      <c r="D316" s="118"/>
      <c r="E316" s="136"/>
      <c r="F316" s="136"/>
      <c r="G316" s="153">
        <f t="shared" si="131"/>
        <v>14</v>
      </c>
      <c r="H316" s="292" t="str">
        <f t="shared" ref="H316:Q316" si="158">IF(H87="-","-",IF( H87&gt;1,H294+H273,"-"))</f>
        <v>-</v>
      </c>
      <c r="I316" s="292" t="str">
        <f t="shared" si="128"/>
        <v>-</v>
      </c>
      <c r="J316" s="292" t="str">
        <f t="shared" si="158"/>
        <v>-</v>
      </c>
      <c r="K316" s="292" t="str">
        <f t="shared" si="158"/>
        <v>-</v>
      </c>
      <c r="L316" s="292" t="str">
        <f t="shared" si="158"/>
        <v>-</v>
      </c>
      <c r="M316" s="292" t="str">
        <f t="shared" si="158"/>
        <v>-</v>
      </c>
      <c r="N316" s="292" t="str">
        <f t="shared" ref="N316" si="159">IF(N87="-","-",IF( N87&gt;1,N294+N273,"-"))</f>
        <v>-</v>
      </c>
      <c r="O316" s="292" t="str">
        <f t="shared" si="158"/>
        <v>-</v>
      </c>
      <c r="P316" s="292" t="str">
        <f t="shared" si="158"/>
        <v>-</v>
      </c>
      <c r="Q316" s="292" t="str">
        <f t="shared" si="158"/>
        <v>-</v>
      </c>
      <c r="R316" s="323" t="str">
        <f t="shared" si="130"/>
        <v>-</v>
      </c>
      <c r="S316" s="186"/>
      <c r="T316" s="322"/>
      <c r="U316" s="322"/>
      <c r="V316" s="322"/>
      <c r="W316" s="322"/>
      <c r="X316" s="322"/>
      <c r="Y316" s="322"/>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F316" s="12"/>
      <c r="BG316" s="12"/>
      <c r="BH316" s="12"/>
      <c r="BI316" s="12"/>
      <c r="BJ316" s="12"/>
      <c r="BK316" s="12"/>
      <c r="BL316" s="12"/>
      <c r="BM316" s="12"/>
      <c r="BN316" s="12"/>
      <c r="BO316" s="12"/>
      <c r="BP316" s="12"/>
      <c r="BQ316" s="12"/>
      <c r="BR316" s="12"/>
      <c r="BS316" s="12"/>
      <c r="BT316" s="12"/>
      <c r="BU316" s="12"/>
    </row>
    <row r="317" spans="1:73" ht="12.75" customHeight="1">
      <c r="A317" s="19"/>
      <c r="B317" s="19"/>
      <c r="C317" s="19"/>
      <c r="D317" s="118"/>
      <c r="E317" s="136"/>
      <c r="F317" s="136"/>
      <c r="G317" s="156">
        <f t="shared" si="131"/>
        <v>15</v>
      </c>
      <c r="H317" s="295" t="str">
        <f t="shared" ref="H317:Q317" si="160">IF(H88="-","-",IF( H88&gt;1,H295+H274,"-"))</f>
        <v>-</v>
      </c>
      <c r="I317" s="295" t="str">
        <f t="shared" si="128"/>
        <v>-</v>
      </c>
      <c r="J317" s="295" t="str">
        <f t="shared" si="160"/>
        <v>-</v>
      </c>
      <c r="K317" s="295" t="str">
        <f t="shared" si="160"/>
        <v>-</v>
      </c>
      <c r="L317" s="295" t="str">
        <f t="shared" si="160"/>
        <v>-</v>
      </c>
      <c r="M317" s="295" t="str">
        <f t="shared" si="160"/>
        <v>-</v>
      </c>
      <c r="N317" s="295" t="str">
        <f t="shared" ref="N317" si="161">IF(N88="-","-",IF( N88&gt;1,N295+N274,"-"))</f>
        <v>-</v>
      </c>
      <c r="O317" s="295" t="str">
        <f t="shared" si="160"/>
        <v>-</v>
      </c>
      <c r="P317" s="295" t="str">
        <f t="shared" si="160"/>
        <v>-</v>
      </c>
      <c r="Q317" s="295" t="str">
        <f t="shared" si="160"/>
        <v>-</v>
      </c>
      <c r="R317" s="324">
        <f t="shared" si="130"/>
        <v>20.310100879630717</v>
      </c>
      <c r="S317" s="186"/>
      <c r="T317" s="322"/>
      <c r="U317" s="322"/>
      <c r="V317" s="322"/>
      <c r="W317" s="322"/>
      <c r="X317" s="322"/>
      <c r="Y317" s="322"/>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F317" s="12"/>
      <c r="BG317" s="12"/>
      <c r="BH317" s="12"/>
      <c r="BI317" s="12"/>
      <c r="BJ317" s="12"/>
      <c r="BK317" s="12"/>
      <c r="BL317" s="12"/>
      <c r="BM317" s="12"/>
      <c r="BN317" s="12"/>
      <c r="BO317" s="12"/>
      <c r="BP317" s="12"/>
      <c r="BQ317" s="12"/>
      <c r="BR317" s="12"/>
      <c r="BS317" s="12"/>
      <c r="BT317" s="12"/>
      <c r="BU317" s="12"/>
    </row>
    <row r="318" spans="1:73" ht="12.75" customHeight="1">
      <c r="A318" s="19"/>
      <c r="B318" s="19"/>
      <c r="C318" s="19"/>
      <c r="D318" s="118"/>
      <c r="E318" s="298"/>
      <c r="F318" s="298"/>
      <c r="G318" s="299"/>
      <c r="H318" s="301"/>
      <c r="I318" s="301"/>
      <c r="J318" s="301"/>
      <c r="K318" s="301"/>
      <c r="L318" s="301"/>
      <c r="M318" s="301"/>
      <c r="N318" s="301"/>
      <c r="O318" s="301"/>
      <c r="P318" s="301"/>
      <c r="Q318" s="301"/>
      <c r="R318" s="301"/>
      <c r="S318" s="8"/>
      <c r="T318" s="322"/>
      <c r="U318" s="322"/>
      <c r="V318" s="322"/>
      <c r="W318" s="322"/>
      <c r="X318" s="322"/>
      <c r="Y318" s="322"/>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F318" s="12"/>
      <c r="BG318" s="12"/>
      <c r="BH318" s="12"/>
      <c r="BI318" s="12"/>
      <c r="BJ318" s="12"/>
      <c r="BK318" s="12"/>
      <c r="BL318" s="12"/>
      <c r="BM318" s="12"/>
      <c r="BN318" s="12"/>
      <c r="BO318" s="12"/>
      <c r="BP318" s="12"/>
      <c r="BQ318" s="12"/>
      <c r="BR318" s="12"/>
      <c r="BS318" s="12"/>
      <c r="BT318" s="12"/>
      <c r="BU318" s="12"/>
    </row>
    <row r="319" spans="1:73" ht="12.75" customHeight="1">
      <c r="A319" s="19"/>
      <c r="B319" s="19"/>
      <c r="C319" s="19"/>
      <c r="D319" s="118"/>
      <c r="E319" s="298"/>
      <c r="F319" s="298"/>
      <c r="G319" s="169"/>
      <c r="H319" s="305"/>
      <c r="I319" s="305"/>
      <c r="J319" s="305"/>
      <c r="K319" s="305"/>
      <c r="L319" s="305"/>
      <c r="M319" s="305"/>
      <c r="N319" s="305"/>
      <c r="O319" s="305"/>
      <c r="P319" s="305"/>
      <c r="Q319" s="305"/>
      <c r="R319" s="325"/>
      <c r="S319" s="8"/>
      <c r="T319" s="322"/>
      <c r="U319" s="322"/>
      <c r="V319" s="322"/>
      <c r="W319" s="322"/>
      <c r="X319" s="322"/>
      <c r="Y319" s="322"/>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F319" s="12"/>
      <c r="BG319" s="12"/>
      <c r="BH319" s="12"/>
      <c r="BI319" s="12"/>
      <c r="BJ319" s="12"/>
      <c r="BK319" s="12"/>
      <c r="BL319" s="12"/>
      <c r="BM319" s="12"/>
      <c r="BN319" s="12"/>
      <c r="BO319" s="12"/>
      <c r="BP319" s="12"/>
      <c r="BQ319" s="12"/>
      <c r="BR319" s="12"/>
      <c r="BS319" s="12"/>
      <c r="BT319" s="12"/>
      <c r="BU319" s="12"/>
    </row>
    <row r="320" spans="1:73" ht="18" customHeight="1">
      <c r="A320" s="19"/>
      <c r="B320" s="19"/>
      <c r="C320" s="19"/>
      <c r="D320" s="118"/>
      <c r="E320" s="118"/>
      <c r="F320" s="118"/>
      <c r="G320" s="119" t="s">
        <v>68</v>
      </c>
      <c r="H320" s="120"/>
      <c r="I320" s="120"/>
      <c r="J320" s="120"/>
      <c r="K320" s="121"/>
      <c r="L320" s="238"/>
      <c r="M320" s="238"/>
      <c r="N320" s="238"/>
      <c r="O320" s="238"/>
      <c r="P320" s="238"/>
      <c r="Q320" s="238"/>
      <c r="R320" s="320"/>
      <c r="S320" s="8"/>
      <c r="T320" s="141"/>
      <c r="U320" s="141"/>
      <c r="V320" s="141"/>
      <c r="W320" s="141"/>
      <c r="X320" s="141"/>
      <c r="Y320" s="141"/>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F320" s="12"/>
      <c r="BG320" s="12"/>
      <c r="BH320" s="12"/>
      <c r="BI320" s="12"/>
      <c r="BJ320" s="12"/>
      <c r="BK320" s="12"/>
      <c r="BL320" s="12"/>
      <c r="BM320" s="12"/>
      <c r="BN320" s="12"/>
      <c r="BO320" s="12"/>
      <c r="BP320" s="12"/>
      <c r="BQ320" s="12"/>
      <c r="BR320" s="12"/>
      <c r="BS320" s="12"/>
      <c r="BT320" s="12"/>
      <c r="BU320" s="12"/>
    </row>
    <row r="321" spans="1:73" ht="24.75" customHeight="1">
      <c r="A321" s="19"/>
      <c r="B321" s="19"/>
      <c r="C321" s="19"/>
      <c r="D321" s="118"/>
      <c r="E321" s="126"/>
      <c r="F321" s="126"/>
      <c r="G321" s="127" t="str">
        <f>R3</f>
        <v>MODAL</v>
      </c>
      <c r="H321" s="464" t="str">
        <f t="shared" ref="H321:Q321" si="162">H3</f>
        <v>Harald</v>
      </c>
      <c r="I321" s="464" t="str">
        <f t="shared" si="162"/>
        <v>Lisbet</v>
      </c>
      <c r="J321" s="464" t="str">
        <f t="shared" si="162"/>
        <v>Hildegunn</v>
      </c>
      <c r="K321" s="464" t="str">
        <f t="shared" si="162"/>
        <v>Stian</v>
      </c>
      <c r="L321" s="464" t="str">
        <f t="shared" si="162"/>
        <v>Merete</v>
      </c>
      <c r="M321" s="464" t="str">
        <f t="shared" si="162"/>
        <v>Janicke</v>
      </c>
      <c r="N321" s="464" t="str">
        <f t="shared" ref="N321" si="163">N3</f>
        <v>Silje</v>
      </c>
      <c r="O321" s="464" t="str">
        <f t="shared" si="162"/>
        <v>Asbjørn</v>
      </c>
      <c r="P321" s="464" t="str">
        <f t="shared" si="162"/>
        <v>Else</v>
      </c>
      <c r="Q321" s="464" t="str">
        <f t="shared" si="162"/>
        <v>Trine</v>
      </c>
      <c r="R321" s="129"/>
      <c r="S321" s="186"/>
      <c r="T321" s="141"/>
      <c r="U321" s="141"/>
      <c r="V321" s="141"/>
      <c r="W321" s="141"/>
      <c r="X321" s="141"/>
      <c r="Y321" s="141"/>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F321" s="12"/>
      <c r="BG321" s="12"/>
      <c r="BH321" s="12"/>
      <c r="BI321" s="12"/>
      <c r="BJ321" s="12"/>
      <c r="BK321" s="12"/>
      <c r="BL321" s="12"/>
      <c r="BM321" s="12"/>
      <c r="BN321" s="12"/>
      <c r="BO321" s="12"/>
      <c r="BP321" s="12"/>
      <c r="BQ321" s="12"/>
      <c r="BR321" s="12"/>
      <c r="BS321" s="12"/>
      <c r="BT321" s="12"/>
      <c r="BU321" s="12"/>
    </row>
    <row r="322" spans="1:73" ht="12.75" customHeight="1">
      <c r="A322" s="19"/>
      <c r="B322" s="19"/>
      <c r="C322" s="19"/>
      <c r="D322" s="118"/>
      <c r="E322" s="126"/>
      <c r="F322" s="126"/>
      <c r="G322" s="132" t="str">
        <f>R4</f>
        <v>(R1-R5)</v>
      </c>
      <c r="H322" s="75">
        <f t="shared" ref="H322:Q322" si="164">H4</f>
        <v>3</v>
      </c>
      <c r="I322" s="75">
        <f t="shared" si="164"/>
        <v>1</v>
      </c>
      <c r="J322" s="75">
        <f t="shared" si="164"/>
        <v>2</v>
      </c>
      <c r="K322" s="75">
        <f t="shared" si="164"/>
        <v>10</v>
      </c>
      <c r="L322" s="75">
        <f t="shared" si="164"/>
        <v>4</v>
      </c>
      <c r="M322" s="75">
        <f t="shared" si="164"/>
        <v>9</v>
      </c>
      <c r="N322" s="75">
        <f t="shared" ref="N322" si="165">N4</f>
        <v>5</v>
      </c>
      <c r="O322" s="75">
        <f t="shared" si="164"/>
        <v>8</v>
      </c>
      <c r="P322" s="75">
        <f t="shared" si="164"/>
        <v>6</v>
      </c>
      <c r="Q322" s="75">
        <f t="shared" si="164"/>
        <v>7</v>
      </c>
      <c r="R322" s="133" t="s">
        <v>39</v>
      </c>
      <c r="S322" s="186"/>
      <c r="T322" s="141"/>
      <c r="U322" s="141"/>
      <c r="V322" s="141"/>
      <c r="W322" s="141"/>
      <c r="X322" s="141"/>
      <c r="Y322" s="141"/>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F322" s="12"/>
      <c r="BG322" s="12"/>
      <c r="BH322" s="12"/>
      <c r="BI322" s="12"/>
      <c r="BJ322" s="12"/>
      <c r="BK322" s="12"/>
      <c r="BL322" s="12"/>
      <c r="BM322" s="12"/>
      <c r="BN322" s="12"/>
      <c r="BO322" s="12"/>
      <c r="BP322" s="12"/>
      <c r="BQ322" s="12"/>
      <c r="BR322" s="12"/>
      <c r="BS322" s="12"/>
      <c r="BT322" s="12"/>
      <c r="BU322" s="12"/>
    </row>
    <row r="323" spans="1:73" ht="12.75" customHeight="1">
      <c r="A323" s="19"/>
      <c r="B323" s="19"/>
      <c r="C323" s="19"/>
      <c r="D323" s="118"/>
      <c r="E323" s="136"/>
      <c r="F323" s="136"/>
      <c r="G323" s="150">
        <v>0</v>
      </c>
      <c r="H323" s="289" t="str">
        <f t="shared" ref="H323:Q323" si="166">IF(H73="-","-",IF( H73&gt;1,H280-H259,"-"))</f>
        <v>-</v>
      </c>
      <c r="I323" s="289" t="str">
        <f t="shared" ref="I323:I338" si="167">IF(I73="-","-",IF( I73&gt;1,I280-I259,"-"))</f>
        <v>-</v>
      </c>
      <c r="J323" s="289" t="str">
        <f t="shared" si="166"/>
        <v>-</v>
      </c>
      <c r="K323" s="289" t="str">
        <f t="shared" si="166"/>
        <v>-</v>
      </c>
      <c r="L323" s="289" t="str">
        <f t="shared" si="166"/>
        <v>-</v>
      </c>
      <c r="M323" s="289" t="str">
        <f t="shared" si="166"/>
        <v>-</v>
      </c>
      <c r="N323" s="289" t="str">
        <f t="shared" ref="N323" si="168">IF(N73="-","-",IF( N73&gt;1,N280-N259,"-"))</f>
        <v>-</v>
      </c>
      <c r="O323" s="289" t="str">
        <f t="shared" si="166"/>
        <v>-</v>
      </c>
      <c r="P323" s="289" t="str">
        <f t="shared" si="166"/>
        <v>-</v>
      </c>
      <c r="Q323" s="289" t="str">
        <f t="shared" si="166"/>
        <v>-</v>
      </c>
      <c r="R323" s="326" t="str">
        <f t="shared" ref="R323:R338" si="169">IF( H73="-","-",R280-R259)</f>
        <v>-</v>
      </c>
      <c r="S323" s="186"/>
      <c r="T323" s="141"/>
      <c r="U323" s="141"/>
      <c r="V323" s="141"/>
      <c r="W323" s="141"/>
      <c r="X323" s="141"/>
      <c r="Y323" s="141"/>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F323" s="12"/>
      <c r="BG323" s="12"/>
      <c r="BH323" s="12"/>
      <c r="BI323" s="12"/>
      <c r="BJ323" s="12"/>
      <c r="BK323" s="12"/>
      <c r="BL323" s="12"/>
      <c r="BM323" s="12"/>
      <c r="BN323" s="12"/>
      <c r="BO323" s="12"/>
      <c r="BP323" s="12"/>
      <c r="BQ323" s="12"/>
      <c r="BR323" s="12"/>
      <c r="BS323" s="12"/>
      <c r="BT323" s="12"/>
      <c r="BU323" s="12"/>
    </row>
    <row r="324" spans="1:73" ht="12.75" customHeight="1">
      <c r="A324" s="19"/>
      <c r="B324" s="19"/>
      <c r="C324" s="19"/>
      <c r="D324" s="118"/>
      <c r="E324" s="136"/>
      <c r="F324" s="136"/>
      <c r="G324" s="153">
        <f t="shared" ref="G324:G338" si="170">G323+1</f>
        <v>1</v>
      </c>
      <c r="H324" s="292" t="str">
        <f t="shared" ref="H324:Q324" si="171">IF(H74="-","-",IF( H74&gt;1,H281-H260,"-"))</f>
        <v>-</v>
      </c>
      <c r="I324" s="292" t="str">
        <f t="shared" si="167"/>
        <v>-</v>
      </c>
      <c r="J324" s="292" t="str">
        <f t="shared" si="171"/>
        <v>-</v>
      </c>
      <c r="K324" s="292" t="str">
        <f t="shared" si="171"/>
        <v>-</v>
      </c>
      <c r="L324" s="292" t="str">
        <f t="shared" si="171"/>
        <v>-</v>
      </c>
      <c r="M324" s="292" t="str">
        <f t="shared" si="171"/>
        <v>-</v>
      </c>
      <c r="N324" s="292" t="str">
        <f t="shared" ref="N324" si="172">IF(N74="-","-",IF( N74&gt;1,N281-N260,"-"))</f>
        <v>-</v>
      </c>
      <c r="O324" s="292" t="str">
        <f t="shared" si="171"/>
        <v>-</v>
      </c>
      <c r="P324" s="292" t="str">
        <f t="shared" si="171"/>
        <v>-</v>
      </c>
      <c r="Q324" s="292" t="str">
        <f t="shared" si="171"/>
        <v>-</v>
      </c>
      <c r="R324" s="327" t="str">
        <f t="shared" si="169"/>
        <v>-</v>
      </c>
      <c r="S324" s="186"/>
      <c r="T324" s="141"/>
      <c r="U324" s="141"/>
      <c r="V324" s="141"/>
      <c r="W324" s="141"/>
      <c r="X324" s="141"/>
      <c r="Y324" s="141"/>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F324" s="12"/>
      <c r="BG324" s="12"/>
      <c r="BH324" s="12"/>
      <c r="BI324" s="12"/>
      <c r="BJ324" s="12"/>
      <c r="BK324" s="12"/>
      <c r="BL324" s="12"/>
      <c r="BM324" s="12"/>
      <c r="BN324" s="12"/>
      <c r="BO324" s="12"/>
      <c r="BP324" s="12"/>
      <c r="BQ324" s="12"/>
      <c r="BR324" s="12"/>
      <c r="BS324" s="12"/>
      <c r="BT324" s="12"/>
      <c r="BU324" s="12"/>
    </row>
    <row r="325" spans="1:73" ht="12.75" customHeight="1">
      <c r="A325" s="19"/>
      <c r="B325" s="19"/>
      <c r="C325" s="19"/>
      <c r="D325" s="118"/>
      <c r="E325" s="136"/>
      <c r="F325" s="136"/>
      <c r="G325" s="153">
        <f t="shared" si="170"/>
        <v>2</v>
      </c>
      <c r="H325" s="292">
        <f t="shared" ref="H325:Q325" si="173">IF(H75="-","-",IF( H75&gt;1,H282-H261,"-"))</f>
        <v>2</v>
      </c>
      <c r="I325" s="292">
        <f t="shared" si="167"/>
        <v>2</v>
      </c>
      <c r="J325" s="292">
        <f t="shared" si="173"/>
        <v>2</v>
      </c>
      <c r="K325" s="292">
        <f t="shared" si="173"/>
        <v>2</v>
      </c>
      <c r="L325" s="292">
        <f t="shared" si="173"/>
        <v>2</v>
      </c>
      <c r="M325" s="292">
        <f t="shared" si="173"/>
        <v>2</v>
      </c>
      <c r="N325" s="292">
        <f t="shared" ref="N325" si="174">IF(N75="-","-",IF( N75&gt;1,N282-N261,"-"))</f>
        <v>2</v>
      </c>
      <c r="O325" s="292">
        <f t="shared" si="173"/>
        <v>2</v>
      </c>
      <c r="P325" s="292">
        <f t="shared" si="173"/>
        <v>2</v>
      </c>
      <c r="Q325" s="292">
        <f t="shared" si="173"/>
        <v>2</v>
      </c>
      <c r="R325" s="327">
        <f t="shared" si="169"/>
        <v>2</v>
      </c>
      <c r="S325" s="186"/>
      <c r="T325" s="141"/>
      <c r="U325" s="141"/>
      <c r="V325" s="141"/>
      <c r="W325" s="141"/>
      <c r="X325" s="141"/>
      <c r="Y325" s="141"/>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F325" s="12"/>
      <c r="BG325" s="12"/>
      <c r="BH325" s="12"/>
      <c r="BI325" s="12"/>
      <c r="BJ325" s="12"/>
      <c r="BK325" s="12"/>
      <c r="BL325" s="12"/>
      <c r="BM325" s="12"/>
      <c r="BN325" s="12"/>
      <c r="BO325" s="12"/>
      <c r="BP325" s="12"/>
      <c r="BQ325" s="12"/>
      <c r="BR325" s="12"/>
      <c r="BS325" s="12"/>
      <c r="BT325" s="12"/>
      <c r="BU325" s="12"/>
    </row>
    <row r="326" spans="1:73" ht="12.75" customHeight="1">
      <c r="A326" s="19"/>
      <c r="B326" s="19"/>
      <c r="C326" s="19"/>
      <c r="D326" s="118"/>
      <c r="E326" s="136"/>
      <c r="F326" s="136"/>
      <c r="G326" s="153">
        <f t="shared" si="170"/>
        <v>3</v>
      </c>
      <c r="H326" s="292">
        <f t="shared" ref="H326:Q326" si="175">IF(H76="-","-",IF( H76&gt;1,H283-H262,"-"))</f>
        <v>3</v>
      </c>
      <c r="I326" s="292">
        <f t="shared" si="167"/>
        <v>3</v>
      </c>
      <c r="J326" s="292">
        <f t="shared" si="175"/>
        <v>3</v>
      </c>
      <c r="K326" s="292">
        <f t="shared" si="175"/>
        <v>3</v>
      </c>
      <c r="L326" s="292">
        <f t="shared" si="175"/>
        <v>2.25</v>
      </c>
      <c r="M326" s="292">
        <f t="shared" si="175"/>
        <v>3</v>
      </c>
      <c r="N326" s="292">
        <f t="shared" ref="N326" si="176">IF(N76="-","-",IF( N76&gt;1,N283-N262,"-"))</f>
        <v>2.25</v>
      </c>
      <c r="O326" s="292">
        <f t="shared" si="175"/>
        <v>2.25</v>
      </c>
      <c r="P326" s="292">
        <f t="shared" si="175"/>
        <v>3</v>
      </c>
      <c r="Q326" s="292">
        <f t="shared" si="175"/>
        <v>3</v>
      </c>
      <c r="R326" s="327">
        <f t="shared" si="169"/>
        <v>2.5415064343261653</v>
      </c>
      <c r="S326" s="186"/>
      <c r="T326" s="141"/>
      <c r="U326" s="141"/>
      <c r="V326" s="141"/>
      <c r="W326" s="141"/>
      <c r="X326" s="141"/>
      <c r="Y326" s="141"/>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F326" s="12"/>
      <c r="BG326" s="12"/>
      <c r="BH326" s="12"/>
      <c r="BI326" s="12"/>
      <c r="BJ326" s="12"/>
      <c r="BK326" s="12"/>
      <c r="BL326" s="12"/>
      <c r="BM326" s="12"/>
      <c r="BN326" s="12"/>
      <c r="BO326" s="12"/>
      <c r="BP326" s="12"/>
      <c r="BQ326" s="12"/>
      <c r="BR326" s="12"/>
      <c r="BS326" s="12"/>
      <c r="BT326" s="12"/>
      <c r="BU326" s="12"/>
    </row>
    <row r="327" spans="1:73" ht="12.75" customHeight="1">
      <c r="A327" s="19"/>
      <c r="B327" s="19"/>
      <c r="C327" s="19"/>
      <c r="D327" s="118"/>
      <c r="E327" s="136"/>
      <c r="F327" s="136"/>
      <c r="G327" s="153">
        <f t="shared" si="170"/>
        <v>4</v>
      </c>
      <c r="H327" s="292">
        <f t="shared" ref="H327:Q327" si="177">IF(H77="-","-",IF( H77&gt;1,H284-H263,"-"))</f>
        <v>4</v>
      </c>
      <c r="I327" s="292">
        <f t="shared" si="167"/>
        <v>3.0168367524056099</v>
      </c>
      <c r="J327" s="292">
        <f t="shared" si="177"/>
        <v>4</v>
      </c>
      <c r="K327" s="292">
        <f t="shared" si="177"/>
        <v>4</v>
      </c>
      <c r="L327" s="292">
        <f t="shared" si="177"/>
        <v>3.3005377743446904</v>
      </c>
      <c r="M327" s="292">
        <f t="shared" si="177"/>
        <v>4</v>
      </c>
      <c r="N327" s="292">
        <f t="shared" ref="N327" si="178">IF(N77="-","-",IF( N77&gt;1,N284-N263,"-"))</f>
        <v>4</v>
      </c>
      <c r="O327" s="292">
        <f t="shared" si="177"/>
        <v>4</v>
      </c>
      <c r="P327" s="292">
        <f t="shared" si="177"/>
        <v>4</v>
      </c>
      <c r="Q327" s="292">
        <f t="shared" si="177"/>
        <v>3.0336735048112127</v>
      </c>
      <c r="R327" s="327">
        <f t="shared" si="169"/>
        <v>3.3156768591829175</v>
      </c>
      <c r="S327" s="186"/>
      <c r="T327" s="141"/>
      <c r="U327" s="141"/>
      <c r="V327" s="141"/>
      <c r="W327" s="141"/>
      <c r="X327" s="141"/>
      <c r="Y327" s="141"/>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F327" s="12"/>
      <c r="BG327" s="12"/>
      <c r="BH327" s="12"/>
      <c r="BI327" s="12"/>
      <c r="BJ327" s="12"/>
      <c r="BK327" s="12"/>
      <c r="BL327" s="12"/>
      <c r="BM327" s="12"/>
      <c r="BN327" s="12"/>
      <c r="BO327" s="12"/>
      <c r="BP327" s="12"/>
      <c r="BQ327" s="12"/>
      <c r="BR327" s="12"/>
      <c r="BS327" s="12"/>
      <c r="BT327" s="12"/>
      <c r="BU327" s="12"/>
    </row>
    <row r="328" spans="1:73" ht="12.75" customHeight="1">
      <c r="A328" s="19"/>
      <c r="B328" s="19"/>
      <c r="C328" s="19"/>
      <c r="D328" s="118"/>
      <c r="E328" s="136"/>
      <c r="F328" s="136"/>
      <c r="G328" s="153">
        <f t="shared" si="170"/>
        <v>5</v>
      </c>
      <c r="H328" s="292">
        <f t="shared" ref="H328:Q328" si="179">IF(H78="-","-",IF( H78&gt;1,H285-H264,"-"))</f>
        <v>5</v>
      </c>
      <c r="I328" s="292">
        <f t="shared" si="167"/>
        <v>5</v>
      </c>
      <c r="J328" s="292">
        <f t="shared" si="179"/>
        <v>4.3055728090000782</v>
      </c>
      <c r="K328" s="292">
        <f t="shared" si="179"/>
        <v>5</v>
      </c>
      <c r="L328" s="292">
        <f t="shared" si="179"/>
        <v>5</v>
      </c>
      <c r="M328" s="292">
        <f t="shared" si="179"/>
        <v>5</v>
      </c>
      <c r="N328" s="292">
        <f t="shared" ref="N328" si="180">IF(N78="-","-",IF( N78&gt;1,N285-N264,"-"))</f>
        <v>5</v>
      </c>
      <c r="O328" s="292">
        <f t="shared" si="179"/>
        <v>5</v>
      </c>
      <c r="P328" s="292">
        <f t="shared" si="179"/>
        <v>5</v>
      </c>
      <c r="Q328" s="292">
        <f t="shared" si="179"/>
        <v>4.3055728090000782</v>
      </c>
      <c r="R328" s="327">
        <f t="shared" si="169"/>
        <v>4.644102672555678</v>
      </c>
      <c r="S328" s="186"/>
      <c r="T328" s="141"/>
      <c r="U328" s="141"/>
      <c r="V328" s="141"/>
      <c r="W328" s="141"/>
      <c r="X328" s="141"/>
      <c r="Y328" s="141"/>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F328" s="12"/>
      <c r="BG328" s="12"/>
      <c r="BH328" s="12"/>
      <c r="BI328" s="12"/>
      <c r="BJ328" s="12"/>
      <c r="BK328" s="12"/>
      <c r="BL328" s="12"/>
      <c r="BM328" s="12"/>
      <c r="BN328" s="12"/>
      <c r="BO328" s="12"/>
      <c r="BP328" s="12"/>
      <c r="BQ328" s="12"/>
      <c r="BR328" s="12"/>
      <c r="BS328" s="12"/>
      <c r="BT328" s="12"/>
      <c r="BU328" s="12"/>
    </row>
    <row r="329" spans="1:73" ht="12.75" customHeight="1">
      <c r="A329" s="19"/>
      <c r="B329" s="19"/>
      <c r="C329" s="19"/>
      <c r="D329" s="118"/>
      <c r="E329" s="136"/>
      <c r="F329" s="136"/>
      <c r="G329" s="153">
        <f t="shared" si="170"/>
        <v>6</v>
      </c>
      <c r="H329" s="292">
        <f t="shared" ref="H329:Q329" si="181">IF(H79="-","-",IF( H79&gt;1,H286-H265,"-"))</f>
        <v>6</v>
      </c>
      <c r="I329" s="292">
        <f t="shared" si="167"/>
        <v>5.2222222222222134</v>
      </c>
      <c r="J329" s="292">
        <f t="shared" si="181"/>
        <v>6</v>
      </c>
      <c r="K329" s="292">
        <f t="shared" si="181"/>
        <v>6</v>
      </c>
      <c r="L329" s="292">
        <f t="shared" si="181"/>
        <v>5.4444444444444349</v>
      </c>
      <c r="M329" s="292">
        <f t="shared" si="181"/>
        <v>5.2222222222222134</v>
      </c>
      <c r="N329" s="292">
        <f t="shared" ref="N329" si="182">IF(N79="-","-",IF( N79&gt;1,N286-N265,"-"))</f>
        <v>5.2222222222222134</v>
      </c>
      <c r="O329" s="292">
        <f t="shared" si="181"/>
        <v>6</v>
      </c>
      <c r="P329" s="292">
        <f t="shared" si="181"/>
        <v>6</v>
      </c>
      <c r="Q329" s="292">
        <f t="shared" si="181"/>
        <v>5.4444444444444349</v>
      </c>
      <c r="R329" s="327">
        <f t="shared" si="169"/>
        <v>5.5153704358764131</v>
      </c>
      <c r="S329" s="186"/>
      <c r="T329" s="141"/>
      <c r="U329" s="141"/>
      <c r="V329" s="141"/>
      <c r="W329" s="141"/>
      <c r="X329" s="141"/>
      <c r="Y329" s="141"/>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F329" s="12"/>
      <c r="BG329" s="12"/>
      <c r="BH329" s="12"/>
      <c r="BI329" s="12"/>
      <c r="BJ329" s="12"/>
      <c r="BK329" s="12"/>
      <c r="BL329" s="12"/>
      <c r="BM329" s="12"/>
      <c r="BN329" s="12"/>
      <c r="BO329" s="12"/>
      <c r="BP329" s="12"/>
      <c r="BQ329" s="12"/>
      <c r="BR329" s="12"/>
      <c r="BS329" s="12"/>
      <c r="BT329" s="12"/>
      <c r="BU329" s="12"/>
    </row>
    <row r="330" spans="1:73" ht="12.75" customHeight="1">
      <c r="A330" s="19"/>
      <c r="B330" s="19"/>
      <c r="C330" s="19"/>
      <c r="D330" s="118"/>
      <c r="E330" s="136"/>
      <c r="F330" s="136"/>
      <c r="G330" s="153">
        <f t="shared" si="170"/>
        <v>7</v>
      </c>
      <c r="H330" s="292">
        <f t="shared" ref="H330:Q330" si="183">IF(H80="-","-",IF( H80&gt;1,H287-H266,"-"))</f>
        <v>7</v>
      </c>
      <c r="I330" s="292">
        <f t="shared" si="167"/>
        <v>7</v>
      </c>
      <c r="J330" s="292">
        <f t="shared" si="183"/>
        <v>7</v>
      </c>
      <c r="K330" s="292">
        <f t="shared" si="183"/>
        <v>7</v>
      </c>
      <c r="L330" s="292">
        <f t="shared" si="183"/>
        <v>6.1012139111244128</v>
      </c>
      <c r="M330" s="292">
        <f t="shared" si="183"/>
        <v>6.1012139111244128</v>
      </c>
      <c r="N330" s="292">
        <f t="shared" ref="N330" si="184">IF(N80="-","-",IF( N80&gt;1,N287-N266,"-"))</f>
        <v>7</v>
      </c>
      <c r="O330" s="292">
        <f t="shared" si="183"/>
        <v>7</v>
      </c>
      <c r="P330" s="292">
        <f t="shared" si="183"/>
        <v>7</v>
      </c>
      <c r="Q330" s="292">
        <f t="shared" si="183"/>
        <v>7</v>
      </c>
      <c r="R330" s="327">
        <f t="shared" si="169"/>
        <v>6.6358255327267193</v>
      </c>
      <c r="S330" s="186"/>
      <c r="T330" s="141"/>
      <c r="U330" s="141"/>
      <c r="V330" s="141"/>
      <c r="W330" s="141"/>
      <c r="X330" s="141"/>
      <c r="Y330" s="141"/>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F330" s="12"/>
      <c r="BG330" s="12"/>
      <c r="BH330" s="12"/>
      <c r="BI330" s="12"/>
      <c r="BJ330" s="12"/>
      <c r="BK330" s="12"/>
      <c r="BL330" s="12"/>
      <c r="BM330" s="12"/>
      <c r="BN330" s="12"/>
      <c r="BO330" s="12"/>
      <c r="BP330" s="12"/>
      <c r="BQ330" s="12"/>
      <c r="BR330" s="12"/>
      <c r="BS330" s="12"/>
      <c r="BT330" s="12"/>
      <c r="BU330" s="12"/>
    </row>
    <row r="331" spans="1:73" ht="12.75" customHeight="1">
      <c r="A331" s="19"/>
      <c r="B331" s="19"/>
      <c r="C331" s="19"/>
      <c r="D331" s="118"/>
      <c r="E331" s="136"/>
      <c r="F331" s="136"/>
      <c r="G331" s="153">
        <f t="shared" si="170"/>
        <v>8</v>
      </c>
      <c r="H331" s="292">
        <f t="shared" ref="H331:Q331" si="185">IF(H81="-","-",IF( H81&gt;1,H288-H267,"-"))</f>
        <v>8</v>
      </c>
      <c r="I331" s="292">
        <f t="shared" si="167"/>
        <v>8</v>
      </c>
      <c r="J331" s="292">
        <f t="shared" si="185"/>
        <v>8</v>
      </c>
      <c r="K331" s="292">
        <f t="shared" si="185"/>
        <v>6.3670068381445475</v>
      </c>
      <c r="L331" s="292">
        <f t="shared" si="185"/>
        <v>6.75</v>
      </c>
      <c r="M331" s="292">
        <f t="shared" si="185"/>
        <v>8</v>
      </c>
      <c r="N331" s="292">
        <f t="shared" ref="N331" si="186">IF(N81="-","-",IF( N81&gt;1,N288-N267,"-"))</f>
        <v>8</v>
      </c>
      <c r="O331" s="292">
        <f t="shared" si="185"/>
        <v>8</v>
      </c>
      <c r="P331" s="292">
        <f t="shared" si="185"/>
        <v>6.75</v>
      </c>
      <c r="Q331" s="292">
        <f t="shared" si="185"/>
        <v>6.3670068381445475</v>
      </c>
      <c r="R331" s="327">
        <f t="shared" si="169"/>
        <v>7.1721001316826092</v>
      </c>
      <c r="S331" s="186"/>
      <c r="T331" s="141"/>
      <c r="U331" s="141"/>
      <c r="V331" s="141"/>
      <c r="W331" s="141"/>
      <c r="X331" s="141"/>
      <c r="Y331" s="141"/>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F331" s="12"/>
      <c r="BG331" s="12"/>
      <c r="BH331" s="12"/>
      <c r="BI331" s="12"/>
      <c r="BJ331" s="12"/>
      <c r="BK331" s="12"/>
      <c r="BL331" s="12"/>
      <c r="BM331" s="12"/>
      <c r="BN331" s="12"/>
      <c r="BO331" s="12"/>
      <c r="BP331" s="12"/>
      <c r="BQ331" s="12"/>
      <c r="BR331" s="12"/>
      <c r="BS331" s="12"/>
      <c r="BT331" s="12"/>
      <c r="BU331" s="12"/>
    </row>
    <row r="332" spans="1:73" ht="12.75" customHeight="1">
      <c r="A332" s="19"/>
      <c r="B332" s="19"/>
      <c r="C332" s="19"/>
      <c r="D332" s="118"/>
      <c r="E332" s="136"/>
      <c r="F332" s="136"/>
      <c r="G332" s="153">
        <f t="shared" si="170"/>
        <v>9</v>
      </c>
      <c r="H332" s="292">
        <f t="shared" ref="H332:Q332" si="187">IF(H82="-","-",IF( H82&gt;1,H289-H268,"-"))</f>
        <v>9</v>
      </c>
      <c r="I332" s="292">
        <f t="shared" si="167"/>
        <v>9</v>
      </c>
      <c r="J332" s="292">
        <f t="shared" si="187"/>
        <v>9</v>
      </c>
      <c r="K332" s="292">
        <f t="shared" si="187"/>
        <v>9</v>
      </c>
      <c r="L332" s="292">
        <f t="shared" si="187"/>
        <v>8.0857864376269042</v>
      </c>
      <c r="M332" s="292">
        <f t="shared" si="187"/>
        <v>6.1715728752538102</v>
      </c>
      <c r="N332" s="292">
        <f t="shared" ref="N332" si="188">IF(N82="-","-",IF( N82&gt;1,N289-N268,"-"))</f>
        <v>9</v>
      </c>
      <c r="O332" s="292">
        <f t="shared" si="187"/>
        <v>8.0857864376269042</v>
      </c>
      <c r="P332" s="292">
        <f t="shared" si="187"/>
        <v>7.0857864376269051</v>
      </c>
      <c r="Q332" s="292">
        <f t="shared" si="187"/>
        <v>8.0857864376269042</v>
      </c>
      <c r="R332" s="327">
        <f t="shared" si="169"/>
        <v>7.994987497093839</v>
      </c>
      <c r="S332" s="186"/>
      <c r="T332" s="141"/>
      <c r="U332" s="141"/>
      <c r="V332" s="141"/>
      <c r="W332" s="141"/>
      <c r="X332" s="141"/>
      <c r="Y332" s="141"/>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F332" s="12"/>
      <c r="BG332" s="12"/>
      <c r="BH332" s="12"/>
      <c r="BI332" s="12"/>
      <c r="BJ332" s="12"/>
      <c r="BK332" s="12"/>
      <c r="BL332" s="12"/>
      <c r="BM332" s="12"/>
      <c r="BN332" s="12"/>
      <c r="BO332" s="12"/>
      <c r="BP332" s="12"/>
      <c r="BQ332" s="12"/>
      <c r="BR332" s="12"/>
      <c r="BS332" s="12"/>
      <c r="BT332" s="12"/>
      <c r="BU332" s="12"/>
    </row>
    <row r="333" spans="1:73" ht="12.75" customHeight="1">
      <c r="A333" s="19"/>
      <c r="B333" s="19"/>
      <c r="C333" s="19"/>
      <c r="D333" s="118"/>
      <c r="E333" s="136"/>
      <c r="F333" s="136"/>
      <c r="G333" s="153">
        <f t="shared" si="170"/>
        <v>10</v>
      </c>
      <c r="H333" s="292">
        <f t="shared" ref="H333:Q333" si="189">IF(H83="-","-",IF( H83&gt;1,H290-H269,"-"))</f>
        <v>8.75</v>
      </c>
      <c r="I333" s="292">
        <f t="shared" si="167"/>
        <v>10</v>
      </c>
      <c r="J333" s="292">
        <f t="shared" si="189"/>
        <v>9.25</v>
      </c>
      <c r="K333" s="292">
        <f t="shared" si="189"/>
        <v>9.25</v>
      </c>
      <c r="L333" s="292">
        <f t="shared" si="189"/>
        <v>10</v>
      </c>
      <c r="M333" s="292">
        <f t="shared" si="189"/>
        <v>9.3452994616207476</v>
      </c>
      <c r="N333" s="292">
        <f t="shared" ref="N333" si="190">IF(N83="-","-",IF( N83&gt;1,N290-N269,"-"))</f>
        <v>10</v>
      </c>
      <c r="O333" s="292">
        <f t="shared" si="189"/>
        <v>10</v>
      </c>
      <c r="P333" s="292">
        <f t="shared" si="189"/>
        <v>8.75</v>
      </c>
      <c r="Q333" s="292">
        <f t="shared" si="189"/>
        <v>9.3452994616207476</v>
      </c>
      <c r="R333" s="327">
        <f t="shared" si="169"/>
        <v>9.2087406424402634</v>
      </c>
      <c r="S333" s="186"/>
      <c r="T333" s="141"/>
      <c r="U333" s="141"/>
      <c r="V333" s="141"/>
      <c r="W333" s="141"/>
      <c r="X333" s="141"/>
      <c r="Y333" s="141"/>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F333" s="12"/>
      <c r="BG333" s="12"/>
      <c r="BH333" s="12"/>
      <c r="BI333" s="12"/>
      <c r="BJ333" s="12"/>
      <c r="BK333" s="12"/>
      <c r="BL333" s="12"/>
      <c r="BM333" s="12"/>
      <c r="BN333" s="12"/>
      <c r="BO333" s="12"/>
      <c r="BP333" s="12"/>
      <c r="BQ333" s="12"/>
      <c r="BR333" s="12"/>
      <c r="BS333" s="12"/>
      <c r="BT333" s="12"/>
      <c r="BU333" s="12"/>
    </row>
    <row r="334" spans="1:73" ht="12.75" customHeight="1">
      <c r="A334" s="19"/>
      <c r="B334" s="19"/>
      <c r="C334" s="19"/>
      <c r="D334" s="118"/>
      <c r="E334" s="136"/>
      <c r="F334" s="136"/>
      <c r="G334" s="153">
        <f t="shared" si="170"/>
        <v>11</v>
      </c>
      <c r="H334" s="292">
        <f t="shared" ref="H334:Q334" si="191">IF(H84="-","-",IF( H84&gt;1,H291-H270,"-"))</f>
        <v>11</v>
      </c>
      <c r="I334" s="292">
        <f t="shared" si="167"/>
        <v>9.5119661282873977</v>
      </c>
      <c r="J334" s="292">
        <f t="shared" si="191"/>
        <v>10.178632794954066</v>
      </c>
      <c r="K334" s="292">
        <f t="shared" si="191"/>
        <v>9</v>
      </c>
      <c r="L334" s="292">
        <f t="shared" si="191"/>
        <v>10.178632794954066</v>
      </c>
      <c r="M334" s="292">
        <f t="shared" si="191"/>
        <v>9.5119661282873977</v>
      </c>
      <c r="N334" s="292">
        <f t="shared" ref="N334" si="192">IF(N84="-","-",IF( N84&gt;1,N291-N270,"-"))</f>
        <v>7.3431457505076194</v>
      </c>
      <c r="O334" s="292">
        <f t="shared" si="191"/>
        <v>10.178632794954066</v>
      </c>
      <c r="P334" s="292">
        <f t="shared" si="191"/>
        <v>9.1786327949540656</v>
      </c>
      <c r="Q334" s="292">
        <f t="shared" si="191"/>
        <v>9.2782828700294342</v>
      </c>
      <c r="R334" s="327">
        <f t="shared" si="169"/>
        <v>9.0599530132503894</v>
      </c>
      <c r="S334" s="186"/>
      <c r="T334" s="141"/>
      <c r="U334" s="141"/>
      <c r="V334" s="141"/>
      <c r="W334" s="141"/>
      <c r="X334" s="141"/>
      <c r="Y334" s="141"/>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F334" s="12"/>
      <c r="BG334" s="12"/>
      <c r="BH334" s="12"/>
      <c r="BI334" s="12"/>
      <c r="BJ334" s="12"/>
      <c r="BK334" s="12"/>
      <c r="BL334" s="12"/>
      <c r="BM334" s="12"/>
      <c r="BN334" s="12"/>
      <c r="BO334" s="12"/>
      <c r="BP334" s="12"/>
      <c r="BQ334" s="12"/>
      <c r="BR334" s="12"/>
      <c r="BS334" s="12"/>
      <c r="BT334" s="12"/>
      <c r="BU334" s="12"/>
    </row>
    <row r="335" spans="1:73" ht="12.75" customHeight="1">
      <c r="A335" s="19"/>
      <c r="B335" s="19"/>
      <c r="C335" s="19"/>
      <c r="D335" s="118"/>
      <c r="E335" s="136"/>
      <c r="F335" s="136"/>
      <c r="G335" s="153">
        <f t="shared" si="170"/>
        <v>12</v>
      </c>
      <c r="H335" s="292" t="str">
        <f t="shared" ref="H335:Q335" si="193">IF(H85="-","-",IF( H85&gt;1,H292-H271,"-"))</f>
        <v>-</v>
      </c>
      <c r="I335" s="292" t="str">
        <f t="shared" si="167"/>
        <v>-</v>
      </c>
      <c r="J335" s="292" t="str">
        <f t="shared" si="193"/>
        <v>-</v>
      </c>
      <c r="K335" s="292" t="str">
        <f t="shared" si="193"/>
        <v>-</v>
      </c>
      <c r="L335" s="292" t="str">
        <f t="shared" si="193"/>
        <v>-</v>
      </c>
      <c r="M335" s="292" t="str">
        <f t="shared" si="193"/>
        <v>-</v>
      </c>
      <c r="N335" s="292" t="str">
        <f t="shared" ref="N335" si="194">IF(N85="-","-",IF( N85&gt;1,N292-N271,"-"))</f>
        <v>-</v>
      </c>
      <c r="O335" s="292" t="str">
        <f t="shared" si="193"/>
        <v>-</v>
      </c>
      <c r="P335" s="292" t="str">
        <f t="shared" si="193"/>
        <v>-</v>
      </c>
      <c r="Q335" s="292" t="str">
        <f t="shared" si="193"/>
        <v>-</v>
      </c>
      <c r="R335" s="327">
        <f t="shared" si="169"/>
        <v>10.567204441011336</v>
      </c>
      <c r="S335" s="186"/>
      <c r="T335" s="141"/>
      <c r="U335" s="141"/>
      <c r="V335" s="141"/>
      <c r="W335" s="141"/>
      <c r="X335" s="141"/>
      <c r="Y335" s="141"/>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F335" s="12"/>
      <c r="BG335" s="12"/>
      <c r="BH335" s="12"/>
      <c r="BI335" s="12"/>
      <c r="BJ335" s="12"/>
      <c r="BK335" s="12"/>
      <c r="BL335" s="12"/>
      <c r="BM335" s="12"/>
      <c r="BN335" s="12"/>
      <c r="BO335" s="12"/>
      <c r="BP335" s="12"/>
      <c r="BQ335" s="12"/>
      <c r="BR335" s="12"/>
      <c r="BS335" s="12"/>
      <c r="BT335" s="12"/>
      <c r="BU335" s="12"/>
    </row>
    <row r="336" spans="1:73" ht="12.75" customHeight="1">
      <c r="A336" s="19"/>
      <c r="B336" s="19"/>
      <c r="C336" s="19"/>
      <c r="D336" s="118"/>
      <c r="E336" s="136"/>
      <c r="F336" s="136"/>
      <c r="G336" s="153">
        <f t="shared" si="170"/>
        <v>13</v>
      </c>
      <c r="H336" s="292" t="str">
        <f t="shared" ref="H336:Q336" si="195">IF(H86="-","-",IF( H86&gt;1,H293-H272,"-"))</f>
        <v>-</v>
      </c>
      <c r="I336" s="292" t="str">
        <f t="shared" si="167"/>
        <v>-</v>
      </c>
      <c r="J336" s="292" t="str">
        <f t="shared" si="195"/>
        <v>-</v>
      </c>
      <c r="K336" s="292" t="str">
        <f t="shared" si="195"/>
        <v>-</v>
      </c>
      <c r="L336" s="292" t="str">
        <f t="shared" si="195"/>
        <v>-</v>
      </c>
      <c r="M336" s="292" t="str">
        <f t="shared" si="195"/>
        <v>-</v>
      </c>
      <c r="N336" s="292" t="str">
        <f t="shared" ref="N336" si="196">IF(N86="-","-",IF( N86&gt;1,N293-N272,"-"))</f>
        <v>-</v>
      </c>
      <c r="O336" s="292" t="str">
        <f t="shared" si="195"/>
        <v>-</v>
      </c>
      <c r="P336" s="292" t="str">
        <f t="shared" si="195"/>
        <v>-</v>
      </c>
      <c r="Q336" s="292" t="str">
        <f t="shared" si="195"/>
        <v>-</v>
      </c>
      <c r="R336" s="327" t="str">
        <f t="shared" si="169"/>
        <v>-</v>
      </c>
      <c r="S336" s="186"/>
      <c r="T336" s="141"/>
      <c r="U336" s="141"/>
      <c r="V336" s="141"/>
      <c r="W336" s="141"/>
      <c r="X336" s="141"/>
      <c r="Y336" s="141"/>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F336" s="12"/>
      <c r="BG336" s="12"/>
      <c r="BH336" s="12"/>
      <c r="BI336" s="12"/>
      <c r="BJ336" s="12"/>
      <c r="BK336" s="12"/>
      <c r="BL336" s="12"/>
      <c r="BM336" s="12"/>
      <c r="BN336" s="12"/>
      <c r="BO336" s="12"/>
      <c r="BP336" s="12"/>
      <c r="BQ336" s="12"/>
      <c r="BR336" s="12"/>
      <c r="BS336" s="12"/>
      <c r="BT336" s="12"/>
      <c r="BU336" s="12"/>
    </row>
    <row r="337" spans="1:73" ht="12.75" customHeight="1">
      <c r="A337" s="19"/>
      <c r="B337" s="19"/>
      <c r="C337" s="19"/>
      <c r="D337" s="118"/>
      <c r="E337" s="136"/>
      <c r="F337" s="136"/>
      <c r="G337" s="153">
        <f t="shared" si="170"/>
        <v>14</v>
      </c>
      <c r="H337" s="292" t="str">
        <f t="shared" ref="H337:Q337" si="197">IF(H87="-","-",IF( H87&gt;1,H294-H273,"-"))</f>
        <v>-</v>
      </c>
      <c r="I337" s="292" t="str">
        <f t="shared" si="167"/>
        <v>-</v>
      </c>
      <c r="J337" s="292" t="str">
        <f t="shared" si="197"/>
        <v>-</v>
      </c>
      <c r="K337" s="292" t="str">
        <f t="shared" si="197"/>
        <v>-</v>
      </c>
      <c r="L337" s="292" t="str">
        <f t="shared" si="197"/>
        <v>-</v>
      </c>
      <c r="M337" s="292" t="str">
        <f t="shared" si="197"/>
        <v>-</v>
      </c>
      <c r="N337" s="292" t="str">
        <f t="shared" ref="N337" si="198">IF(N87="-","-",IF( N87&gt;1,N294-N273,"-"))</f>
        <v>-</v>
      </c>
      <c r="O337" s="292" t="str">
        <f t="shared" si="197"/>
        <v>-</v>
      </c>
      <c r="P337" s="292" t="str">
        <f t="shared" si="197"/>
        <v>-</v>
      </c>
      <c r="Q337" s="292" t="str">
        <f t="shared" si="197"/>
        <v>-</v>
      </c>
      <c r="R337" s="327" t="str">
        <f t="shared" si="169"/>
        <v>-</v>
      </c>
      <c r="S337" s="186"/>
      <c r="T337" s="141"/>
      <c r="U337" s="141"/>
      <c r="V337" s="141"/>
      <c r="W337" s="141"/>
      <c r="X337" s="141"/>
      <c r="Y337" s="141"/>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F337" s="12"/>
      <c r="BG337" s="12"/>
      <c r="BH337" s="12"/>
      <c r="BI337" s="12"/>
      <c r="BJ337" s="12"/>
      <c r="BK337" s="12"/>
      <c r="BL337" s="12"/>
      <c r="BM337" s="12"/>
      <c r="BN337" s="12"/>
      <c r="BO337" s="12"/>
      <c r="BP337" s="12"/>
      <c r="BQ337" s="12"/>
      <c r="BR337" s="12"/>
      <c r="BS337" s="12"/>
      <c r="BT337" s="12"/>
      <c r="BU337" s="12"/>
    </row>
    <row r="338" spans="1:73" ht="12.75" customHeight="1">
      <c r="A338" s="19"/>
      <c r="B338" s="19"/>
      <c r="C338" s="19"/>
      <c r="D338" s="118"/>
      <c r="E338" s="136"/>
      <c r="F338" s="136"/>
      <c r="G338" s="156">
        <f t="shared" si="170"/>
        <v>15</v>
      </c>
      <c r="H338" s="295" t="str">
        <f t="shared" ref="H338:Q338" si="199">IF(H88="-","-",IF( H88&gt;1,H295-H274,"-"))</f>
        <v>-</v>
      </c>
      <c r="I338" s="295" t="str">
        <f t="shared" si="167"/>
        <v>-</v>
      </c>
      <c r="J338" s="295" t="str">
        <f t="shared" si="199"/>
        <v>-</v>
      </c>
      <c r="K338" s="295" t="str">
        <f t="shared" si="199"/>
        <v>-</v>
      </c>
      <c r="L338" s="295" t="str">
        <f t="shared" si="199"/>
        <v>-</v>
      </c>
      <c r="M338" s="295" t="str">
        <f t="shared" si="199"/>
        <v>-</v>
      </c>
      <c r="N338" s="295" t="str">
        <f t="shared" ref="N338" si="200">IF(N88="-","-",IF( N88&gt;1,N295-N274,"-"))</f>
        <v>-</v>
      </c>
      <c r="O338" s="295" t="str">
        <f t="shared" si="199"/>
        <v>-</v>
      </c>
      <c r="P338" s="295" t="str">
        <f t="shared" si="199"/>
        <v>-</v>
      </c>
      <c r="Q338" s="295" t="str">
        <f t="shared" si="199"/>
        <v>-</v>
      </c>
      <c r="R338" s="328">
        <f t="shared" si="169"/>
        <v>12.489899120369278</v>
      </c>
      <c r="S338" s="186"/>
      <c r="T338" s="141"/>
      <c r="U338" s="141"/>
      <c r="V338" s="141"/>
      <c r="W338" s="141"/>
      <c r="X338" s="141"/>
      <c r="Y338" s="141"/>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F338" s="12"/>
      <c r="BG338" s="12"/>
      <c r="BH338" s="12"/>
      <c r="BI338" s="12"/>
      <c r="BJ338" s="12"/>
      <c r="BK338" s="12"/>
      <c r="BL338" s="12"/>
      <c r="BM338" s="12"/>
      <c r="BN338" s="12"/>
      <c r="BO338" s="12"/>
      <c r="BP338" s="12"/>
      <c r="BQ338" s="12"/>
      <c r="BR338" s="12"/>
      <c r="BS338" s="12"/>
      <c r="BT338" s="12"/>
      <c r="BU338" s="12"/>
    </row>
    <row r="339" spans="1:73" ht="12.75" customHeight="1">
      <c r="A339" s="19"/>
      <c r="B339" s="19"/>
      <c r="C339" s="19"/>
      <c r="D339" s="19"/>
      <c r="E339" s="89"/>
      <c r="F339" s="89"/>
      <c r="G339" s="329"/>
      <c r="H339" s="329"/>
      <c r="I339" s="329"/>
      <c r="J339" s="329"/>
      <c r="K339" s="329"/>
      <c r="L339" s="329"/>
      <c r="M339" s="329"/>
      <c r="N339" s="329"/>
      <c r="O339" s="329"/>
      <c r="P339" s="329"/>
      <c r="Q339" s="329"/>
      <c r="R339" s="330"/>
      <c r="S339" s="8"/>
      <c r="T339" s="141"/>
      <c r="U339" s="141"/>
      <c r="V339" s="141"/>
      <c r="W339" s="141"/>
      <c r="X339" s="141"/>
      <c r="Y339" s="141"/>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F339" s="12"/>
      <c r="BG339" s="12"/>
      <c r="BH339" s="12"/>
      <c r="BI339" s="12"/>
      <c r="BJ339" s="12"/>
      <c r="BK339" s="12"/>
      <c r="BL339" s="12"/>
      <c r="BM339" s="12"/>
      <c r="BN339" s="12"/>
      <c r="BO339" s="12"/>
      <c r="BP339" s="12"/>
      <c r="BQ339" s="12"/>
      <c r="BR339" s="12"/>
      <c r="BS339" s="12"/>
      <c r="BT339" s="12"/>
      <c r="BU339" s="12"/>
    </row>
    <row r="340" spans="1:73">
      <c r="A340" s="19"/>
      <c r="B340" s="19"/>
      <c r="C340" s="19"/>
      <c r="D340" s="19"/>
      <c r="E340" s="19"/>
      <c r="F340" s="19"/>
      <c r="G340" s="19"/>
      <c r="H340" s="19"/>
      <c r="I340" s="19"/>
      <c r="J340" s="19"/>
      <c r="K340" s="19"/>
      <c r="L340" s="19"/>
      <c r="M340" s="19"/>
      <c r="N340" s="19"/>
      <c r="O340" s="19"/>
      <c r="P340" s="19"/>
      <c r="Q340" s="19"/>
      <c r="R340" s="141"/>
      <c r="S340" s="141"/>
      <c r="T340" s="141"/>
      <c r="U340" s="141"/>
      <c r="V340" s="141"/>
      <c r="W340" s="141"/>
      <c r="X340" s="141"/>
      <c r="Y340" s="141"/>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F340" s="12"/>
      <c r="BG340" s="12"/>
      <c r="BH340" s="12"/>
      <c r="BI340" s="12"/>
      <c r="BJ340" s="12"/>
      <c r="BK340" s="12"/>
      <c r="BL340" s="12"/>
      <c r="BM340" s="12"/>
      <c r="BN340" s="12"/>
      <c r="BO340" s="12"/>
      <c r="BP340" s="12"/>
      <c r="BQ340" s="12"/>
      <c r="BR340" s="12"/>
      <c r="BS340" s="12"/>
      <c r="BT340" s="12"/>
      <c r="BU340" s="12"/>
    </row>
    <row r="341" spans="1:73" ht="20.25">
      <c r="A341" s="19"/>
      <c r="B341" s="19"/>
      <c r="C341" s="19"/>
      <c r="D341" s="19"/>
      <c r="E341" s="89"/>
      <c r="F341" s="89"/>
      <c r="G341" s="19"/>
      <c r="H341" s="90"/>
      <c r="I341" s="90"/>
      <c r="J341" s="19"/>
      <c r="K341" s="19"/>
      <c r="L341" s="19"/>
      <c r="M341" s="19"/>
      <c r="N341" s="19"/>
      <c r="O341" s="19"/>
      <c r="P341" s="19"/>
      <c r="Q341" s="19"/>
      <c r="R341" s="141"/>
      <c r="S341" s="141"/>
      <c r="T341" s="141"/>
      <c r="U341" s="141"/>
      <c r="V341" s="141"/>
      <c r="W341" s="141"/>
      <c r="X341" s="141"/>
      <c r="Y341" s="141"/>
      <c r="Z341" s="19"/>
      <c r="AA341" s="19"/>
      <c r="AB341" s="19"/>
      <c r="AC341" s="92" t="str">
        <f>$J$1</f>
        <v>Seilesing HI 2015, ALDER</v>
      </c>
      <c r="AD341" s="220"/>
      <c r="AE341" s="331"/>
      <c r="AF341" s="111"/>
      <c r="AG341" s="111"/>
      <c r="AH341" s="111"/>
      <c r="AI341" s="111"/>
      <c r="AJ341" s="111"/>
      <c r="AK341" s="111"/>
      <c r="AL341" s="111"/>
      <c r="AM341" s="111"/>
      <c r="AN341" s="111"/>
      <c r="AO341" s="111"/>
      <c r="AP341" s="111"/>
      <c r="AQ341" s="19"/>
      <c r="AR341" s="19"/>
      <c r="AS341" s="19"/>
      <c r="AT341" s="19"/>
      <c r="AU341" s="19"/>
      <c r="AV341" s="19"/>
      <c r="AW341" s="19"/>
      <c r="AX341" s="19"/>
      <c r="AY341" s="19"/>
      <c r="AZ341" s="19"/>
      <c r="BA341" s="19"/>
      <c r="BB341" s="19"/>
      <c r="BC341" s="19"/>
      <c r="BF341" s="12"/>
      <c r="BG341" s="12"/>
      <c r="BH341" s="12"/>
      <c r="BI341" s="12"/>
      <c r="BJ341" s="12"/>
      <c r="BK341" s="12"/>
      <c r="BL341" s="12"/>
      <c r="BM341" s="12"/>
      <c r="BN341" s="12"/>
      <c r="BO341" s="12"/>
      <c r="BP341" s="12"/>
      <c r="BQ341" s="12"/>
      <c r="BR341" s="12"/>
      <c r="BS341" s="12"/>
      <c r="BT341" s="12"/>
      <c r="BU341" s="12"/>
    </row>
    <row r="342" spans="1:73" ht="12.75" customHeight="1">
      <c r="A342" s="214"/>
      <c r="B342" s="214"/>
      <c r="C342" s="214"/>
      <c r="D342" s="214"/>
      <c r="E342" s="332"/>
      <c r="F342" s="332"/>
      <c r="G342" s="214"/>
      <c r="H342" s="333"/>
      <c r="I342" s="333"/>
      <c r="J342" s="214"/>
      <c r="K342" s="214"/>
      <c r="L342" s="214"/>
      <c r="M342" s="214"/>
      <c r="N342" s="214"/>
      <c r="O342" s="214"/>
      <c r="P342" s="214"/>
      <c r="Q342" s="214"/>
      <c r="R342" s="248"/>
      <c r="S342" s="248"/>
      <c r="T342" s="248"/>
      <c r="U342" s="248"/>
      <c r="V342" s="248"/>
      <c r="W342" s="248"/>
      <c r="X342" s="248"/>
      <c r="Y342" s="248"/>
      <c r="Z342" s="214"/>
      <c r="AA342" s="214"/>
      <c r="AB342" s="19"/>
      <c r="AC342" s="334"/>
      <c r="AD342" s="334"/>
      <c r="AE342" s="334"/>
      <c r="AF342" s="111"/>
      <c r="AG342" s="111"/>
      <c r="AH342" s="111"/>
      <c r="AI342" s="111"/>
      <c r="AJ342" s="111"/>
      <c r="AK342" s="111"/>
      <c r="AL342" s="111"/>
      <c r="AM342" s="111"/>
      <c r="AN342" s="111"/>
      <c r="AO342" s="111"/>
      <c r="AP342" s="111"/>
      <c r="AQ342" s="19"/>
      <c r="AR342" s="19"/>
      <c r="AS342" s="19"/>
      <c r="AT342" s="19"/>
      <c r="AU342" s="19"/>
      <c r="AV342" s="19"/>
      <c r="AW342" s="19"/>
      <c r="AX342" s="19"/>
      <c r="AY342" s="19"/>
      <c r="AZ342" s="19"/>
      <c r="BA342" s="19"/>
      <c r="BB342" s="19"/>
      <c r="BC342" s="19"/>
      <c r="BF342" s="12"/>
      <c r="BG342" s="12"/>
      <c r="BH342" s="12"/>
      <c r="BI342" s="12"/>
      <c r="BJ342" s="12"/>
      <c r="BK342" s="12"/>
      <c r="BL342" s="12"/>
      <c r="BM342" s="12"/>
      <c r="BN342" s="12"/>
      <c r="BO342" s="12"/>
      <c r="BP342" s="12"/>
      <c r="BQ342" s="12"/>
      <c r="BR342" s="12"/>
      <c r="BS342" s="12"/>
      <c r="BT342" s="12"/>
      <c r="BU342" s="12"/>
    </row>
    <row r="343" spans="1:73" ht="18">
      <c r="A343" s="335" t="s">
        <v>69</v>
      </c>
      <c r="B343" s="336"/>
      <c r="C343" s="337"/>
      <c r="D343" s="336" t="s">
        <v>70</v>
      </c>
      <c r="E343" s="338"/>
      <c r="F343" s="336" t="s">
        <v>70</v>
      </c>
      <c r="G343" s="337"/>
      <c r="H343" s="336" t="s">
        <v>70</v>
      </c>
      <c r="I343" s="336"/>
      <c r="J343" s="337"/>
      <c r="K343" s="336" t="s">
        <v>70</v>
      </c>
      <c r="L343" s="337"/>
      <c r="M343" s="336" t="s">
        <v>70</v>
      </c>
      <c r="N343" s="336"/>
      <c r="O343" s="337"/>
      <c r="P343" s="336" t="s">
        <v>70</v>
      </c>
      <c r="Q343" s="337"/>
      <c r="R343" s="339"/>
      <c r="S343" s="336" t="s">
        <v>70</v>
      </c>
      <c r="T343" s="339"/>
      <c r="U343" s="336" t="s">
        <v>70</v>
      </c>
      <c r="V343" s="339"/>
      <c r="W343" s="336" t="s">
        <v>70</v>
      </c>
      <c r="X343" s="339"/>
      <c r="Y343" s="339"/>
      <c r="Z343" s="336" t="s">
        <v>70</v>
      </c>
      <c r="AA343" s="337"/>
      <c r="AB343" s="19"/>
      <c r="AC343" s="220" t="s">
        <v>71</v>
      </c>
      <c r="AD343" s="334"/>
      <c r="AE343" s="334" t="str">
        <f>IF(R3="modal","Otoliths read, CV's, percentage agreement and RELATIVE bias by month and by MODAL age.","Otoliths read, CV's, percentage agreement and ABSOLUTE bias by month and by ACTUAL age.")</f>
        <v>Otoliths read, CV's, percentage agreement and RELATIVE bias by month and by MODAL age.</v>
      </c>
      <c r="AF343" s="111"/>
      <c r="AG343" s="111"/>
      <c r="AH343" s="111"/>
      <c r="AI343" s="111"/>
      <c r="AJ343" s="111"/>
      <c r="AK343" s="111"/>
      <c r="AL343" s="111"/>
      <c r="AM343" s="111"/>
      <c r="AN343" s="111"/>
      <c r="AO343" s="111"/>
      <c r="AP343" s="111"/>
      <c r="AQ343" s="19"/>
      <c r="AR343" s="19"/>
      <c r="AS343" s="19"/>
      <c r="AT343" s="19"/>
      <c r="AU343" s="19"/>
      <c r="AV343" s="19"/>
      <c r="AW343" s="19"/>
      <c r="AX343" s="19"/>
      <c r="AY343" s="19"/>
      <c r="AZ343" s="19"/>
      <c r="BA343" s="19"/>
      <c r="BB343" s="19"/>
      <c r="BC343" s="19"/>
      <c r="BF343" s="12"/>
      <c r="BG343" s="12"/>
      <c r="BH343" s="12"/>
      <c r="BI343" s="12"/>
      <c r="BJ343" s="12"/>
      <c r="BK343" s="12"/>
      <c r="BL343" s="12"/>
      <c r="BM343" s="12"/>
      <c r="BN343" s="12"/>
      <c r="BO343" s="12"/>
      <c r="BP343" s="12"/>
      <c r="BQ343" s="12"/>
      <c r="BR343" s="12"/>
      <c r="BS343" s="12"/>
      <c r="BT343" s="12"/>
      <c r="BU343" s="12"/>
    </row>
    <row r="344" spans="1:73" ht="15">
      <c r="A344" s="214"/>
      <c r="B344" s="214"/>
      <c r="C344" s="214"/>
      <c r="D344" s="214"/>
      <c r="E344" s="332"/>
      <c r="F344" s="332"/>
      <c r="G344" s="214"/>
      <c r="H344" s="333"/>
      <c r="I344" s="333"/>
      <c r="J344" s="214"/>
      <c r="K344" s="214"/>
      <c r="L344" s="214"/>
      <c r="M344" s="214"/>
      <c r="N344" s="214"/>
      <c r="O344" s="214"/>
      <c r="P344" s="214"/>
      <c r="Q344" s="214"/>
      <c r="R344" s="214"/>
      <c r="S344" s="214"/>
      <c r="T344" s="214"/>
      <c r="U344" s="214"/>
      <c r="V344" s="214"/>
      <c r="W344" s="214"/>
      <c r="X344" s="214"/>
      <c r="Y344" s="214"/>
      <c r="Z344" s="214"/>
      <c r="AA344" s="214"/>
      <c r="AB344" s="19"/>
      <c r="AC344" s="334"/>
      <c r="AD344" s="334"/>
      <c r="AE344" s="334"/>
      <c r="AF344" s="111"/>
      <c r="AG344" s="111"/>
      <c r="AH344" s="111"/>
      <c r="AI344" s="111"/>
      <c r="AJ344" s="111"/>
      <c r="AK344" s="111"/>
      <c r="AL344" s="111"/>
      <c r="AM344" s="111"/>
      <c r="AN344" s="111"/>
      <c r="AO344" s="111"/>
      <c r="AP344" s="111"/>
      <c r="AQ344" s="19"/>
      <c r="AR344" s="19"/>
      <c r="AS344" s="19"/>
      <c r="AT344" s="19"/>
      <c r="AU344" s="19"/>
      <c r="AV344" s="19"/>
      <c r="AW344" s="19"/>
      <c r="AX344" s="19"/>
      <c r="AY344" s="19"/>
      <c r="AZ344" s="19"/>
      <c r="BA344" s="19"/>
      <c r="BB344" s="19"/>
      <c r="BC344" s="19"/>
      <c r="BF344" s="12"/>
      <c r="BG344" s="12"/>
      <c r="BH344" s="12"/>
      <c r="BI344" s="12"/>
      <c r="BJ344" s="12"/>
      <c r="BK344" s="12"/>
      <c r="BL344" s="12"/>
      <c r="BM344" s="12"/>
      <c r="BN344" s="12"/>
      <c r="BO344" s="12"/>
      <c r="BP344" s="12"/>
      <c r="BQ344" s="12"/>
      <c r="BR344" s="12"/>
      <c r="BS344" s="12"/>
      <c r="BT344" s="12"/>
      <c r="BU344" s="12"/>
    </row>
    <row r="345" spans="1:73" ht="15.75">
      <c r="A345" s="19"/>
      <c r="B345" s="19"/>
      <c r="C345" s="19"/>
      <c r="D345" s="19"/>
      <c r="E345" s="89"/>
      <c r="F345" s="89"/>
      <c r="G345" s="19"/>
      <c r="H345" s="90"/>
      <c r="I345" s="90"/>
      <c r="J345" s="19"/>
      <c r="K345" s="19"/>
      <c r="L345" s="19"/>
      <c r="M345" s="19"/>
      <c r="N345" s="19"/>
      <c r="O345" s="19"/>
      <c r="P345" s="19"/>
      <c r="Q345" s="19"/>
      <c r="R345" s="141"/>
      <c r="S345" s="141"/>
      <c r="T345" s="141"/>
      <c r="U345" s="141"/>
      <c r="V345" s="141"/>
      <c r="W345" s="141"/>
      <c r="X345" s="141"/>
      <c r="Y345" s="141"/>
      <c r="Z345" s="19"/>
      <c r="AA345" s="19"/>
      <c r="AB345" s="19"/>
      <c r="AC345" s="579" t="s">
        <v>72</v>
      </c>
      <c r="AD345" s="580"/>
      <c r="AE345" s="580"/>
      <c r="AF345" s="581"/>
      <c r="AG345" s="340"/>
      <c r="AH345" s="118"/>
      <c r="AI345" s="118"/>
      <c r="AJ345" s="118"/>
      <c r="AK345" s="111"/>
      <c r="AL345" s="111"/>
      <c r="AM345" s="111"/>
      <c r="AN345" s="111"/>
      <c r="AO345" s="111"/>
      <c r="AP345" s="111"/>
      <c r="AQ345" s="19"/>
      <c r="AR345" s="19"/>
      <c r="AS345" s="19"/>
      <c r="AT345" s="19"/>
      <c r="AU345" s="19"/>
      <c r="AV345" s="19"/>
      <c r="AW345" s="19"/>
      <c r="AX345" s="19"/>
      <c r="AY345" s="19"/>
      <c r="AZ345" s="19"/>
      <c r="BA345" s="19"/>
      <c r="BB345" s="19"/>
      <c r="BC345" s="19"/>
      <c r="BF345" s="12"/>
      <c r="BG345" s="12"/>
      <c r="BH345" s="12"/>
      <c r="BI345" s="12"/>
      <c r="BJ345" s="12"/>
      <c r="BK345" s="12"/>
      <c r="BL345" s="12"/>
      <c r="BM345" s="12"/>
      <c r="BN345" s="12"/>
      <c r="BO345" s="12"/>
      <c r="BP345" s="12"/>
      <c r="BQ345" s="12"/>
      <c r="BR345" s="12"/>
      <c r="BS345" s="12"/>
      <c r="BT345" s="12"/>
      <c r="BU345" s="12"/>
    </row>
    <row r="346" spans="1:73">
      <c r="A346" s="19"/>
      <c r="B346" s="19"/>
      <c r="C346" s="19"/>
      <c r="D346" s="19"/>
      <c r="E346" s="89"/>
      <c r="F346" s="89"/>
      <c r="G346" s="19"/>
      <c r="H346" s="90"/>
      <c r="I346" s="90"/>
      <c r="J346" s="19"/>
      <c r="K346" s="19"/>
      <c r="L346" s="19"/>
      <c r="M346" s="19"/>
      <c r="N346" s="19"/>
      <c r="O346" s="19"/>
      <c r="P346" s="19"/>
      <c r="Q346" s="19"/>
      <c r="R346" s="141"/>
      <c r="S346" s="141"/>
      <c r="T346" s="141"/>
      <c r="U346" s="141"/>
      <c r="V346" s="141"/>
      <c r="W346" s="141"/>
      <c r="X346" s="141"/>
      <c r="Y346" s="141"/>
      <c r="Z346" s="19"/>
      <c r="AA346" s="19"/>
      <c r="AB346" s="19"/>
      <c r="AC346" s="138" t="str">
        <f>$R$3</f>
        <v>MODAL</v>
      </c>
      <c r="AD346" s="341">
        <v>1</v>
      </c>
      <c r="AE346" s="341">
        <v>2</v>
      </c>
      <c r="AF346" s="341">
        <v>3</v>
      </c>
      <c r="AG346" s="341">
        <v>4</v>
      </c>
      <c r="AH346" s="341">
        <v>5</v>
      </c>
      <c r="AI346" s="341">
        <v>6</v>
      </c>
      <c r="AJ346" s="341">
        <v>7</v>
      </c>
      <c r="AK346" s="341">
        <v>8</v>
      </c>
      <c r="AL346" s="341">
        <v>9</v>
      </c>
      <c r="AM346" s="341">
        <v>10</v>
      </c>
      <c r="AN346" s="341">
        <v>11</v>
      </c>
      <c r="AO346" s="342">
        <v>12</v>
      </c>
      <c r="AP346" s="20" t="s">
        <v>73</v>
      </c>
      <c r="AQ346" s="19"/>
      <c r="AR346" s="19"/>
      <c r="AS346" s="19"/>
      <c r="AT346" s="19"/>
      <c r="AU346" s="19"/>
      <c r="AV346" s="19"/>
      <c r="AW346" s="19"/>
      <c r="AX346" s="19"/>
      <c r="AY346" s="19"/>
      <c r="AZ346" s="19"/>
      <c r="BA346" s="19"/>
      <c r="BB346" s="19"/>
      <c r="BC346" s="19"/>
      <c r="BF346" s="12"/>
      <c r="BG346" s="12"/>
      <c r="BH346" s="12"/>
      <c r="BI346" s="12"/>
      <c r="BJ346" s="12"/>
      <c r="BK346" s="12"/>
      <c r="BL346" s="12"/>
      <c r="BM346" s="12"/>
      <c r="BN346" s="12"/>
      <c r="BO346" s="12"/>
      <c r="BP346" s="12"/>
      <c r="BQ346" s="12"/>
      <c r="BR346" s="12"/>
      <c r="BS346" s="12"/>
      <c r="BT346" s="12"/>
      <c r="BU346" s="12"/>
    </row>
    <row r="347" spans="1:73">
      <c r="A347" s="19"/>
      <c r="B347" s="19"/>
      <c r="C347" s="19"/>
      <c r="D347" s="19"/>
      <c r="E347" s="89"/>
      <c r="F347" s="89"/>
      <c r="G347" s="19"/>
      <c r="H347" s="90"/>
      <c r="I347" s="90"/>
      <c r="J347" s="19"/>
      <c r="K347" s="19"/>
      <c r="L347" s="19"/>
      <c r="M347" s="19"/>
      <c r="N347" s="19"/>
      <c r="O347" s="19"/>
      <c r="P347" s="19"/>
      <c r="Q347" s="19"/>
      <c r="R347" s="141"/>
      <c r="S347" s="141"/>
      <c r="T347" s="141"/>
      <c r="U347" s="141"/>
      <c r="V347" s="141"/>
      <c r="W347" s="141"/>
      <c r="X347" s="141"/>
      <c r="Y347" s="141"/>
      <c r="Z347" s="19"/>
      <c r="AA347" s="19"/>
      <c r="AB347" s="19"/>
      <c r="AC347" s="132" t="str">
        <f>$R$4</f>
        <v>(R1-R5)</v>
      </c>
      <c r="AD347" s="343" t="s">
        <v>74</v>
      </c>
      <c r="AE347" s="343" t="s">
        <v>75</v>
      </c>
      <c r="AF347" s="343" t="s">
        <v>76</v>
      </c>
      <c r="AG347" s="343" t="s">
        <v>77</v>
      </c>
      <c r="AH347" s="343" t="s">
        <v>78</v>
      </c>
      <c r="AI347" s="343" t="s">
        <v>79</v>
      </c>
      <c r="AJ347" s="343" t="s">
        <v>80</v>
      </c>
      <c r="AK347" s="343" t="s">
        <v>81</v>
      </c>
      <c r="AL347" s="343" t="s">
        <v>82</v>
      </c>
      <c r="AM347" s="343" t="s">
        <v>83</v>
      </c>
      <c r="AN347" s="343" t="s">
        <v>84</v>
      </c>
      <c r="AO347" s="344" t="s">
        <v>85</v>
      </c>
      <c r="AP347" s="25" t="s">
        <v>86</v>
      </c>
      <c r="AQ347" s="19"/>
      <c r="AR347" s="19"/>
      <c r="AS347" s="19"/>
      <c r="AT347" s="19"/>
      <c r="AU347" s="19"/>
      <c r="AV347" s="19"/>
      <c r="AW347" s="19"/>
      <c r="AX347" s="19"/>
      <c r="AY347" s="19"/>
      <c r="AZ347" s="19"/>
      <c r="BA347" s="19"/>
      <c r="BB347" s="19"/>
      <c r="BC347" s="19"/>
      <c r="BF347" s="12"/>
      <c r="BG347" s="12"/>
      <c r="BH347" s="12"/>
      <c r="BI347" s="12"/>
      <c r="BJ347" s="12"/>
      <c r="BK347" s="12"/>
      <c r="BL347" s="12"/>
      <c r="BM347" s="12"/>
      <c r="BN347" s="12"/>
      <c r="BO347" s="12"/>
      <c r="BP347" s="12"/>
      <c r="BQ347" s="12"/>
      <c r="BR347" s="12"/>
      <c r="BS347" s="12"/>
      <c r="BT347" s="12"/>
      <c r="BU347" s="12"/>
    </row>
    <row r="348" spans="1:73">
      <c r="A348" s="19"/>
      <c r="B348" s="19"/>
      <c r="C348" s="19"/>
      <c r="D348" s="19"/>
      <c r="E348" s="89"/>
      <c r="F348" s="89"/>
      <c r="G348" s="19"/>
      <c r="H348" s="90"/>
      <c r="I348" s="90"/>
      <c r="J348" s="19"/>
      <c r="K348" s="19"/>
      <c r="L348" s="19"/>
      <c r="M348" s="19"/>
      <c r="N348" s="19"/>
      <c r="O348" s="19"/>
      <c r="P348" s="19"/>
      <c r="Q348" s="19"/>
      <c r="R348" s="141"/>
      <c r="S348" s="141"/>
      <c r="T348" s="141"/>
      <c r="U348" s="141"/>
      <c r="V348" s="141"/>
      <c r="W348" s="141"/>
      <c r="X348" s="141"/>
      <c r="Y348" s="141"/>
      <c r="Z348" s="19"/>
      <c r="AA348" s="19"/>
      <c r="AB348" s="19"/>
      <c r="AC348" s="234">
        <v>0</v>
      </c>
      <c r="AD348" s="345" t="str">
        <f t="array" ref="AD348">IF(COUNT(IF($R$5:$R$54=$AC348,IF($G$5:$G$54=AD$368,$T$5:$T$54,"-")))=0,"-",COUNT(IF($R$5:$R$54=$AC348,IF($G$5:$G$54=AD$368,$T$5:$T$54,"-"))))</f>
        <v>-</v>
      </c>
      <c r="AE348" s="345" t="str">
        <f t="array" ref="AE348">IF(COUNT(IF($R$5:$R$54=$AC348,IF($G$5:$G$54=AE$368,$T$5:$T$54,"-")))=0,"-",COUNT(IF($R$5:$R$54=$AC348,IF($G$5:$G$54=AE$368,$T$5:$T$54,"-"))))</f>
        <v>-</v>
      </c>
      <c r="AF348" s="345" t="str">
        <f t="array" ref="AF348">IF(COUNT(IF($R$5:$R$54=$AC348,IF($G$5:$G$54=AF$368,$T$5:$T$54,"-")))=0,"-",COUNT(IF($R$5:$R$54=$AC348,IF($G$5:$G$54=AF$368,$T$5:$T$54,"-"))))</f>
        <v>-</v>
      </c>
      <c r="AG348" s="345" t="str">
        <f t="array" ref="AG348">IF(COUNT(IF($R$5:$R$54=$AC348,IF($G$5:$G$54=AG$368,$T$5:$T$54,"-")))=0,"-",COUNT(IF($R$5:$R$54=$AC348,IF($G$5:$G$54=AG$368,$T$5:$T$54,"-"))))</f>
        <v>-</v>
      </c>
      <c r="AH348" s="345" t="str">
        <f t="array" ref="AH348">IF(COUNT(IF($R$5:$R$54=$AC348,IF($G$5:$G$54=AH$368,$T$5:$T$54,"-")))=0,"-",COUNT(IF($R$5:$R$54=$AC348,IF($G$5:$G$54=AH$368,$T$5:$T$54,"-"))))</f>
        <v>-</v>
      </c>
      <c r="AI348" s="345" t="str">
        <f t="array" ref="AI348">IF(COUNT(IF($R$5:$R$54=$AC348,IF($G$5:$G$54=AI$368,$T$5:$T$54,"-")))=0,"-",COUNT(IF($R$5:$R$54=$AC348,IF($G$5:$G$54=AI$368,$T$5:$T$54,"-"))))</f>
        <v>-</v>
      </c>
      <c r="AJ348" s="345" t="str">
        <f t="array" ref="AJ348">IF(COUNT(IF($R$5:$R$54=$AC348,IF($G$5:$G$54=AJ$368,$T$5:$T$54,"-")))=0,"-",COUNT(IF($R$5:$R$54=$AC348,IF($G$5:$G$54=AJ$368,$T$5:$T$54,"-"))))</f>
        <v>-</v>
      </c>
      <c r="AK348" s="345" t="str">
        <f t="array" ref="AK348">IF(COUNT(IF($R$5:$R$54=$AC348,IF($G$5:$G$54=AK$368,$T$5:$T$54,"-")))=0,"-",COUNT(IF($R$5:$R$54=$AC348,IF($G$5:$G$54=AK$368,$T$5:$T$54,"-"))))</f>
        <v>-</v>
      </c>
      <c r="AL348" s="345" t="str">
        <f t="array" ref="AL348">IF(COUNT(IF($R$5:$R$54=$AC348,IF($G$5:$G$54=AL$368,$T$5:$T$54,"-")))=0,"-",COUNT(IF($R$5:$R$54=$AC348,IF($G$5:$G$54=AL$368,$T$5:$T$54,"-"))))</f>
        <v>-</v>
      </c>
      <c r="AM348" s="345" t="str">
        <f t="array" ref="AM348">IF(COUNT(IF($R$5:$R$54=$AC348,IF($G$5:$G$54=AM$368,$T$5:$T$54,"-")))=0,"-",COUNT(IF($R$5:$R$54=$AC348,IF($G$5:$G$54=AM$368,$T$5:$T$54,"-"))))</f>
        <v>-</v>
      </c>
      <c r="AN348" s="345" t="str">
        <f t="array" ref="AN348">IF(COUNT(IF($R$5:$R$54=$AC348,IF($G$5:$G$54=AN$368,$T$5:$T$54,"-")))=0,"-",COUNT(IF($R$5:$R$54=$AC348,IF($G$5:$G$54=AN$368,$T$5:$T$54,"-"))))</f>
        <v>-</v>
      </c>
      <c r="AO348" s="345" t="str">
        <f t="array" ref="AO348">IF(COUNT(IF($R$5:$R$54=$AC348,IF($G$5:$G$54=AO$368,$T$5:$T$54,"-")))=0,"-",COUNT(IF($R$5:$R$54=$AC348,IF($G$5:$G$54=AO$368,$T$5:$T$54,"-"))))</f>
        <v>-</v>
      </c>
      <c r="AP348" s="346">
        <f t="shared" ref="AP348:AP363" si="201">SUM(AD348:AO348)</f>
        <v>0</v>
      </c>
      <c r="AQ348" s="19"/>
      <c r="AR348" s="19"/>
      <c r="AS348" s="19"/>
      <c r="AT348" s="19"/>
      <c r="AU348" s="19"/>
      <c r="AV348" s="19"/>
      <c r="AW348" s="19"/>
      <c r="AX348" s="19"/>
      <c r="AY348" s="19"/>
      <c r="AZ348" s="19"/>
      <c r="BA348" s="19"/>
      <c r="BB348" s="19"/>
      <c r="BC348" s="19"/>
      <c r="BF348" s="12"/>
      <c r="BG348" s="12"/>
      <c r="BH348" s="12"/>
      <c r="BI348" s="12"/>
      <c r="BJ348" s="12"/>
      <c r="BK348" s="12"/>
      <c r="BL348" s="12"/>
      <c r="BM348" s="12"/>
      <c r="BN348" s="12"/>
      <c r="BO348" s="12"/>
      <c r="BP348" s="12"/>
      <c r="BQ348" s="12"/>
      <c r="BR348" s="12"/>
      <c r="BS348" s="12"/>
      <c r="BT348" s="12"/>
      <c r="BU348" s="12"/>
    </row>
    <row r="349" spans="1:73">
      <c r="A349" s="19"/>
      <c r="B349" s="19"/>
      <c r="C349" s="19"/>
      <c r="D349" s="19"/>
      <c r="E349" s="89"/>
      <c r="F349" s="89"/>
      <c r="G349" s="19"/>
      <c r="H349" s="90"/>
      <c r="I349" s="90"/>
      <c r="J349" s="19"/>
      <c r="K349" s="19"/>
      <c r="L349" s="19"/>
      <c r="M349" s="19"/>
      <c r="N349" s="19"/>
      <c r="O349" s="19"/>
      <c r="P349" s="19"/>
      <c r="Q349" s="19"/>
      <c r="R349" s="141"/>
      <c r="S349" s="141"/>
      <c r="T349" s="141"/>
      <c r="U349" s="141"/>
      <c r="V349" s="141"/>
      <c r="W349" s="141"/>
      <c r="X349" s="141"/>
      <c r="Y349" s="141"/>
      <c r="Z349" s="19"/>
      <c r="AA349" s="19"/>
      <c r="AB349" s="19"/>
      <c r="AC349" s="140">
        <v>1</v>
      </c>
      <c r="AD349" s="345" t="str">
        <f>IF(COUNT(IF($R$5:$R$54=$AC349,IF($G$5:$G$54=AD$368,$T$5:$T$54,"-")))=0,"-",COUNT(IF($R$5:$R$54=$AC349,IF($G$5:$G$54=AD$368,$T$5:$T$54,"-"))))</f>
        <v>-</v>
      </c>
      <c r="AE349" s="345" t="str">
        <f t="array" ref="AE349">IF(COUNT(IF($R$5:$R$54=$AC349,IF($G$5:$G$54=AE$368,$T$5:$T$54,"-")))=0,"-",COUNT(IF($R$5:$R$54=$AC349,IF($G$5:$G$54=AE$368,$T$5:$T$54,"-"))))</f>
        <v>-</v>
      </c>
      <c r="AF349" s="345" t="str">
        <f t="array" ref="AF349">IF(COUNT(IF($R$5:$R$54=$AC349,IF($G$5:$G$54=AF$368,$T$5:$T$54,"-")))=0,"-",COUNT(IF($R$5:$R$54=$AC349,IF($G$5:$G$54=AF$368,$T$5:$T$54,"-"))))</f>
        <v>-</v>
      </c>
      <c r="AG349" s="345" t="str">
        <f t="array" ref="AG349">IF(COUNT(IF($R$5:$R$54=$AC349,IF($G$5:$G$54=AG$368,$T$5:$T$54,"-")))=0,"-",COUNT(IF($R$5:$R$54=$AC349,IF($G$5:$G$54=AG$368,$T$5:$T$54,"-"))))</f>
        <v>-</v>
      </c>
      <c r="AH349" s="345" t="str">
        <f t="array" ref="AH349">IF(COUNT(IF($R$5:$R$54=$AC349,IF($G$5:$G$54=AH$368,$T$5:$T$54,"-")))=0,"-",COUNT(IF($R$5:$R$54=$AC349,IF($G$5:$G$54=AH$368,$T$5:$T$54,"-"))))</f>
        <v>-</v>
      </c>
      <c r="AI349" s="345" t="str">
        <f t="array" ref="AI349">IF(COUNT(IF($R$5:$R$54=$AC349,IF($G$5:$G$54=AI$368,$T$5:$T$54,"-")))=0,"-",COUNT(IF($R$5:$R$54=$AC349,IF($G$5:$G$54=AI$368,$T$5:$T$54,"-"))))</f>
        <v>-</v>
      </c>
      <c r="AJ349" s="345" t="str">
        <f t="array" ref="AJ349">IF(COUNT(IF($R$5:$R$54=$AC349,IF($G$5:$G$54=AJ$368,$T$5:$T$54,"-")))=0,"-",COUNT(IF($R$5:$R$54=$AC349,IF($G$5:$G$54=AJ$368,$T$5:$T$54,"-"))))</f>
        <v>-</v>
      </c>
      <c r="AK349" s="345" t="str">
        <f t="array" ref="AK349">IF(COUNT(IF($R$5:$R$54=$AC349,IF($G$5:$G$54=AK$368,$T$5:$T$54,"-")))=0,"-",COUNT(IF($R$5:$R$54=$AC349,IF($G$5:$G$54=AK$368,$T$5:$T$54,"-"))))</f>
        <v>-</v>
      </c>
      <c r="AL349" s="345" t="str">
        <f t="array" ref="AL349">IF(COUNT(IF($R$5:$R$54=$AC349,IF($G$5:$G$54=AL$368,$T$5:$T$54,"-")))=0,"-",COUNT(IF($R$5:$R$54=$AC349,IF($G$5:$G$54=AL$368,$T$5:$T$54,"-"))))</f>
        <v>-</v>
      </c>
      <c r="AM349" s="345" t="str">
        <f t="array" ref="AM349">IF(COUNT(IF($R$5:$R$54=$AC349,IF($G$5:$G$54=AM$368,$T$5:$T$54,"-")))=0,"-",COUNT(IF($R$5:$R$54=$AC349,IF($G$5:$G$54=AM$368,$T$5:$T$54,"-"))))</f>
        <v>-</v>
      </c>
      <c r="AN349" s="345" t="str">
        <f t="array" ref="AN349">IF(COUNT(IF($R$5:$R$54=$AC349,IF($G$5:$G$54=AN$368,$T$5:$T$54,"-")))=0,"-",COUNT(IF($R$5:$R$54=$AC349,IF($G$5:$G$54=AN$368,$T$5:$T$54,"-"))))</f>
        <v>-</v>
      </c>
      <c r="AO349" s="345" t="str">
        <f t="array" ref="AO349">IF(COUNT(IF($R$5:$R$54=$AC349,IF($G$5:$G$54=AO$368,$T$5:$T$54,"-")))=0,"-",COUNT(IF($R$5:$R$54=$AC349,IF($G$5:$G$54=AO$368,$T$5:$T$54,"-"))))</f>
        <v>-</v>
      </c>
      <c r="AP349" s="347">
        <f t="shared" si="201"/>
        <v>0</v>
      </c>
      <c r="AQ349" s="19"/>
      <c r="AR349" s="19"/>
      <c r="AS349" s="19"/>
      <c r="AT349" s="19"/>
      <c r="AU349" s="19"/>
      <c r="AV349" s="19"/>
      <c r="AW349" s="19"/>
      <c r="AX349" s="19"/>
      <c r="AY349" s="19"/>
      <c r="AZ349" s="19"/>
      <c r="BA349" s="19"/>
      <c r="BB349" s="19"/>
      <c r="BC349" s="19"/>
      <c r="BF349" s="12"/>
      <c r="BG349" s="12"/>
      <c r="BH349" s="12"/>
      <c r="BI349" s="12"/>
      <c r="BJ349" s="12"/>
      <c r="BK349" s="12"/>
      <c r="BL349" s="12"/>
      <c r="BM349" s="12"/>
      <c r="BN349" s="12"/>
      <c r="BO349" s="12"/>
      <c r="BP349" s="12"/>
      <c r="BQ349" s="12"/>
      <c r="BR349" s="12"/>
      <c r="BS349" s="12"/>
      <c r="BT349" s="12"/>
      <c r="BU349" s="12"/>
    </row>
    <row r="350" spans="1:73">
      <c r="A350" s="19"/>
      <c r="B350" s="19"/>
      <c r="C350" s="19"/>
      <c r="D350" s="19"/>
      <c r="E350" s="89"/>
      <c r="F350" s="89"/>
      <c r="G350" s="19"/>
      <c r="H350" s="90"/>
      <c r="I350" s="90"/>
      <c r="J350" s="19"/>
      <c r="K350" s="19"/>
      <c r="L350" s="19"/>
      <c r="M350" s="19"/>
      <c r="N350" s="19"/>
      <c r="O350" s="19"/>
      <c r="P350" s="19"/>
      <c r="Q350" s="19"/>
      <c r="R350" s="141"/>
      <c r="S350" s="141"/>
      <c r="T350" s="141"/>
      <c r="U350" s="141"/>
      <c r="V350" s="141"/>
      <c r="W350" s="141"/>
      <c r="X350" s="141"/>
      <c r="Y350" s="141"/>
      <c r="Z350" s="19"/>
      <c r="AA350" s="19"/>
      <c r="AB350" s="19"/>
      <c r="AC350" s="140">
        <v>2</v>
      </c>
      <c r="AD350" s="345" t="str">
        <f t="array" ref="AD350">IF(COUNT(IF($R$5:$R$54=$AC350,IF($G$5:$G$54=AD$368,$T$5:$T$54,"-")))=0,"-",COUNT(IF($R$5:$R$54=$AC350,IF($G$5:$G$54=AD$368,$T$5:$T$54,"-"))))</f>
        <v>-</v>
      </c>
      <c r="AE350" s="345" t="str">
        <f t="array" ref="AE350">IF(COUNT(IF($R$5:$R$54=$AC350,IF($G$5:$G$54=AE$368,$T$5:$T$54,"-")))=0,"-",COUNT(IF($R$5:$R$54=$AC350,IF($G$5:$G$54=AE$368,$T$5:$T$54,"-"))))</f>
        <v>-</v>
      </c>
      <c r="AF350" s="345" t="str">
        <f t="array" ref="AF350">IF(COUNT(IF($R$5:$R$54=$AC350,IF($G$5:$G$54=AF$368,$T$5:$T$54,"-")))=0,"-",COUNT(IF($R$5:$R$54=$AC350,IF($G$5:$G$54=AF$368,$T$5:$T$54,"-"))))</f>
        <v>-</v>
      </c>
      <c r="AG350" s="345" t="str">
        <f t="array" ref="AG350">IF(COUNT(IF($R$5:$R$54=$AC350,IF($G$5:$G$54=AG$368,$T$5:$T$54,"-")))=0,"-",COUNT(IF($R$5:$R$54=$AC350,IF($G$5:$G$54=AG$368,$T$5:$T$54,"-"))))</f>
        <v>-</v>
      </c>
      <c r="AH350" s="345" t="str">
        <f t="array" ref="AH350">IF(COUNT(IF($R$5:$R$54=$AC350,IF($G$5:$G$54=AH$368,$T$5:$T$54,"-")))=0,"-",COUNT(IF($R$5:$R$54=$AC350,IF($G$5:$G$54=AH$368,$T$5:$T$54,"-"))))</f>
        <v>-</v>
      </c>
      <c r="AI350" s="345" t="str">
        <f t="array" ref="AI350">IF(COUNT(IF($R$5:$R$54=$AC350,IF($G$5:$G$54=AI$368,$T$5:$T$54,"-")))=0,"-",COUNT(IF($R$5:$R$54=$AC350,IF($G$5:$G$54=AI$368,$T$5:$T$54,"-"))))</f>
        <v>-</v>
      </c>
      <c r="AJ350" s="345" t="str">
        <f t="array" ref="AJ350">IF(COUNT(IF($R$5:$R$54=$AC350,IF($G$5:$G$54=AJ$368,$T$5:$T$54,"-")))=0,"-",COUNT(IF($R$5:$R$54=$AC350,IF($G$5:$G$54=AJ$368,$T$5:$T$54,"-"))))</f>
        <v>-</v>
      </c>
      <c r="AK350" s="345" t="str">
        <f t="array" ref="AK350">IF(COUNT(IF($R$5:$R$54=$AC350,IF($G$5:$G$54=AK$368,$T$5:$T$54,"-")))=0,"-",COUNT(IF($R$5:$R$54=$AC350,IF($G$5:$G$54=AK$368,$T$5:$T$54,"-"))))</f>
        <v>-</v>
      </c>
      <c r="AL350" s="345" t="str">
        <f t="array" ref="AL350">IF(COUNT(IF($R$5:$R$54=$AC350,IF($G$5:$G$54=AL$368,$T$5:$T$54,"-")))=0,"-",COUNT(IF($R$5:$R$54=$AC350,IF($G$5:$G$54=AL$368,$T$5:$T$54,"-"))))</f>
        <v>-</v>
      </c>
      <c r="AM350" s="345">
        <f t="array" ref="AM350">IF(COUNT(IF($R$5:$R$54=$AC350,IF($G$5:$G$54=AM$368,$T$5:$T$54,"-")))=0,"-",COUNT(IF($R$5:$R$54=$AC350,IF($G$5:$G$54=AM$368,$T$5:$T$54,"-"))))</f>
        <v>4</v>
      </c>
      <c r="AN350" s="345" t="str">
        <f t="array" ref="AN350">IF(COUNT(IF($R$5:$R$54=$AC350,IF($G$5:$G$54=AN$368,$T$5:$T$54,"-")))=0,"-",COUNT(IF($R$5:$R$54=$AC350,IF($G$5:$G$54=AN$368,$T$5:$T$54,"-"))))</f>
        <v>-</v>
      </c>
      <c r="AO350" s="345" t="str">
        <f t="array" ref="AO350">IF(COUNT(IF($R$5:$R$54=$AC350,IF($G$5:$G$54=AO$368,$T$5:$T$54,"-")))=0,"-",COUNT(IF($R$5:$R$54=$AC350,IF($G$5:$G$54=AO$368,$T$5:$T$54,"-"))))</f>
        <v>-</v>
      </c>
      <c r="AP350" s="347">
        <f t="shared" si="201"/>
        <v>4</v>
      </c>
      <c r="AQ350" s="19"/>
      <c r="AR350" s="19"/>
      <c r="AS350" s="19"/>
      <c r="AT350" s="19"/>
      <c r="AU350" s="19"/>
      <c r="AV350" s="19"/>
      <c r="AW350" s="19"/>
      <c r="AX350" s="19"/>
      <c r="AY350" s="19"/>
      <c r="AZ350" s="19"/>
      <c r="BA350" s="19"/>
      <c r="BB350" s="19"/>
      <c r="BC350" s="19"/>
      <c r="BF350" s="12"/>
      <c r="BG350" s="12"/>
      <c r="BH350" s="12"/>
      <c r="BI350" s="12"/>
      <c r="BJ350" s="12"/>
      <c r="BK350" s="12"/>
      <c r="BL350" s="12"/>
      <c r="BM350" s="12"/>
      <c r="BN350" s="12"/>
      <c r="BO350" s="12"/>
      <c r="BP350" s="12"/>
      <c r="BQ350" s="12"/>
      <c r="BR350" s="12"/>
      <c r="BS350" s="12"/>
      <c r="BT350" s="12"/>
      <c r="BU350" s="12"/>
    </row>
    <row r="351" spans="1:73">
      <c r="A351" s="19"/>
      <c r="B351" s="19"/>
      <c r="C351" s="19"/>
      <c r="D351" s="19"/>
      <c r="E351" s="89"/>
      <c r="F351" s="89"/>
      <c r="G351" s="19"/>
      <c r="H351" s="90"/>
      <c r="I351" s="90"/>
      <c r="J351" s="19"/>
      <c r="K351" s="19"/>
      <c r="L351" s="19"/>
      <c r="M351" s="19"/>
      <c r="N351" s="19"/>
      <c r="O351" s="19"/>
      <c r="P351" s="19"/>
      <c r="Q351" s="19"/>
      <c r="R351" s="141"/>
      <c r="S351" s="141"/>
      <c r="T351" s="141"/>
      <c r="U351" s="141"/>
      <c r="V351" s="141"/>
      <c r="W351" s="141"/>
      <c r="X351" s="141"/>
      <c r="Y351" s="141"/>
      <c r="Z351" s="19"/>
      <c r="AA351" s="19"/>
      <c r="AB351" s="19"/>
      <c r="AC351" s="140">
        <v>3</v>
      </c>
      <c r="AD351" s="345" t="str">
        <f t="array" ref="AD351">IF(COUNT(IF($R$5:$R$54=$AC351,IF($G$5:$G$54=AD$368,$T$5:$T$54,"-")))=0,"-",COUNT(IF($R$5:$R$54=$AC351,IF($G$5:$G$54=AD$368,$T$5:$T$54,"-"))))</f>
        <v>-</v>
      </c>
      <c r="AE351" s="345" t="str">
        <f t="array" ref="AE351">IF(COUNT(IF($R$5:$R$54=$AC351,IF($G$5:$G$54=AE$368,$T$5:$T$54,"-")))=0,"-",COUNT(IF($R$5:$R$54=$AC351,IF($G$5:$G$54=AE$368,$T$5:$T$54,"-"))))</f>
        <v>-</v>
      </c>
      <c r="AF351" s="345" t="str">
        <f t="array" ref="AF351">IF(COUNT(IF($R$5:$R$54=$AC351,IF($G$5:$G$54=AF$368,$T$5:$T$54,"-")))=0,"-",COUNT(IF($R$5:$R$54=$AC351,IF($G$5:$G$54=AF$368,$T$5:$T$54,"-"))))</f>
        <v>-</v>
      </c>
      <c r="AG351" s="345" t="str">
        <f t="array" ref="AG351">IF(COUNT(IF($R$5:$R$54=$AC351,IF($G$5:$G$54=AG$368,$T$5:$T$54,"-")))=0,"-",COUNT(IF($R$5:$R$54=$AC351,IF($G$5:$G$54=AG$368,$T$5:$T$54,"-"))))</f>
        <v>-</v>
      </c>
      <c r="AH351" s="345" t="str">
        <f t="array" ref="AH351">IF(COUNT(IF($R$5:$R$54=$AC351,IF($G$5:$G$54=AH$368,$T$5:$T$54,"-")))=0,"-",COUNT(IF($R$5:$R$54=$AC351,IF($G$5:$G$54=AH$368,$T$5:$T$54,"-"))))</f>
        <v>-</v>
      </c>
      <c r="AI351" s="345" t="str">
        <f t="array" ref="AI351">IF(COUNT(IF($R$5:$R$54=$AC351,IF($G$5:$G$54=AI$368,$T$5:$T$54,"-")))=0,"-",COUNT(IF($R$5:$R$54=$AC351,IF($G$5:$G$54=AI$368,$T$5:$T$54,"-"))))</f>
        <v>-</v>
      </c>
      <c r="AJ351" s="345" t="str">
        <f t="array" ref="AJ351">IF(COUNT(IF($R$5:$R$54=$AC351,IF($G$5:$G$54=AJ$368,$T$5:$T$54,"-")))=0,"-",COUNT(IF($R$5:$R$54=$AC351,IF($G$5:$G$54=AJ$368,$T$5:$T$54,"-"))))</f>
        <v>-</v>
      </c>
      <c r="AK351" s="345" t="str">
        <f t="array" ref="AK351">IF(COUNT(IF($R$5:$R$54=$AC351,IF($G$5:$G$54=AK$368,$T$5:$T$54,"-")))=0,"-",COUNT(IF($R$5:$R$54=$AC351,IF($G$5:$G$54=AK$368,$T$5:$T$54,"-"))))</f>
        <v>-</v>
      </c>
      <c r="AL351" s="345" t="str">
        <f t="array" ref="AL351">IF(COUNT(IF($R$5:$R$54=$AC351,IF($G$5:$G$54=AL$368,$T$5:$T$54,"-")))=0,"-",COUNT(IF($R$5:$R$54=$AC351,IF($G$5:$G$54=AL$368,$T$5:$T$54,"-"))))</f>
        <v>-</v>
      </c>
      <c r="AM351" s="345">
        <f t="array" ref="AM351">IF(COUNT(IF($R$5:$R$54=$AC351,IF($G$5:$G$54=AM$368,$T$5:$T$54,"-")))=0,"-",COUNT(IF($R$5:$R$54=$AC351,IF($G$5:$G$54=AM$368,$T$5:$T$54,"-"))))</f>
        <v>4</v>
      </c>
      <c r="AN351" s="345" t="str">
        <f t="array" ref="AN351">IF(COUNT(IF($R$5:$R$54=$AC351,IF($G$5:$G$54=AN$368,$T$5:$T$54,"-")))=0,"-",COUNT(IF($R$5:$R$54=$AC351,IF($G$5:$G$54=AN$368,$T$5:$T$54,"-"))))</f>
        <v>-</v>
      </c>
      <c r="AO351" s="345" t="str">
        <f t="array" ref="AO351">IF(COUNT(IF($R$5:$R$54=$AC351,IF($G$5:$G$54=AO$368,$T$5:$T$54,"-")))=0,"-",COUNT(IF($R$5:$R$54=$AC351,IF($G$5:$G$54=AO$368,$T$5:$T$54,"-"))))</f>
        <v>-</v>
      </c>
      <c r="AP351" s="347">
        <f t="shared" si="201"/>
        <v>4</v>
      </c>
      <c r="AQ351" s="19"/>
      <c r="AR351" s="19"/>
      <c r="AS351" s="19"/>
      <c r="AT351" s="19"/>
      <c r="AU351" s="19"/>
      <c r="AV351" s="19"/>
      <c r="AW351" s="19"/>
      <c r="AX351" s="19"/>
      <c r="AY351" s="19"/>
      <c r="AZ351" s="19"/>
      <c r="BA351" s="19"/>
      <c r="BB351" s="19"/>
      <c r="BC351" s="19"/>
      <c r="BF351" s="12"/>
      <c r="BG351" s="12"/>
      <c r="BH351" s="12"/>
      <c r="BI351" s="12"/>
      <c r="BJ351" s="12"/>
      <c r="BK351" s="12"/>
      <c r="BL351" s="12"/>
      <c r="BM351" s="12"/>
      <c r="BN351" s="12"/>
      <c r="BO351" s="12"/>
      <c r="BP351" s="12"/>
      <c r="BQ351" s="12"/>
      <c r="BR351" s="12"/>
      <c r="BS351" s="12"/>
      <c r="BT351" s="12"/>
      <c r="BU351" s="12"/>
    </row>
    <row r="352" spans="1:73">
      <c r="A352" s="19"/>
      <c r="B352" s="19"/>
      <c r="C352" s="19"/>
      <c r="D352" s="19"/>
      <c r="E352" s="89"/>
      <c r="F352" s="89"/>
      <c r="G352" s="19"/>
      <c r="H352" s="90"/>
      <c r="I352" s="90"/>
      <c r="J352" s="19"/>
      <c r="K352" s="19"/>
      <c r="L352" s="19"/>
      <c r="M352" s="19"/>
      <c r="N352" s="19"/>
      <c r="O352" s="19"/>
      <c r="P352" s="19"/>
      <c r="Q352" s="19"/>
      <c r="R352" s="141"/>
      <c r="S352" s="141"/>
      <c r="T352" s="141"/>
      <c r="U352" s="141"/>
      <c r="V352" s="141"/>
      <c r="W352" s="141"/>
      <c r="X352" s="141"/>
      <c r="Y352" s="141"/>
      <c r="Z352" s="19"/>
      <c r="AA352" s="19"/>
      <c r="AB352" s="19"/>
      <c r="AC352" s="140">
        <v>4</v>
      </c>
      <c r="AD352" s="345" t="str">
        <f t="array" ref="AD352">IF(COUNT(IF($R$5:$R$54=$AC352,IF($G$5:$G$54=AD$368,$T$5:$T$54,"-")))=0,"-",COUNT(IF($R$5:$R$54=$AC352,IF($G$5:$G$54=AD$368,$T$5:$T$54,"-"))))</f>
        <v>-</v>
      </c>
      <c r="AE352" s="345" t="str">
        <f t="array" ref="AE352">IF(COUNT(IF($R$5:$R$54=$AC352,IF($G$5:$G$54=AE$368,$T$5:$T$54,"-")))=0,"-",COUNT(IF($R$5:$R$54=$AC352,IF($G$5:$G$54=AE$368,$T$5:$T$54,"-"))))</f>
        <v>-</v>
      </c>
      <c r="AF352" s="345" t="str">
        <f t="array" ref="AF352">IF(COUNT(IF($R$5:$R$54=$AC352,IF($G$5:$G$54=AF$368,$T$5:$T$54,"-")))=0,"-",COUNT(IF($R$5:$R$54=$AC352,IF($G$5:$G$54=AF$368,$T$5:$T$54,"-"))))</f>
        <v>-</v>
      </c>
      <c r="AG352" s="345" t="str">
        <f t="array" ref="AG352">IF(COUNT(IF($R$5:$R$54=$AC352,IF($G$5:$G$54=AG$368,$T$5:$T$54,"-")))=0,"-",COUNT(IF($R$5:$R$54=$AC352,IF($G$5:$G$54=AG$368,$T$5:$T$54,"-"))))</f>
        <v>-</v>
      </c>
      <c r="AH352" s="345" t="str">
        <f t="array" ref="AH352">IF(COUNT(IF($R$5:$R$54=$AC352,IF($G$5:$G$54=AH$368,$T$5:$T$54,"-")))=0,"-",COUNT(IF($R$5:$R$54=$AC352,IF($G$5:$G$54=AH$368,$T$5:$T$54,"-"))))</f>
        <v>-</v>
      </c>
      <c r="AI352" s="345" t="str">
        <f t="array" ref="AI352">IF(COUNT(IF($R$5:$R$54=$AC352,IF($G$5:$G$54=AI$368,$T$5:$T$54,"-")))=0,"-",COUNT(IF($R$5:$R$54=$AC352,IF($G$5:$G$54=AI$368,$T$5:$T$54,"-"))))</f>
        <v>-</v>
      </c>
      <c r="AJ352" s="345">
        <f t="array" ref="AJ352">IF(COUNT(IF($R$5:$R$54=$AC352,IF($G$5:$G$54=AJ$368,$T$5:$T$54,"-")))=0,"-",COUNT(IF($R$5:$R$54=$AC352,IF($G$5:$G$54=AJ$368,$T$5:$T$54,"-"))))</f>
        <v>2</v>
      </c>
      <c r="AK352" s="345" t="str">
        <f t="array" ref="AK352">IF(COUNT(IF($R$5:$R$54=$AC352,IF($G$5:$G$54=AK$368,$T$5:$T$54,"-")))=0,"-",COUNT(IF($R$5:$R$54=$AC352,IF($G$5:$G$54=AK$368,$T$5:$T$54,"-"))))</f>
        <v>-</v>
      </c>
      <c r="AL352" s="345" t="str">
        <f t="array" ref="AL352">IF(COUNT(IF($R$5:$R$54=$AC352,IF($G$5:$G$54=AL$368,$T$5:$T$54,"-")))=0,"-",COUNT(IF($R$5:$R$54=$AC352,IF($G$5:$G$54=AL$368,$T$5:$T$54,"-"))))</f>
        <v>-</v>
      </c>
      <c r="AM352" s="345">
        <f t="array" ref="AM352">IF(COUNT(IF($R$5:$R$54=$AC352,IF($G$5:$G$54=AM$368,$T$5:$T$54,"-")))=0,"-",COUNT(IF($R$5:$R$54=$AC352,IF($G$5:$G$54=AM$368,$T$5:$T$54,"-"))))</f>
        <v>4</v>
      </c>
      <c r="AN352" s="345" t="str">
        <f t="array" ref="AN352">IF(COUNT(IF($R$5:$R$54=$AC352,IF($G$5:$G$54=AN$368,$T$5:$T$54,"-")))=0,"-",COUNT(IF($R$5:$R$54=$AC352,IF($G$5:$G$54=AN$368,$T$5:$T$54,"-"))))</f>
        <v>-</v>
      </c>
      <c r="AO352" s="345" t="str">
        <f t="array" ref="AO352">IF(COUNT(IF($R$5:$R$54=$AC352,IF($G$5:$G$54=AO$368,$T$5:$T$54,"-")))=0,"-",COUNT(IF($R$5:$R$54=$AC352,IF($G$5:$G$54=AO$368,$T$5:$T$54,"-"))))</f>
        <v>-</v>
      </c>
      <c r="AP352" s="347">
        <f t="shared" si="201"/>
        <v>6</v>
      </c>
      <c r="AQ352" s="19"/>
      <c r="AR352" s="19"/>
      <c r="AS352" s="19"/>
      <c r="AT352" s="19"/>
      <c r="AU352" s="19"/>
      <c r="AV352" s="19"/>
      <c r="AW352" s="19"/>
      <c r="AX352" s="19"/>
      <c r="AY352" s="19"/>
      <c r="AZ352" s="19"/>
      <c r="BA352" s="19"/>
      <c r="BB352" s="19"/>
      <c r="BC352" s="19"/>
      <c r="BF352" s="12"/>
      <c r="BG352" s="12"/>
      <c r="BH352" s="12"/>
      <c r="BI352" s="12"/>
      <c r="BJ352" s="12"/>
      <c r="BK352" s="12"/>
      <c r="BL352" s="12"/>
      <c r="BM352" s="12"/>
      <c r="BN352" s="12"/>
      <c r="BO352" s="12"/>
      <c r="BP352" s="12"/>
      <c r="BQ352" s="12"/>
      <c r="BR352" s="12"/>
      <c r="BS352" s="12"/>
      <c r="BT352" s="12"/>
      <c r="BU352" s="12"/>
    </row>
    <row r="353" spans="1:73">
      <c r="A353" s="19"/>
      <c r="B353" s="19"/>
      <c r="C353" s="19"/>
      <c r="D353" s="19"/>
      <c r="E353" s="89"/>
      <c r="F353" s="89"/>
      <c r="G353" s="19"/>
      <c r="H353" s="90"/>
      <c r="I353" s="90"/>
      <c r="J353" s="19"/>
      <c r="K353" s="19"/>
      <c r="L353" s="19"/>
      <c r="M353" s="19"/>
      <c r="N353" s="19"/>
      <c r="O353" s="19"/>
      <c r="P353" s="19"/>
      <c r="Q353" s="19"/>
      <c r="R353" s="141"/>
      <c r="S353" s="141"/>
      <c r="T353" s="141"/>
      <c r="U353" s="141"/>
      <c r="V353" s="141"/>
      <c r="W353" s="141"/>
      <c r="X353" s="141"/>
      <c r="Y353" s="141"/>
      <c r="Z353" s="19"/>
      <c r="AA353" s="19"/>
      <c r="AB353" s="19"/>
      <c r="AC353" s="140">
        <v>5</v>
      </c>
      <c r="AD353" s="345">
        <f t="array" ref="AD353">IF(COUNT(IF($R$5:$R$54=$AC353,IF($G$5:$G$54=AD$368,$T$5:$T$54,"-")))=0,"-",COUNT(IF($R$5:$R$54=$AC353,IF($G$5:$G$54=AD$368,$T$5:$T$54,"-"))))</f>
        <v>2</v>
      </c>
      <c r="AE353" s="345" t="str">
        <f t="array" ref="AE353">IF(COUNT(IF($R$5:$R$54=$AC353,IF($G$5:$G$54=AE$368,$T$5:$T$54,"-")))=0,"-",COUNT(IF($R$5:$R$54=$AC353,IF($G$5:$G$54=AE$368,$T$5:$T$54,"-"))))</f>
        <v>-</v>
      </c>
      <c r="AF353" s="345" t="str">
        <f t="array" ref="AF353">IF(COUNT(IF($R$5:$R$54=$AC353,IF($G$5:$G$54=AF$368,$T$5:$T$54,"-")))=0,"-",COUNT(IF($R$5:$R$54=$AC353,IF($G$5:$G$54=AF$368,$T$5:$T$54,"-"))))</f>
        <v>-</v>
      </c>
      <c r="AG353" s="345" t="str">
        <f t="array" ref="AG353">IF(COUNT(IF($R$5:$R$54=$AC353,IF($G$5:$G$54=AG$368,$T$5:$T$54,"-")))=0,"-",COUNT(IF($R$5:$R$54=$AC353,IF($G$5:$G$54=AG$368,$T$5:$T$54,"-"))))</f>
        <v>-</v>
      </c>
      <c r="AH353" s="345" t="str">
        <f t="array" ref="AH353">IF(COUNT(IF($R$5:$R$54=$AC353,IF($G$5:$G$54=AH$368,$T$5:$T$54,"-")))=0,"-",COUNT(IF($R$5:$R$54=$AC353,IF($G$5:$G$54=AH$368,$T$5:$T$54,"-"))))</f>
        <v>-</v>
      </c>
      <c r="AI353" s="345" t="str">
        <f t="array" ref="AI353">IF(COUNT(IF($R$5:$R$54=$AC353,IF($G$5:$G$54=AI$368,$T$5:$T$54,"-")))=0,"-",COUNT(IF($R$5:$R$54=$AC353,IF($G$5:$G$54=AI$368,$T$5:$T$54,"-"))))</f>
        <v>-</v>
      </c>
      <c r="AJ353" s="345" t="str">
        <f t="array" ref="AJ353">IF(COUNT(IF($R$5:$R$54=$AC353,IF($G$5:$G$54=AJ$368,$T$5:$T$54,"-")))=0,"-",COUNT(IF($R$5:$R$54=$AC353,IF($G$5:$G$54=AJ$368,$T$5:$T$54,"-"))))</f>
        <v>-</v>
      </c>
      <c r="AK353" s="345">
        <f t="array" ref="AK353">IF(COUNT(IF($R$5:$R$54=$AC353,IF($G$5:$G$54=AK$368,$T$5:$T$54,"-")))=0,"-",COUNT(IF($R$5:$R$54=$AC353,IF($G$5:$G$54=AK$368,$T$5:$T$54,"-"))))</f>
        <v>2</v>
      </c>
      <c r="AL353" s="345" t="str">
        <f t="array" ref="AL353">IF(COUNT(IF($R$5:$R$54=$AC353,IF($G$5:$G$54=AL$368,$T$5:$T$54,"-")))=0,"-",COUNT(IF($R$5:$R$54=$AC353,IF($G$5:$G$54=AL$368,$T$5:$T$54,"-"))))</f>
        <v>-</v>
      </c>
      <c r="AM353" s="345">
        <f t="array" ref="AM353">IF(COUNT(IF($R$5:$R$54=$AC353,IF($G$5:$G$54=AM$368,$T$5:$T$54,"-")))=0,"-",COUNT(IF($R$5:$R$54=$AC353,IF($G$5:$G$54=AM$368,$T$5:$T$54,"-"))))</f>
        <v>1</v>
      </c>
      <c r="AN353" s="345" t="str">
        <f t="array" ref="AN353">IF(COUNT(IF($R$5:$R$54=$AC353,IF($G$5:$G$54=AN$368,$T$5:$T$54,"-")))=0,"-",COUNT(IF($R$5:$R$54=$AC353,IF($G$5:$G$54=AN$368,$T$5:$T$54,"-"))))</f>
        <v>-</v>
      </c>
      <c r="AO353" s="345" t="str">
        <f t="array" ref="AO353">IF(COUNT(IF($R$5:$R$54=$AC353,IF($G$5:$G$54=AO$368,$T$5:$T$54,"-")))=0,"-",COUNT(IF($R$5:$R$54=$AC353,IF($G$5:$G$54=AO$368,$T$5:$T$54,"-"))))</f>
        <v>-</v>
      </c>
      <c r="AP353" s="347">
        <f t="shared" si="201"/>
        <v>5</v>
      </c>
      <c r="AQ353" s="19"/>
      <c r="AR353" s="19"/>
      <c r="AS353" s="19"/>
      <c r="AT353" s="19"/>
      <c r="AU353" s="19"/>
      <c r="AV353" s="19"/>
      <c r="AW353" s="19"/>
      <c r="AX353" s="19"/>
      <c r="AY353" s="19"/>
      <c r="AZ353" s="19"/>
      <c r="BA353" s="19"/>
      <c r="BB353" s="19"/>
      <c r="BC353" s="19"/>
      <c r="BF353" s="12"/>
      <c r="BG353" s="12"/>
      <c r="BH353" s="12"/>
      <c r="BI353" s="12"/>
      <c r="BJ353" s="12"/>
      <c r="BK353" s="12"/>
      <c r="BL353" s="12"/>
      <c r="BM353" s="12"/>
      <c r="BN353" s="12"/>
      <c r="BO353" s="12"/>
      <c r="BP353" s="12"/>
      <c r="BQ353" s="12"/>
      <c r="BR353" s="12"/>
      <c r="BS353" s="12"/>
      <c r="BT353" s="12"/>
      <c r="BU353" s="12"/>
    </row>
    <row r="354" spans="1:73">
      <c r="A354" s="19"/>
      <c r="B354" s="19"/>
      <c r="C354" s="19"/>
      <c r="D354" s="19"/>
      <c r="E354" s="89"/>
      <c r="F354" s="89"/>
      <c r="G354" s="19"/>
      <c r="H354" s="90"/>
      <c r="I354" s="90"/>
      <c r="J354" s="19"/>
      <c r="K354" s="19"/>
      <c r="L354" s="19"/>
      <c r="M354" s="19"/>
      <c r="N354" s="19"/>
      <c r="O354" s="19"/>
      <c r="P354" s="19"/>
      <c r="Q354" s="19"/>
      <c r="R354" s="141"/>
      <c r="S354" s="141"/>
      <c r="T354" s="141"/>
      <c r="U354" s="141"/>
      <c r="V354" s="141"/>
      <c r="W354" s="141"/>
      <c r="X354" s="141"/>
      <c r="Y354" s="141"/>
      <c r="Z354" s="19"/>
      <c r="AA354" s="19"/>
      <c r="AB354" s="19"/>
      <c r="AC354" s="140">
        <v>6</v>
      </c>
      <c r="AD354" s="345">
        <f t="array" ref="AD354">IF(COUNT(IF($R$5:$R$54=$AC354,IF($G$5:$G$54=AD$368,$T$5:$T$54,"-")))=0,"-",COUNT(IF($R$5:$R$54=$AC354,IF($G$5:$G$54=AD$368,$T$5:$T$54,"-"))))</f>
        <v>6</v>
      </c>
      <c r="AE354" s="345" t="str">
        <f t="array" ref="AE354">IF(COUNT(IF($R$5:$R$54=$AC354,IF($G$5:$G$54=AE$368,$T$5:$T$54,"-")))=0,"-",COUNT(IF($R$5:$R$54=$AC354,IF($G$5:$G$54=AE$368,$T$5:$T$54,"-"))))</f>
        <v>-</v>
      </c>
      <c r="AF354" s="345" t="str">
        <f t="array" ref="AF354">IF(COUNT(IF($R$5:$R$54=$AC354,IF($G$5:$G$54=AF$368,$T$5:$T$54,"-")))=0,"-",COUNT(IF($R$5:$R$54=$AC354,IF($G$5:$G$54=AF$368,$T$5:$T$54,"-"))))</f>
        <v>-</v>
      </c>
      <c r="AG354" s="345" t="str">
        <f t="array" ref="AG354">IF(COUNT(IF($R$5:$R$54=$AC354,IF($G$5:$G$54=AG$368,$T$5:$T$54,"-")))=0,"-",COUNT(IF($R$5:$R$54=$AC354,IF($G$5:$G$54=AG$368,$T$5:$T$54,"-"))))</f>
        <v>-</v>
      </c>
      <c r="AH354" s="345" t="str">
        <f t="array" ref="AH354">IF(COUNT(IF($R$5:$R$54=$AC354,IF($G$5:$G$54=AH$368,$T$5:$T$54,"-")))=0,"-",COUNT(IF($R$5:$R$54=$AC354,IF($G$5:$G$54=AH$368,$T$5:$T$54,"-"))))</f>
        <v>-</v>
      </c>
      <c r="AI354" s="345" t="str">
        <f t="array" ref="AI354">IF(COUNT(IF($R$5:$R$54=$AC354,IF($G$5:$G$54=AI$368,$T$5:$T$54,"-")))=0,"-",COUNT(IF($R$5:$R$54=$AC354,IF($G$5:$G$54=AI$368,$T$5:$T$54,"-"))))</f>
        <v>-</v>
      </c>
      <c r="AJ354" s="345" t="str">
        <f t="array" ref="AJ354">IF(COUNT(IF($R$5:$R$54=$AC354,IF($G$5:$G$54=AJ$368,$T$5:$T$54,"-")))=0,"-",COUNT(IF($R$5:$R$54=$AC354,IF($G$5:$G$54=AJ$368,$T$5:$T$54,"-"))))</f>
        <v>-</v>
      </c>
      <c r="AK354" s="345">
        <f t="array" ref="AK354">IF(COUNT(IF($R$5:$R$54=$AC354,IF($G$5:$G$54=AK$368,$T$5:$T$54,"-")))=0,"-",COUNT(IF($R$5:$R$54=$AC354,IF($G$5:$G$54=AK$368,$T$5:$T$54,"-"))))</f>
        <v>2</v>
      </c>
      <c r="AL354" s="345" t="str">
        <f t="array" ref="AL354">IF(COUNT(IF($R$5:$R$54=$AC354,IF($G$5:$G$54=AL$368,$T$5:$T$54,"-")))=0,"-",COUNT(IF($R$5:$R$54=$AC354,IF($G$5:$G$54=AL$368,$T$5:$T$54,"-"))))</f>
        <v>-</v>
      </c>
      <c r="AM354" s="345">
        <f t="array" ref="AM354">IF(COUNT(IF($R$5:$R$54=$AC354,IF($G$5:$G$54=AM$368,$T$5:$T$54,"-")))=0,"-",COUNT(IF($R$5:$R$54=$AC354,IF($G$5:$G$54=AM$368,$T$5:$T$54,"-"))))</f>
        <v>1</v>
      </c>
      <c r="AN354" s="345" t="str">
        <f t="array" ref="AN354">IF(COUNT(IF($R$5:$R$54=$AC354,IF($G$5:$G$54=AN$368,$T$5:$T$54,"-")))=0,"-",COUNT(IF($R$5:$R$54=$AC354,IF($G$5:$G$54=AN$368,$T$5:$T$54,"-"))))</f>
        <v>-</v>
      </c>
      <c r="AO354" s="345" t="str">
        <f t="array" ref="AO354">IF(COUNT(IF($R$5:$R$54=$AC354,IF($G$5:$G$54=AO$368,$T$5:$T$54,"-")))=0,"-",COUNT(IF($R$5:$R$54=$AC354,IF($G$5:$G$54=AO$368,$T$5:$T$54,"-"))))</f>
        <v>-</v>
      </c>
      <c r="AP354" s="347">
        <f t="shared" si="201"/>
        <v>9</v>
      </c>
      <c r="AQ354" s="19"/>
      <c r="AR354" s="19"/>
      <c r="AS354" s="19"/>
      <c r="AT354" s="19"/>
      <c r="AU354" s="19"/>
      <c r="AV354" s="19"/>
      <c r="AW354" s="19"/>
      <c r="AX354" s="19"/>
      <c r="AY354" s="19"/>
      <c r="AZ354" s="19"/>
      <c r="BA354" s="19"/>
      <c r="BB354" s="19"/>
      <c r="BC354" s="19"/>
      <c r="BF354" s="12"/>
      <c r="BG354" s="12"/>
      <c r="BH354" s="12"/>
      <c r="BI354" s="12"/>
      <c r="BJ354" s="12"/>
      <c r="BK354" s="12"/>
      <c r="BL354" s="12"/>
      <c r="BM354" s="12"/>
      <c r="BN354" s="12"/>
      <c r="BO354" s="12"/>
      <c r="BP354" s="12"/>
      <c r="BQ354" s="12"/>
      <c r="BR354" s="12"/>
      <c r="BS354" s="12"/>
      <c r="BT354" s="12"/>
      <c r="BU354" s="12"/>
    </row>
    <row r="355" spans="1:73">
      <c r="A355" s="19"/>
      <c r="B355" s="19"/>
      <c r="C355" s="19"/>
      <c r="D355" s="19"/>
      <c r="E355" s="89"/>
      <c r="F355" s="89"/>
      <c r="G355" s="19"/>
      <c r="H355" s="90"/>
      <c r="I355" s="90"/>
      <c r="J355" s="19"/>
      <c r="K355" s="19"/>
      <c r="L355" s="19"/>
      <c r="M355" s="19"/>
      <c r="N355" s="19"/>
      <c r="O355" s="19"/>
      <c r="P355" s="19"/>
      <c r="Q355" s="19"/>
      <c r="R355" s="141"/>
      <c r="S355" s="141"/>
      <c r="T355" s="141"/>
      <c r="U355" s="141"/>
      <c r="V355" s="141"/>
      <c r="W355" s="141"/>
      <c r="X355" s="141"/>
      <c r="Y355" s="141"/>
      <c r="Z355" s="19"/>
      <c r="AA355" s="19"/>
      <c r="AB355" s="19"/>
      <c r="AC355" s="140">
        <v>7</v>
      </c>
      <c r="AD355" s="345">
        <f t="array" ref="AD355">IF(COUNT(IF($R$5:$R$54=$AC355,IF($G$5:$G$54=AD$368,$T$5:$T$54,"-")))=0,"-",COUNT(IF($R$5:$R$54=$AC355,IF($G$5:$G$54=AD$368,$T$5:$T$54,"-"))))</f>
        <v>2</v>
      </c>
      <c r="AE355" s="345" t="str">
        <f t="array" ref="AE355">IF(COUNT(IF($R$5:$R$54=$AC355,IF($G$5:$G$54=AE$368,$T$5:$T$54,"-")))=0,"-",COUNT(IF($R$5:$R$54=$AC355,IF($G$5:$G$54=AE$368,$T$5:$T$54,"-"))))</f>
        <v>-</v>
      </c>
      <c r="AF355" s="345" t="str">
        <f t="array" ref="AF355">IF(COUNT(IF($R$5:$R$54=$AC355,IF($G$5:$G$54=AF$368,$T$5:$T$54,"-")))=0,"-",COUNT(IF($R$5:$R$54=$AC355,IF($G$5:$G$54=AF$368,$T$5:$T$54,"-"))))</f>
        <v>-</v>
      </c>
      <c r="AG355" s="345" t="str">
        <f t="array" ref="AG355">IF(COUNT(IF($R$5:$R$54=$AC355,IF($G$5:$G$54=AG$368,$T$5:$T$54,"-")))=0,"-",COUNT(IF($R$5:$R$54=$AC355,IF($G$5:$G$54=AG$368,$T$5:$T$54,"-"))))</f>
        <v>-</v>
      </c>
      <c r="AH355" s="345" t="str">
        <f t="array" ref="AH355">IF(COUNT(IF($R$5:$R$54=$AC355,IF($G$5:$G$54=AH$368,$T$5:$T$54,"-")))=0,"-",COUNT(IF($R$5:$R$54=$AC355,IF($G$5:$G$54=AH$368,$T$5:$T$54,"-"))))</f>
        <v>-</v>
      </c>
      <c r="AI355" s="345" t="str">
        <f t="array" ref="AI355">IF(COUNT(IF($R$5:$R$54=$AC355,IF($G$5:$G$54=AI$368,$T$5:$T$54,"-")))=0,"-",COUNT(IF($R$5:$R$54=$AC355,IF($G$5:$G$54=AI$368,$T$5:$T$54,"-"))))</f>
        <v>-</v>
      </c>
      <c r="AJ355" s="345">
        <f t="array" ref="AJ355">IF(COUNT(IF($R$5:$R$54=$AC355,IF($G$5:$G$54=AJ$368,$T$5:$T$54,"-")))=0,"-",COUNT(IF($R$5:$R$54=$AC355,IF($G$5:$G$54=AJ$368,$T$5:$T$54,"-"))))</f>
        <v>1</v>
      </c>
      <c r="AK355" s="345">
        <f t="array" ref="AK355">IF(COUNT(IF($R$5:$R$54=$AC355,IF($G$5:$G$54=AK$368,$T$5:$T$54,"-")))=0,"-",COUNT(IF($R$5:$R$54=$AC355,IF($G$5:$G$54=AK$368,$T$5:$T$54,"-"))))</f>
        <v>3</v>
      </c>
      <c r="AL355" s="345" t="str">
        <f t="array" ref="AL355">IF(COUNT(IF($R$5:$R$54=$AC355,IF($G$5:$G$54=AL$368,$T$5:$T$54,"-")))=0,"-",COUNT(IF($R$5:$R$54=$AC355,IF($G$5:$G$54=AL$368,$T$5:$T$54,"-"))))</f>
        <v>-</v>
      </c>
      <c r="AM355" s="345">
        <f t="array" ref="AM355">IF(COUNT(IF($R$5:$R$54=$AC355,IF($G$5:$G$54=AM$368,$T$5:$T$54,"-")))=0,"-",COUNT(IF($R$5:$R$54=$AC355,IF($G$5:$G$54=AM$368,$T$5:$T$54,"-"))))</f>
        <v>1</v>
      </c>
      <c r="AN355" s="345" t="str">
        <f t="array" ref="AN355">IF(COUNT(IF($R$5:$R$54=$AC355,IF($G$5:$G$54=AN$368,$T$5:$T$54,"-")))=0,"-",COUNT(IF($R$5:$R$54=$AC355,IF($G$5:$G$54=AN$368,$T$5:$T$54,"-"))))</f>
        <v>-</v>
      </c>
      <c r="AO355" s="345" t="str">
        <f t="array" ref="AO355">IF(COUNT(IF($R$5:$R$54=$AC355,IF($G$5:$G$54=AO$368,$T$5:$T$54,"-")))=0,"-",COUNT(IF($R$5:$R$54=$AC355,IF($G$5:$G$54=AO$368,$T$5:$T$54,"-"))))</f>
        <v>-</v>
      </c>
      <c r="AP355" s="347">
        <f t="shared" si="201"/>
        <v>7</v>
      </c>
      <c r="AQ355" s="19"/>
      <c r="AR355" s="19"/>
      <c r="AS355" s="19"/>
      <c r="AT355" s="19"/>
      <c r="AU355" s="19"/>
      <c r="AV355" s="19"/>
      <c r="AW355" s="19"/>
      <c r="AX355" s="19"/>
      <c r="AY355" s="19"/>
      <c r="AZ355" s="19"/>
      <c r="BA355" s="19"/>
      <c r="BB355" s="19"/>
      <c r="BC355" s="19"/>
      <c r="BF355" s="12"/>
      <c r="BG355" s="12"/>
      <c r="BH355" s="12"/>
      <c r="BI355" s="12"/>
      <c r="BJ355" s="12"/>
      <c r="BK355" s="12"/>
      <c r="BL355" s="12"/>
      <c r="BM355" s="12"/>
      <c r="BN355" s="12"/>
      <c r="BO355" s="12"/>
      <c r="BP355" s="12"/>
      <c r="BQ355" s="12"/>
      <c r="BR355" s="12"/>
      <c r="BS355" s="12"/>
      <c r="BT355" s="12"/>
      <c r="BU355" s="12"/>
    </row>
    <row r="356" spans="1:73">
      <c r="A356" s="19"/>
      <c r="B356" s="19"/>
      <c r="C356" s="19"/>
      <c r="D356" s="19"/>
      <c r="E356" s="89"/>
      <c r="F356" s="89"/>
      <c r="G356" s="19"/>
      <c r="H356" s="90"/>
      <c r="I356" s="90"/>
      <c r="J356" s="19"/>
      <c r="K356" s="19"/>
      <c r="L356" s="19"/>
      <c r="M356" s="19"/>
      <c r="N356" s="19"/>
      <c r="O356" s="19"/>
      <c r="P356" s="19"/>
      <c r="Q356" s="19"/>
      <c r="R356" s="141"/>
      <c r="S356" s="141"/>
      <c r="T356" s="141"/>
      <c r="U356" s="141"/>
      <c r="V356" s="141"/>
      <c r="W356" s="141"/>
      <c r="X356" s="141"/>
      <c r="Y356" s="141"/>
      <c r="Z356" s="19"/>
      <c r="AA356" s="19"/>
      <c r="AB356" s="19"/>
      <c r="AC356" s="140">
        <v>8</v>
      </c>
      <c r="AD356" s="345" t="str">
        <f t="array" ref="AD356">IF(COUNT(IF($R$5:$R$54=$AC356,IF($G$5:$G$54=AD$368,$T$5:$T$54,"-")))=0,"-",COUNT(IF($R$5:$R$54=$AC356,IF($G$5:$G$54=AD$368,$T$5:$T$54,"-"))))</f>
        <v>-</v>
      </c>
      <c r="AE356" s="345" t="str">
        <f t="array" ref="AE356">IF(COUNT(IF($R$5:$R$54=$AC356,IF($G$5:$G$54=AE$368,$T$5:$T$54,"-")))=0,"-",COUNT(IF($R$5:$R$54=$AC356,IF($G$5:$G$54=AE$368,$T$5:$T$54,"-"))))</f>
        <v>-</v>
      </c>
      <c r="AF356" s="345" t="str">
        <f t="array" ref="AF356">IF(COUNT(IF($R$5:$R$54=$AC356,IF($G$5:$G$54=AF$368,$T$5:$T$54,"-")))=0,"-",COUNT(IF($R$5:$R$54=$AC356,IF($G$5:$G$54=AF$368,$T$5:$T$54,"-"))))</f>
        <v>-</v>
      </c>
      <c r="AG356" s="345">
        <f t="array" ref="AG356">IF(COUNT(IF($R$5:$R$54=$AC356,IF($G$5:$G$54=AG$368,$T$5:$T$54,"-")))=0,"-",COUNT(IF($R$5:$R$54=$AC356,IF($G$5:$G$54=AG$368,$T$5:$T$54,"-"))))</f>
        <v>3</v>
      </c>
      <c r="AH356" s="345" t="str">
        <f t="array" ref="AH356">IF(COUNT(IF($R$5:$R$54=$AC356,IF($G$5:$G$54=AH$368,$T$5:$T$54,"-")))=0,"-",COUNT(IF($R$5:$R$54=$AC356,IF($G$5:$G$54=AH$368,$T$5:$T$54,"-"))))</f>
        <v>-</v>
      </c>
      <c r="AI356" s="345" t="str">
        <f t="array" ref="AI356">IF(COUNT(IF($R$5:$R$54=$AC356,IF($G$5:$G$54=AI$368,$T$5:$T$54,"-")))=0,"-",COUNT(IF($R$5:$R$54=$AC356,IF($G$5:$G$54=AI$368,$T$5:$T$54,"-"))))</f>
        <v>-</v>
      </c>
      <c r="AJ356" s="345" t="str">
        <f t="array" ref="AJ356">IF(COUNT(IF($R$5:$R$54=$AC356,IF($G$5:$G$54=AJ$368,$T$5:$T$54,"-")))=0,"-",COUNT(IF($R$5:$R$54=$AC356,IF($G$5:$G$54=AJ$368,$T$5:$T$54,"-"))))</f>
        <v>-</v>
      </c>
      <c r="AK356" s="345" t="str">
        <f t="array" ref="AK356">IF(COUNT(IF($R$5:$R$54=$AC356,IF($G$5:$G$54=AK$368,$T$5:$T$54,"-")))=0,"-",COUNT(IF($R$5:$R$54=$AC356,IF($G$5:$G$54=AK$368,$T$5:$T$54,"-"))))</f>
        <v>-</v>
      </c>
      <c r="AL356" s="345" t="str">
        <f t="array" ref="AL356">IF(COUNT(IF($R$5:$R$54=$AC356,IF($G$5:$G$54=AL$368,$T$5:$T$54,"-")))=0,"-",COUNT(IF($R$5:$R$54=$AC356,IF($G$5:$G$54=AL$368,$T$5:$T$54,"-"))))</f>
        <v>-</v>
      </c>
      <c r="AM356" s="345">
        <f t="array" ref="AM356">IF(COUNT(IF($R$5:$R$54=$AC356,IF($G$5:$G$54=AM$368,$T$5:$T$54,"-")))=0,"-",COUNT(IF($R$5:$R$54=$AC356,IF($G$5:$G$54=AM$368,$T$5:$T$54,"-"))))</f>
        <v>1</v>
      </c>
      <c r="AN356" s="345" t="str">
        <f t="array" ref="AN356">IF(COUNT(IF($R$5:$R$54=$AC356,IF($G$5:$G$54=AN$368,$T$5:$T$54,"-")))=0,"-",COUNT(IF($R$5:$R$54=$AC356,IF($G$5:$G$54=AN$368,$T$5:$T$54,"-"))))</f>
        <v>-</v>
      </c>
      <c r="AO356" s="345" t="str">
        <f t="array" ref="AO356">IF(COUNT(IF($R$5:$R$54=$AC356,IF($G$5:$G$54=AO$368,$T$5:$T$54,"-")))=0,"-",COUNT(IF($R$5:$R$54=$AC356,IF($G$5:$G$54=AO$368,$T$5:$T$54,"-"))))</f>
        <v>-</v>
      </c>
      <c r="AP356" s="347">
        <f t="shared" si="201"/>
        <v>4</v>
      </c>
      <c r="AQ356" s="19"/>
      <c r="AR356" s="19"/>
      <c r="AS356" s="19"/>
      <c r="AT356" s="19"/>
      <c r="AU356" s="19"/>
      <c r="AV356" s="19"/>
      <c r="AW356" s="19"/>
      <c r="AX356" s="19"/>
      <c r="AY356" s="19"/>
      <c r="AZ356" s="19"/>
      <c r="BA356" s="19"/>
      <c r="BB356" s="19"/>
      <c r="BC356" s="19"/>
      <c r="BF356" s="12"/>
      <c r="BG356" s="12"/>
      <c r="BH356" s="12"/>
      <c r="BI356" s="12"/>
      <c r="BJ356" s="12"/>
      <c r="BK356" s="12"/>
      <c r="BL356" s="12"/>
      <c r="BM356" s="12"/>
      <c r="BN356" s="12"/>
      <c r="BO356" s="12"/>
      <c r="BP356" s="12"/>
      <c r="BQ356" s="12"/>
      <c r="BR356" s="12"/>
      <c r="BS356" s="12"/>
      <c r="BT356" s="12"/>
      <c r="BU356" s="12"/>
    </row>
    <row r="357" spans="1:73">
      <c r="A357" s="19"/>
      <c r="B357" s="19"/>
      <c r="C357" s="19"/>
      <c r="D357" s="19"/>
      <c r="E357" s="89"/>
      <c r="F357" s="89"/>
      <c r="G357" s="19"/>
      <c r="H357" s="90"/>
      <c r="I357" s="90"/>
      <c r="J357" s="19"/>
      <c r="K357" s="19"/>
      <c r="L357" s="19"/>
      <c r="M357" s="19"/>
      <c r="N357" s="19"/>
      <c r="O357" s="19"/>
      <c r="P357" s="19"/>
      <c r="Q357" s="19"/>
      <c r="R357" s="141"/>
      <c r="S357" s="141"/>
      <c r="T357" s="141"/>
      <c r="U357" s="141"/>
      <c r="V357" s="141"/>
      <c r="W357" s="141"/>
      <c r="X357" s="141"/>
      <c r="Y357" s="141"/>
      <c r="Z357" s="19"/>
      <c r="AA357" s="19"/>
      <c r="AB357" s="19"/>
      <c r="AC357" s="140">
        <v>9</v>
      </c>
      <c r="AD357" s="345" t="str">
        <f t="array" ref="AD357">IF(COUNT(IF($R$5:$R$54=$AC357,IF($G$5:$G$54=AD$368,$T$5:$T$54,"-")))=0,"-",COUNT(IF($R$5:$R$54=$AC357,IF($G$5:$G$54=AD$368,$T$5:$T$54,"-"))))</f>
        <v>-</v>
      </c>
      <c r="AE357" s="345" t="str">
        <f t="array" ref="AE357">IF(COUNT(IF($R$5:$R$54=$AC357,IF($G$5:$G$54=AE$368,$T$5:$T$54,"-")))=0,"-",COUNT(IF($R$5:$R$54=$AC357,IF($G$5:$G$54=AE$368,$T$5:$T$54,"-"))))</f>
        <v>-</v>
      </c>
      <c r="AF357" s="345" t="str">
        <f t="array" ref="AF357">IF(COUNT(IF($R$5:$R$54=$AC357,IF($G$5:$G$54=AF$368,$T$5:$T$54,"-")))=0,"-",COUNT(IF($R$5:$R$54=$AC357,IF($G$5:$G$54=AF$368,$T$5:$T$54,"-"))))</f>
        <v>-</v>
      </c>
      <c r="AG357" s="345">
        <f t="array" ref="AG357">IF(COUNT(IF($R$5:$R$54=$AC357,IF($G$5:$G$54=AG$368,$T$5:$T$54,"-")))=0,"-",COUNT(IF($R$5:$R$54=$AC357,IF($G$5:$G$54=AG$368,$T$5:$T$54,"-"))))</f>
        <v>1</v>
      </c>
      <c r="AH357" s="345" t="str">
        <f t="array" ref="AH357">IF(COUNT(IF($R$5:$R$54=$AC357,IF($G$5:$G$54=AH$368,$T$5:$T$54,"-")))=0,"-",COUNT(IF($R$5:$R$54=$AC357,IF($G$5:$G$54=AH$368,$T$5:$T$54,"-"))))</f>
        <v>-</v>
      </c>
      <c r="AI357" s="345" t="str">
        <f t="array" ref="AI357">IF(COUNT(IF($R$5:$R$54=$AC357,IF($G$5:$G$54=AI$368,$T$5:$T$54,"-")))=0,"-",COUNT(IF($R$5:$R$54=$AC357,IF($G$5:$G$54=AI$368,$T$5:$T$54,"-"))))</f>
        <v>-</v>
      </c>
      <c r="AJ357" s="345" t="str">
        <f t="array" ref="AJ357">IF(COUNT(IF($R$5:$R$54=$AC357,IF($G$5:$G$54=AJ$368,$T$5:$T$54,"-")))=0,"-",COUNT(IF($R$5:$R$54=$AC357,IF($G$5:$G$54=AJ$368,$T$5:$T$54,"-"))))</f>
        <v>-</v>
      </c>
      <c r="AK357" s="345" t="str">
        <f t="array" ref="AK357">IF(COUNT(IF($R$5:$R$54=$AC357,IF($G$5:$G$54=AK$368,$T$5:$T$54,"-")))=0,"-",COUNT(IF($R$5:$R$54=$AC357,IF($G$5:$G$54=AK$368,$T$5:$T$54,"-"))))</f>
        <v>-</v>
      </c>
      <c r="AL357" s="345" t="str">
        <f t="array" ref="AL357">IF(COUNT(IF($R$5:$R$54=$AC357,IF($G$5:$G$54=AL$368,$T$5:$T$54,"-")))=0,"-",COUNT(IF($R$5:$R$54=$AC357,IF($G$5:$G$54=AL$368,$T$5:$T$54,"-"))))</f>
        <v>-</v>
      </c>
      <c r="AM357" s="345">
        <f t="array" ref="AM357">IF(COUNT(IF($R$5:$R$54=$AC357,IF($G$5:$G$54=AM$368,$T$5:$T$54,"-")))=0,"-",COUNT(IF($R$5:$R$54=$AC357,IF($G$5:$G$54=AM$368,$T$5:$T$54,"-"))))</f>
        <v>1</v>
      </c>
      <c r="AN357" s="345" t="str">
        <f t="array" ref="AN357">IF(COUNT(IF($R$5:$R$54=$AC357,IF($G$5:$G$54=AN$368,$T$5:$T$54,"-")))=0,"-",COUNT(IF($R$5:$R$54=$AC357,IF($G$5:$G$54=AN$368,$T$5:$T$54,"-"))))</f>
        <v>-</v>
      </c>
      <c r="AO357" s="345" t="str">
        <f t="array" ref="AO357">IF(COUNT(IF($R$5:$R$54=$AC357,IF($G$5:$G$54=AO$368,$T$5:$T$54,"-")))=0,"-",COUNT(IF($R$5:$R$54=$AC357,IF($G$5:$G$54=AO$368,$T$5:$T$54,"-"))))</f>
        <v>-</v>
      </c>
      <c r="AP357" s="347">
        <f t="shared" si="201"/>
        <v>2</v>
      </c>
      <c r="AQ357" s="19"/>
      <c r="AR357" s="19"/>
      <c r="AS357" s="19"/>
      <c r="AT357" s="19"/>
      <c r="AU357" s="19"/>
      <c r="AV357" s="19"/>
      <c r="AW357" s="19"/>
      <c r="AX357" s="19"/>
      <c r="AY357" s="19"/>
      <c r="AZ357" s="19"/>
      <c r="BA357" s="19"/>
      <c r="BB357" s="19"/>
      <c r="BC357" s="19"/>
      <c r="BF357" s="12"/>
      <c r="BG357" s="12"/>
      <c r="BH357" s="12"/>
      <c r="BI357" s="12"/>
      <c r="BJ357" s="12"/>
      <c r="BK357" s="12"/>
      <c r="BL357" s="12"/>
      <c r="BM357" s="12"/>
      <c r="BN357" s="12"/>
      <c r="BO357" s="12"/>
      <c r="BP357" s="12"/>
      <c r="BQ357" s="12"/>
      <c r="BR357" s="12"/>
      <c r="BS357" s="12"/>
      <c r="BT357" s="12"/>
      <c r="BU357" s="12"/>
    </row>
    <row r="358" spans="1:73">
      <c r="A358" s="19"/>
      <c r="B358" s="19"/>
      <c r="C358" s="19"/>
      <c r="D358" s="19"/>
      <c r="E358" s="89"/>
      <c r="F358" s="89"/>
      <c r="G358" s="19"/>
      <c r="H358" s="90"/>
      <c r="I358" s="90"/>
      <c r="J358" s="19"/>
      <c r="K358" s="19"/>
      <c r="L358" s="19"/>
      <c r="M358" s="19"/>
      <c r="N358" s="19"/>
      <c r="O358" s="19"/>
      <c r="P358" s="19"/>
      <c r="Q358" s="19"/>
      <c r="R358" s="141"/>
      <c r="S358" s="141"/>
      <c r="T358" s="141"/>
      <c r="U358" s="141"/>
      <c r="V358" s="141"/>
      <c r="W358" s="141"/>
      <c r="X358" s="141"/>
      <c r="Y358" s="141"/>
      <c r="Z358" s="19"/>
      <c r="AA358" s="19"/>
      <c r="AB358" s="19"/>
      <c r="AC358" s="140">
        <v>10</v>
      </c>
      <c r="AD358" s="345" t="str">
        <f t="array" ref="AD358">IF(COUNT(IF($R$5:$R$54=$AC358,IF($G$5:$G$54=AD$368,$T$5:$T$54,"-")))=0,"-",COUNT(IF($R$5:$R$54=$AC358,IF($G$5:$G$54=AD$368,$T$5:$T$54,"-"))))</f>
        <v>-</v>
      </c>
      <c r="AE358" s="345" t="str">
        <f t="array" ref="AE358">IF(COUNT(IF($R$5:$R$54=$AC358,IF($G$5:$G$54=AE$368,$T$5:$T$54,"-")))=0,"-",COUNT(IF($R$5:$R$54=$AC358,IF($G$5:$G$54=AE$368,$T$5:$T$54,"-"))))</f>
        <v>-</v>
      </c>
      <c r="AF358" s="345" t="str">
        <f t="array" ref="AF358">IF(COUNT(IF($R$5:$R$54=$AC358,IF($G$5:$G$54=AF$368,$T$5:$T$54,"-")))=0,"-",COUNT(IF($R$5:$R$54=$AC358,IF($G$5:$G$54=AF$368,$T$5:$T$54,"-"))))</f>
        <v>-</v>
      </c>
      <c r="AG358" s="345">
        <f t="array" ref="AG358">IF(COUNT(IF($R$5:$R$54=$AC358,IF($G$5:$G$54=AG$368,$T$5:$T$54,"-")))=0,"-",COUNT(IF($R$5:$R$54=$AC358,IF($G$5:$G$54=AG$368,$T$5:$T$54,"-"))))</f>
        <v>3</v>
      </c>
      <c r="AH358" s="345" t="str">
        <f t="array" ref="AH358">IF(COUNT(IF($R$5:$R$54=$AC358,IF($G$5:$G$54=AH$368,$T$5:$T$54,"-")))=0,"-",COUNT(IF($R$5:$R$54=$AC358,IF($G$5:$G$54=AH$368,$T$5:$T$54,"-"))))</f>
        <v>-</v>
      </c>
      <c r="AI358" s="345" t="str">
        <f t="array" ref="AI358">IF(COUNT(IF($R$5:$R$54=$AC358,IF($G$5:$G$54=AI$368,$T$5:$T$54,"-")))=0,"-",COUNT(IF($R$5:$R$54=$AC358,IF($G$5:$G$54=AI$368,$T$5:$T$54,"-"))))</f>
        <v>-</v>
      </c>
      <c r="AJ358" s="345" t="str">
        <f t="array" ref="AJ358">IF(COUNT(IF($R$5:$R$54=$AC358,IF($G$5:$G$54=AJ$368,$T$5:$T$54,"-")))=0,"-",COUNT(IF($R$5:$R$54=$AC358,IF($G$5:$G$54=AJ$368,$T$5:$T$54,"-"))))</f>
        <v>-</v>
      </c>
      <c r="AK358" s="345" t="str">
        <f t="array" ref="AK358">IF(COUNT(IF($R$5:$R$54=$AC358,IF($G$5:$G$54=AK$368,$T$5:$T$54,"-")))=0,"-",COUNT(IF($R$5:$R$54=$AC358,IF($G$5:$G$54=AK$368,$T$5:$T$54,"-"))))</f>
        <v>-</v>
      </c>
      <c r="AL358" s="345" t="str">
        <f t="array" ref="AL358">IF(COUNT(IF($R$5:$R$54=$AC358,IF($G$5:$G$54=AL$368,$T$5:$T$54,"-")))=0,"-",COUNT(IF($R$5:$R$54=$AC358,IF($G$5:$G$54=AL$368,$T$5:$T$54,"-"))))</f>
        <v>-</v>
      </c>
      <c r="AM358" s="345">
        <f t="array" ref="AM358">IF(COUNT(IF($R$5:$R$54=$AC358,IF($G$5:$G$54=AM$368,$T$5:$T$54,"-")))=0,"-",COUNT(IF($R$5:$R$54=$AC358,IF($G$5:$G$54=AM$368,$T$5:$T$54,"-"))))</f>
        <v>1</v>
      </c>
      <c r="AN358" s="345" t="str">
        <f t="array" ref="AN358">IF(COUNT(IF($R$5:$R$54=$AC358,IF($G$5:$G$54=AN$368,$T$5:$T$54,"-")))=0,"-",COUNT(IF($R$5:$R$54=$AC358,IF($G$5:$G$54=AN$368,$T$5:$T$54,"-"))))</f>
        <v>-</v>
      </c>
      <c r="AO358" s="345" t="str">
        <f t="array" ref="AO358">IF(COUNT(IF($R$5:$R$54=$AC358,IF($G$5:$G$54=AO$368,$T$5:$T$54,"-")))=0,"-",COUNT(IF($R$5:$R$54=$AC358,IF($G$5:$G$54=AO$368,$T$5:$T$54,"-"))))</f>
        <v>-</v>
      </c>
      <c r="AP358" s="347">
        <f t="shared" si="201"/>
        <v>4</v>
      </c>
      <c r="AQ358" s="19"/>
      <c r="AR358" s="19"/>
      <c r="AS358" s="19"/>
      <c r="AT358" s="19"/>
      <c r="AU358" s="19"/>
      <c r="AV358" s="19"/>
      <c r="AW358" s="19"/>
      <c r="AX358" s="19"/>
      <c r="AY358" s="19"/>
      <c r="AZ358" s="19"/>
      <c r="BA358" s="19"/>
      <c r="BB358" s="19"/>
      <c r="BC358" s="19"/>
      <c r="BF358" s="12"/>
      <c r="BG358" s="12"/>
      <c r="BH358" s="12"/>
      <c r="BI358" s="12"/>
      <c r="BJ358" s="12"/>
      <c r="BK358" s="12"/>
      <c r="BL358" s="12"/>
      <c r="BM358" s="12"/>
      <c r="BN358" s="12"/>
      <c r="BO358" s="12"/>
      <c r="BP358" s="12"/>
      <c r="BQ358" s="12"/>
      <c r="BR358" s="12"/>
      <c r="BS358" s="12"/>
      <c r="BT358" s="12"/>
      <c r="BU358" s="12"/>
    </row>
    <row r="359" spans="1:73">
      <c r="A359" s="19"/>
      <c r="B359" s="19"/>
      <c r="C359" s="19"/>
      <c r="D359" s="19"/>
      <c r="E359" s="89"/>
      <c r="F359" s="89"/>
      <c r="G359" s="19"/>
      <c r="H359" s="90"/>
      <c r="I359" s="90"/>
      <c r="J359" s="19"/>
      <c r="K359" s="19"/>
      <c r="L359" s="19"/>
      <c r="M359" s="19"/>
      <c r="N359" s="19"/>
      <c r="O359" s="19"/>
      <c r="P359" s="19"/>
      <c r="Q359" s="19"/>
      <c r="R359" s="141"/>
      <c r="S359" s="141"/>
      <c r="T359" s="141"/>
      <c r="U359" s="141"/>
      <c r="V359" s="141"/>
      <c r="W359" s="141"/>
      <c r="X359" s="141"/>
      <c r="Y359" s="141"/>
      <c r="Z359" s="19"/>
      <c r="AA359" s="19"/>
      <c r="AB359" s="19"/>
      <c r="AC359" s="140">
        <v>11</v>
      </c>
      <c r="AD359" s="345" t="str">
        <f t="array" ref="AD359">IF(COUNT(IF($R$5:$R$54=$AC359,IF($G$5:$G$54=AD$368,$T$5:$T$54,"-")))=0,"-",COUNT(IF($R$5:$R$54=$AC359,IF($G$5:$G$54=AD$368,$T$5:$T$54,"-"))))</f>
        <v>-</v>
      </c>
      <c r="AE359" s="345" t="str">
        <f t="array" ref="AE359">IF(COUNT(IF($R$5:$R$54=$AC359,IF($G$5:$G$54=AE$368,$T$5:$T$54,"-")))=0,"-",COUNT(IF($R$5:$R$54=$AC359,IF($G$5:$G$54=AE$368,$T$5:$T$54,"-"))))</f>
        <v>-</v>
      </c>
      <c r="AF359" s="345" t="str">
        <f t="array" ref="AF359">IF(COUNT(IF($R$5:$R$54=$AC359,IF($G$5:$G$54=AF$368,$T$5:$T$54,"-")))=0,"-",COUNT(IF($R$5:$R$54=$AC359,IF($G$5:$G$54=AF$368,$T$5:$T$54,"-"))))</f>
        <v>-</v>
      </c>
      <c r="AG359" s="345">
        <f t="array" ref="AG359">IF(COUNT(IF($R$5:$R$54=$AC359,IF($G$5:$G$54=AG$368,$T$5:$T$54,"-")))=0,"-",COUNT(IF($R$5:$R$54=$AC359,IF($G$5:$G$54=AG$368,$T$5:$T$54,"-"))))</f>
        <v>2</v>
      </c>
      <c r="AH359" s="345" t="str">
        <f t="array" ref="AH359">IF(COUNT(IF($R$5:$R$54=$AC359,IF($G$5:$G$54=AH$368,$T$5:$T$54,"-")))=0,"-",COUNT(IF($R$5:$R$54=$AC359,IF($G$5:$G$54=AH$368,$T$5:$T$54,"-"))))</f>
        <v>-</v>
      </c>
      <c r="AI359" s="345" t="str">
        <f t="array" ref="AI359">IF(COUNT(IF($R$5:$R$54=$AC359,IF($G$5:$G$54=AI$368,$T$5:$T$54,"-")))=0,"-",COUNT(IF($R$5:$R$54=$AC359,IF($G$5:$G$54=AI$368,$T$5:$T$54,"-"))))</f>
        <v>-</v>
      </c>
      <c r="AJ359" s="345" t="str">
        <f t="array" ref="AJ359">IF(COUNT(IF($R$5:$R$54=$AC359,IF($G$5:$G$54=AJ$368,$T$5:$T$54,"-")))=0,"-",COUNT(IF($R$5:$R$54=$AC359,IF($G$5:$G$54=AJ$368,$T$5:$T$54,"-"))))</f>
        <v>-</v>
      </c>
      <c r="AK359" s="345" t="str">
        <f t="array" ref="AK359">IF(COUNT(IF($R$5:$R$54=$AC359,IF($G$5:$G$54=AK$368,$T$5:$T$54,"-")))=0,"-",COUNT(IF($R$5:$R$54=$AC359,IF($G$5:$G$54=AK$368,$T$5:$T$54,"-"))))</f>
        <v>-</v>
      </c>
      <c r="AL359" s="345" t="str">
        <f t="array" ref="AL359">IF(COUNT(IF($R$5:$R$54=$AC359,IF($G$5:$G$54=AL$368,$T$5:$T$54,"-")))=0,"-",COUNT(IF($R$5:$R$54=$AC359,IF($G$5:$G$54=AL$368,$T$5:$T$54,"-"))))</f>
        <v>-</v>
      </c>
      <c r="AM359" s="345">
        <f t="array" ref="AM359">IF(COUNT(IF($R$5:$R$54=$AC359,IF($G$5:$G$54=AM$368,$T$5:$T$54,"-")))=0,"-",COUNT(IF($R$5:$R$54=$AC359,IF($G$5:$G$54=AM$368,$T$5:$T$54,"-"))))</f>
        <v>1</v>
      </c>
      <c r="AN359" s="345" t="str">
        <f t="array" ref="AN359">IF(COUNT(IF($R$5:$R$54=$AC359,IF($G$5:$G$54=AN$368,$T$5:$T$54,"-")))=0,"-",COUNT(IF($R$5:$R$54=$AC359,IF($G$5:$G$54=AN$368,$T$5:$T$54,"-"))))</f>
        <v>-</v>
      </c>
      <c r="AO359" s="345" t="str">
        <f t="array" ref="AO359">IF(COUNT(IF($R$5:$R$54=$AC359,IF($G$5:$G$54=AO$368,$T$5:$T$54,"-")))=0,"-",COUNT(IF($R$5:$R$54=$AC359,IF($G$5:$G$54=AO$368,$T$5:$T$54,"-"))))</f>
        <v>-</v>
      </c>
      <c r="AP359" s="347">
        <f t="shared" si="201"/>
        <v>3</v>
      </c>
      <c r="AQ359" s="19"/>
      <c r="AR359" s="19"/>
      <c r="AS359" s="19"/>
      <c r="AT359" s="19"/>
      <c r="AU359" s="19"/>
      <c r="AV359" s="19"/>
      <c r="AW359" s="19"/>
      <c r="AX359" s="19"/>
      <c r="AY359" s="19"/>
      <c r="AZ359" s="19"/>
      <c r="BA359" s="19"/>
      <c r="BB359" s="19"/>
      <c r="BC359" s="19"/>
      <c r="BF359" s="12"/>
      <c r="BG359" s="12"/>
      <c r="BH359" s="12"/>
      <c r="BI359" s="12"/>
      <c r="BJ359" s="12"/>
      <c r="BK359" s="12"/>
      <c r="BL359" s="12"/>
      <c r="BM359" s="12"/>
      <c r="BN359" s="12"/>
      <c r="BO359" s="12"/>
      <c r="BP359" s="12"/>
      <c r="BQ359" s="12"/>
      <c r="BR359" s="12"/>
      <c r="BS359" s="12"/>
      <c r="BT359" s="12"/>
      <c r="BU359" s="12"/>
    </row>
    <row r="360" spans="1:73">
      <c r="A360" s="19"/>
      <c r="B360" s="19"/>
      <c r="C360" s="19"/>
      <c r="D360" s="19"/>
      <c r="E360" s="89"/>
      <c r="F360" s="89"/>
      <c r="G360" s="19"/>
      <c r="H360" s="90"/>
      <c r="I360" s="90"/>
      <c r="J360" s="19"/>
      <c r="K360" s="19"/>
      <c r="L360" s="19"/>
      <c r="M360" s="19"/>
      <c r="N360" s="19"/>
      <c r="O360" s="19"/>
      <c r="P360" s="19"/>
      <c r="Q360" s="19"/>
      <c r="R360" s="141"/>
      <c r="S360" s="141"/>
      <c r="T360" s="141"/>
      <c r="U360" s="141"/>
      <c r="V360" s="141"/>
      <c r="W360" s="141"/>
      <c r="X360" s="141"/>
      <c r="Y360" s="141"/>
      <c r="Z360" s="19"/>
      <c r="AA360" s="19"/>
      <c r="AB360" s="19"/>
      <c r="AC360" s="140">
        <v>12</v>
      </c>
      <c r="AD360" s="345" t="str">
        <f t="array" ref="AD360">IF(COUNT(IF($R$5:$R$54=$AC360,IF($G$5:$G$54=AD$368,$T$5:$T$54,"-")))=0,"-",COUNT(IF($R$5:$R$54=$AC360,IF($G$5:$G$54=AD$368,$T$5:$T$54,"-"))))</f>
        <v>-</v>
      </c>
      <c r="AE360" s="345" t="str">
        <f t="array" ref="AE360">IF(COUNT(IF($R$5:$R$54=$AC360,IF($G$5:$G$54=AE$368,$T$5:$T$54,"-")))=0,"-",COUNT(IF($R$5:$R$54=$AC360,IF($G$5:$G$54=AE$368,$T$5:$T$54,"-"))))</f>
        <v>-</v>
      </c>
      <c r="AF360" s="345" t="str">
        <f t="array" ref="AF360">IF(COUNT(IF($R$5:$R$54=$AC360,IF($G$5:$G$54=AF$368,$T$5:$T$54,"-")))=0,"-",COUNT(IF($R$5:$R$54=$AC360,IF($G$5:$G$54=AF$368,$T$5:$T$54,"-"))))</f>
        <v>-</v>
      </c>
      <c r="AG360" s="345" t="str">
        <f t="array" ref="AG360">IF(COUNT(IF($R$5:$R$54=$AC360,IF($G$5:$G$54=AG$368,$T$5:$T$54,"-")))=0,"-",COUNT(IF($R$5:$R$54=$AC360,IF($G$5:$G$54=AG$368,$T$5:$T$54,"-"))))</f>
        <v>-</v>
      </c>
      <c r="AH360" s="345" t="str">
        <f t="array" ref="AH360">IF(COUNT(IF($R$5:$R$54=$AC360,IF($G$5:$G$54=AH$368,$T$5:$T$54,"-")))=0,"-",COUNT(IF($R$5:$R$54=$AC360,IF($G$5:$G$54=AH$368,$T$5:$T$54,"-"))))</f>
        <v>-</v>
      </c>
      <c r="AI360" s="345" t="str">
        <f t="array" ref="AI360">IF(COUNT(IF($R$5:$R$54=$AC360,IF($G$5:$G$54=AI$368,$T$5:$T$54,"-")))=0,"-",COUNT(IF($R$5:$R$54=$AC360,IF($G$5:$G$54=AI$368,$T$5:$T$54,"-"))))</f>
        <v>-</v>
      </c>
      <c r="AJ360" s="345">
        <f t="array" ref="AJ360">IF(COUNT(IF($R$5:$R$54=$AC360,IF($G$5:$G$54=AJ$368,$T$5:$T$54,"-")))=0,"-",COUNT(IF($R$5:$R$54=$AC360,IF($G$5:$G$54=AJ$368,$T$5:$T$54,"-"))))</f>
        <v>1</v>
      </c>
      <c r="AK360" s="345" t="str">
        <f t="array" ref="AK360">IF(COUNT(IF($R$5:$R$54=$AC360,IF($G$5:$G$54=AK$368,$T$5:$T$54,"-")))=0,"-",COUNT(IF($R$5:$R$54=$AC360,IF($G$5:$G$54=AK$368,$T$5:$T$54,"-"))))</f>
        <v>-</v>
      </c>
      <c r="AL360" s="345" t="str">
        <f t="array" ref="AL360">IF(COUNT(IF($R$5:$R$54=$AC360,IF($G$5:$G$54=AL$368,$T$5:$T$54,"-")))=0,"-",COUNT(IF($R$5:$R$54=$AC360,IF($G$5:$G$54=AL$368,$T$5:$T$54,"-"))))</f>
        <v>-</v>
      </c>
      <c r="AM360" s="345" t="str">
        <f t="array" ref="AM360">IF(COUNT(IF($R$5:$R$54=$AC360,IF($G$5:$G$54=AM$368,$T$5:$T$54,"-")))=0,"-",COUNT(IF($R$5:$R$54=$AC360,IF($G$5:$G$54=AM$368,$T$5:$T$54,"-"))))</f>
        <v>-</v>
      </c>
      <c r="AN360" s="345" t="str">
        <f t="array" ref="AN360">IF(COUNT(IF($R$5:$R$54=$AC360,IF($G$5:$G$54=AN$368,$T$5:$T$54,"-")))=0,"-",COUNT(IF($R$5:$R$54=$AC360,IF($G$5:$G$54=AN$368,$T$5:$T$54,"-"))))</f>
        <v>-</v>
      </c>
      <c r="AO360" s="345" t="str">
        <f t="array" ref="AO360">IF(COUNT(IF($R$5:$R$54=$AC360,IF($G$5:$G$54=AO$368,$T$5:$T$54,"-")))=0,"-",COUNT(IF($R$5:$R$54=$AC360,IF($G$5:$G$54=AO$368,$T$5:$T$54,"-"))))</f>
        <v>-</v>
      </c>
      <c r="AP360" s="347">
        <f t="shared" si="201"/>
        <v>1</v>
      </c>
      <c r="AQ360" s="19"/>
      <c r="AR360" s="19"/>
      <c r="AS360" s="19"/>
      <c r="AT360" s="19"/>
      <c r="AU360" s="19"/>
      <c r="AV360" s="19"/>
      <c r="AW360" s="19"/>
      <c r="AX360" s="19"/>
      <c r="AY360" s="19"/>
      <c r="AZ360" s="19"/>
      <c r="BA360" s="19"/>
      <c r="BB360" s="19"/>
      <c r="BC360" s="19"/>
      <c r="BF360" s="12"/>
      <c r="BG360" s="12"/>
      <c r="BH360" s="12"/>
      <c r="BI360" s="12"/>
      <c r="BJ360" s="12"/>
      <c r="BK360" s="12"/>
      <c r="BL360" s="12"/>
      <c r="BM360" s="12"/>
      <c r="BN360" s="12"/>
      <c r="BO360" s="12"/>
      <c r="BP360" s="12"/>
      <c r="BQ360" s="12"/>
      <c r="BR360" s="12"/>
      <c r="BS360" s="12"/>
      <c r="BT360" s="12"/>
      <c r="BU360" s="12"/>
    </row>
    <row r="361" spans="1:73">
      <c r="A361" s="19"/>
      <c r="B361" s="19"/>
      <c r="C361" s="19"/>
      <c r="D361" s="19"/>
      <c r="E361" s="89"/>
      <c r="F361" s="89"/>
      <c r="G361" s="19"/>
      <c r="H361" s="90"/>
      <c r="I361" s="90"/>
      <c r="J361" s="19"/>
      <c r="K361" s="19"/>
      <c r="L361" s="19"/>
      <c r="M361" s="19"/>
      <c r="N361" s="19"/>
      <c r="O361" s="19"/>
      <c r="P361" s="19"/>
      <c r="Q361" s="19"/>
      <c r="R361" s="141"/>
      <c r="S361" s="141"/>
      <c r="T361" s="141"/>
      <c r="U361" s="141"/>
      <c r="V361" s="141"/>
      <c r="W361" s="141"/>
      <c r="X361" s="141"/>
      <c r="Y361" s="141"/>
      <c r="Z361" s="19"/>
      <c r="AA361" s="19"/>
      <c r="AB361" s="19"/>
      <c r="AC361" s="140">
        <v>13</v>
      </c>
      <c r="AD361" s="345" t="str">
        <f t="array" ref="AD361">IF(COUNT(IF($R$5:$R$54=$AC361,IF($G$5:$G$54=AD$368,$T$5:$T$54,"-")))=0,"-",COUNT(IF($R$5:$R$54=$AC361,IF($G$5:$G$54=AD$368,$T$5:$T$54,"-"))))</f>
        <v>-</v>
      </c>
      <c r="AE361" s="345" t="str">
        <f t="array" ref="AE361">IF(COUNT(IF($R$5:$R$54=$AC361,IF($G$5:$G$54=AE$368,$T$5:$T$54,"-")))=0,"-",COUNT(IF($R$5:$R$54=$AC361,IF($G$5:$G$54=AE$368,$T$5:$T$54,"-"))))</f>
        <v>-</v>
      </c>
      <c r="AF361" s="345" t="str">
        <f t="array" ref="AF361">IF(COUNT(IF($R$5:$R$54=$AC361,IF($G$5:$G$54=AF$368,$T$5:$T$54,"-")))=0,"-",COUNT(IF($R$5:$R$54=$AC361,IF($G$5:$G$54=AF$368,$T$5:$T$54,"-"))))</f>
        <v>-</v>
      </c>
      <c r="AG361" s="345" t="str">
        <f t="array" ref="AG361">IF(COUNT(IF($R$5:$R$54=$AC361,IF($G$5:$G$54=AG$368,$T$5:$T$54,"-")))=0,"-",COUNT(IF($R$5:$R$54=$AC361,IF($G$5:$G$54=AG$368,$T$5:$T$54,"-"))))</f>
        <v>-</v>
      </c>
      <c r="AH361" s="345" t="str">
        <f t="array" ref="AH361">IF(COUNT(IF($R$5:$R$54=$AC361,IF($G$5:$G$54=AH$368,$T$5:$T$54,"-")))=0,"-",COUNT(IF($R$5:$R$54=$AC361,IF($G$5:$G$54=AH$368,$T$5:$T$54,"-"))))</f>
        <v>-</v>
      </c>
      <c r="AI361" s="345" t="str">
        <f t="array" ref="AI361">IF(COUNT(IF($R$5:$R$54=$AC361,IF($G$5:$G$54=AI$368,$T$5:$T$54,"-")))=0,"-",COUNT(IF($R$5:$R$54=$AC361,IF($G$5:$G$54=AI$368,$T$5:$T$54,"-"))))</f>
        <v>-</v>
      </c>
      <c r="AJ361" s="345" t="str">
        <f t="array" ref="AJ361">IF(COUNT(IF($R$5:$R$54=$AC361,IF($G$5:$G$54=AJ$368,$T$5:$T$54,"-")))=0,"-",COUNT(IF($R$5:$R$54=$AC361,IF($G$5:$G$54=AJ$368,$T$5:$T$54,"-"))))</f>
        <v>-</v>
      </c>
      <c r="AK361" s="345" t="str">
        <f t="array" ref="AK361">IF(COUNT(IF($R$5:$R$54=$AC361,IF($G$5:$G$54=AK$368,$T$5:$T$54,"-")))=0,"-",COUNT(IF($R$5:$R$54=$AC361,IF($G$5:$G$54=AK$368,$T$5:$T$54,"-"))))</f>
        <v>-</v>
      </c>
      <c r="AL361" s="345" t="str">
        <f t="array" ref="AL361">IF(COUNT(IF($R$5:$R$54=$AC361,IF($G$5:$G$54=AL$368,$T$5:$T$54,"-")))=0,"-",COUNT(IF($R$5:$R$54=$AC361,IF($G$5:$G$54=AL$368,$T$5:$T$54,"-"))))</f>
        <v>-</v>
      </c>
      <c r="AM361" s="345" t="str">
        <f t="array" ref="AM361">IF(COUNT(IF($R$5:$R$54=$AC361,IF($G$5:$G$54=AM$368,$T$5:$T$54,"-")))=0,"-",COUNT(IF($R$5:$R$54=$AC361,IF($G$5:$G$54=AM$368,$T$5:$T$54,"-"))))</f>
        <v>-</v>
      </c>
      <c r="AN361" s="345" t="str">
        <f t="array" ref="AN361">IF(COUNT(IF($R$5:$R$54=$AC361,IF($G$5:$G$54=AN$368,$T$5:$T$54,"-")))=0,"-",COUNT(IF($R$5:$R$54=$AC361,IF($G$5:$G$54=AN$368,$T$5:$T$54,"-"))))</f>
        <v>-</v>
      </c>
      <c r="AO361" s="345" t="str">
        <f t="array" ref="AO361">IF(COUNT(IF($R$5:$R$54=$AC361,IF($G$5:$G$54=AO$368,$T$5:$T$54,"-")))=0,"-",COUNT(IF($R$5:$R$54=$AC361,IF($G$5:$G$54=AO$368,$T$5:$T$54,"-"))))</f>
        <v>-</v>
      </c>
      <c r="AP361" s="347">
        <f t="shared" si="201"/>
        <v>0</v>
      </c>
      <c r="AQ361" s="19"/>
      <c r="AR361" s="19"/>
      <c r="AS361" s="19"/>
      <c r="AT361" s="19"/>
      <c r="AU361" s="19"/>
      <c r="AV361" s="19"/>
      <c r="AW361" s="19"/>
      <c r="AX361" s="19"/>
      <c r="AY361" s="19"/>
      <c r="AZ361" s="19"/>
      <c r="BA361" s="19"/>
      <c r="BB361" s="19"/>
      <c r="BC361" s="19"/>
      <c r="BF361" s="12"/>
      <c r="BG361" s="12"/>
      <c r="BH361" s="12"/>
      <c r="BI361" s="12"/>
      <c r="BJ361" s="12"/>
      <c r="BK361" s="12"/>
      <c r="BL361" s="12"/>
      <c r="BM361" s="12"/>
      <c r="BN361" s="12"/>
      <c r="BO361" s="12"/>
      <c r="BP361" s="12"/>
      <c r="BQ361" s="12"/>
      <c r="BR361" s="12"/>
      <c r="BS361" s="12"/>
      <c r="BT361" s="12"/>
      <c r="BU361" s="12"/>
    </row>
    <row r="362" spans="1:73">
      <c r="A362" s="19"/>
      <c r="B362" s="19"/>
      <c r="C362" s="19"/>
      <c r="D362" s="19"/>
      <c r="E362" s="89"/>
      <c r="F362" s="89"/>
      <c r="G362" s="19"/>
      <c r="H362" s="90"/>
      <c r="I362" s="90"/>
      <c r="J362" s="19"/>
      <c r="K362" s="19"/>
      <c r="L362" s="19"/>
      <c r="M362" s="19"/>
      <c r="N362" s="19"/>
      <c r="O362" s="19"/>
      <c r="P362" s="19"/>
      <c r="Q362" s="19"/>
      <c r="R362" s="141"/>
      <c r="S362" s="141"/>
      <c r="T362" s="141"/>
      <c r="U362" s="141"/>
      <c r="V362" s="141"/>
      <c r="W362" s="141"/>
      <c r="X362" s="141"/>
      <c r="Y362" s="141"/>
      <c r="Z362" s="19"/>
      <c r="AA362" s="19"/>
      <c r="AB362" s="19"/>
      <c r="AC362" s="140">
        <v>14</v>
      </c>
      <c r="AD362" s="345" t="str">
        <f t="array" ref="AD362">IF(COUNT(IF($R$5:$R$54=$AC362,IF($G$5:$G$54=AD$368,$T$5:$T$54,"-")))=0,"-",COUNT(IF($R$5:$R$54=$AC362,IF($G$5:$G$54=AD$368,$T$5:$T$54,"-"))))</f>
        <v>-</v>
      </c>
      <c r="AE362" s="345" t="str">
        <f t="array" ref="AE362">IF(COUNT(IF($R$5:$R$54=$AC362,IF($G$5:$G$54=AE$368,$T$5:$T$54,"-")))=0,"-",COUNT(IF($R$5:$R$54=$AC362,IF($G$5:$G$54=AE$368,$T$5:$T$54,"-"))))</f>
        <v>-</v>
      </c>
      <c r="AF362" s="345" t="str">
        <f t="array" ref="AF362">IF(COUNT(IF($R$5:$R$54=$AC362,IF($G$5:$G$54=AF$368,$T$5:$T$54,"-")))=0,"-",COUNT(IF($R$5:$R$54=$AC362,IF($G$5:$G$54=AF$368,$T$5:$T$54,"-"))))</f>
        <v>-</v>
      </c>
      <c r="AG362" s="345" t="str">
        <f t="array" ref="AG362">IF(COUNT(IF($R$5:$R$54=$AC362,IF($G$5:$G$54=AG$368,$T$5:$T$54,"-")))=0,"-",COUNT(IF($R$5:$R$54=$AC362,IF($G$5:$G$54=AG$368,$T$5:$T$54,"-"))))</f>
        <v>-</v>
      </c>
      <c r="AH362" s="345" t="str">
        <f t="array" ref="AH362">IF(COUNT(IF($R$5:$R$54=$AC362,IF($G$5:$G$54=AH$368,$T$5:$T$54,"-")))=0,"-",COUNT(IF($R$5:$R$54=$AC362,IF($G$5:$G$54=AH$368,$T$5:$T$54,"-"))))</f>
        <v>-</v>
      </c>
      <c r="AI362" s="345" t="str">
        <f t="array" ref="AI362">IF(COUNT(IF($R$5:$R$54=$AC362,IF($G$5:$G$54=AI$368,$T$5:$T$54,"-")))=0,"-",COUNT(IF($R$5:$R$54=$AC362,IF($G$5:$G$54=AI$368,$T$5:$T$54,"-"))))</f>
        <v>-</v>
      </c>
      <c r="AJ362" s="345" t="str">
        <f t="array" ref="AJ362">IF(COUNT(IF($R$5:$R$54=$AC362,IF($G$5:$G$54=AJ$368,$T$5:$T$54,"-")))=0,"-",COUNT(IF($R$5:$R$54=$AC362,IF($G$5:$G$54=AJ$368,$T$5:$T$54,"-"))))</f>
        <v>-</v>
      </c>
      <c r="AK362" s="345" t="str">
        <f t="array" ref="AK362">IF(COUNT(IF($R$5:$R$54=$AC362,IF($G$5:$G$54=AK$368,$T$5:$T$54,"-")))=0,"-",COUNT(IF($R$5:$R$54=$AC362,IF($G$5:$G$54=AK$368,$T$5:$T$54,"-"))))</f>
        <v>-</v>
      </c>
      <c r="AL362" s="345" t="str">
        <f t="array" ref="AL362">IF(COUNT(IF($R$5:$R$54=$AC362,IF($G$5:$G$54=AL$368,$T$5:$T$54,"-")))=0,"-",COUNT(IF($R$5:$R$54=$AC362,IF($G$5:$G$54=AL$368,$T$5:$T$54,"-"))))</f>
        <v>-</v>
      </c>
      <c r="AM362" s="345" t="str">
        <f t="array" ref="AM362">IF(COUNT(IF($R$5:$R$54=$AC362,IF($G$5:$G$54=AM$368,$T$5:$T$54,"-")))=0,"-",COUNT(IF($R$5:$R$54=$AC362,IF($G$5:$G$54=AM$368,$T$5:$T$54,"-"))))</f>
        <v>-</v>
      </c>
      <c r="AN362" s="345" t="str">
        <f t="array" ref="AN362">IF(COUNT(IF($R$5:$R$54=$AC362,IF($G$5:$G$54=AN$368,$T$5:$T$54,"-")))=0,"-",COUNT(IF($R$5:$R$54=$AC362,IF($G$5:$G$54=AN$368,$T$5:$T$54,"-"))))</f>
        <v>-</v>
      </c>
      <c r="AO362" s="345" t="str">
        <f t="array" ref="AO362">IF(COUNT(IF($R$5:$R$54=$AC362,IF($G$5:$G$54=AO$368,$T$5:$T$54,"-")))=0,"-",COUNT(IF($R$5:$R$54=$AC362,IF($G$5:$G$54=AO$368,$T$5:$T$54,"-"))))</f>
        <v>-</v>
      </c>
      <c r="AP362" s="347">
        <f t="shared" si="201"/>
        <v>0</v>
      </c>
      <c r="AQ362" s="19"/>
      <c r="AR362" s="19"/>
      <c r="AS362" s="19"/>
      <c r="AT362" s="19"/>
      <c r="AU362" s="19"/>
      <c r="AV362" s="19"/>
      <c r="AW362" s="19"/>
      <c r="AX362" s="19"/>
      <c r="AY362" s="19"/>
      <c r="AZ362" s="19"/>
      <c r="BA362" s="19"/>
      <c r="BB362" s="19"/>
      <c r="BC362" s="19"/>
      <c r="BF362" s="12"/>
      <c r="BG362" s="12"/>
      <c r="BH362" s="12"/>
      <c r="BI362" s="12"/>
      <c r="BJ362" s="12"/>
      <c r="BK362" s="12"/>
      <c r="BL362" s="12"/>
      <c r="BM362" s="12"/>
      <c r="BN362" s="12"/>
      <c r="BO362" s="12"/>
      <c r="BP362" s="12"/>
      <c r="BQ362" s="12"/>
      <c r="BR362" s="12"/>
      <c r="BS362" s="12"/>
      <c r="BT362" s="12"/>
      <c r="BU362" s="12"/>
    </row>
    <row r="363" spans="1:73">
      <c r="A363" s="19"/>
      <c r="B363" s="19"/>
      <c r="C363" s="19"/>
      <c r="D363" s="19"/>
      <c r="E363" s="89"/>
      <c r="F363" s="89"/>
      <c r="G363" s="19"/>
      <c r="H363" s="90"/>
      <c r="I363" s="90"/>
      <c r="J363" s="19"/>
      <c r="K363" s="19"/>
      <c r="L363" s="19"/>
      <c r="M363" s="19"/>
      <c r="N363" s="19"/>
      <c r="O363" s="19"/>
      <c r="P363" s="19"/>
      <c r="Q363" s="19"/>
      <c r="R363" s="141"/>
      <c r="S363" s="141"/>
      <c r="T363" s="141"/>
      <c r="U363" s="141"/>
      <c r="V363" s="141"/>
      <c r="W363" s="141"/>
      <c r="X363" s="141"/>
      <c r="Y363" s="141"/>
      <c r="Z363" s="19"/>
      <c r="AA363" s="19"/>
      <c r="AB363" s="19"/>
      <c r="AC363" s="140">
        <v>15</v>
      </c>
      <c r="AD363" s="345" t="str">
        <f t="array" ref="AD363">IF(COUNT(IF($R$5:$R$54=$AC363,IF($G$5:$G$54=AD$368,$T$5:$T$54,"-")))=0,"-",COUNT(IF($R$5:$R$54=$AC363,IF($G$5:$G$54=AD$368,$T$5:$T$54,"-"))))</f>
        <v>-</v>
      </c>
      <c r="AE363" s="345" t="str">
        <f t="array" ref="AE363">IF(COUNT(IF($R$5:$R$54=$AC363,IF($G$5:$G$54=AE$368,$T$5:$T$54,"-")))=0,"-",COUNT(IF($R$5:$R$54=$AC363,IF($G$5:$G$54=AE$368,$T$5:$T$54,"-"))))</f>
        <v>-</v>
      </c>
      <c r="AF363" s="345" t="str">
        <f t="array" ref="AF363">IF(COUNT(IF($R$5:$R$54=$AC363,IF($G$5:$G$54=AF$368,$T$5:$T$54,"-")))=0,"-",COUNT(IF($R$5:$R$54=$AC363,IF($G$5:$G$54=AF$368,$T$5:$T$54,"-"))))</f>
        <v>-</v>
      </c>
      <c r="AG363" s="345" t="str">
        <f t="array" ref="AG363">IF(COUNT(IF($R$5:$R$54=$AC363,IF($G$5:$G$54=AG$368,$T$5:$T$54,"-")))=0,"-",COUNT(IF($R$5:$R$54=$AC363,IF($G$5:$G$54=AG$368,$T$5:$T$54,"-"))))</f>
        <v>-</v>
      </c>
      <c r="AH363" s="345" t="str">
        <f t="array" ref="AH363">IF(COUNT(IF($R$5:$R$54=$AC363,IF($G$5:$G$54=AH$368,$T$5:$T$54,"-")))=0,"-",COUNT(IF($R$5:$R$54=$AC363,IF($G$5:$G$54=AH$368,$T$5:$T$54,"-"))))</f>
        <v>-</v>
      </c>
      <c r="AI363" s="345" t="str">
        <f t="array" ref="AI363">IF(COUNT(IF($R$5:$R$54=$AC363,IF($G$5:$G$54=AI$368,$T$5:$T$54,"-")))=0,"-",COUNT(IF($R$5:$R$54=$AC363,IF($G$5:$G$54=AI$368,$T$5:$T$54,"-"))))</f>
        <v>-</v>
      </c>
      <c r="AJ363" s="345">
        <f t="array" ref="AJ363">IF(COUNT(IF($R$5:$R$54=$AC363,IF($G$5:$G$54=AJ$368,$T$5:$T$54,"-")))=0,"-",COUNT(IF($R$5:$R$54=$AC363,IF($G$5:$G$54=AJ$368,$T$5:$T$54,"-"))))</f>
        <v>1</v>
      </c>
      <c r="AK363" s="345" t="str">
        <f t="array" ref="AK363">IF(COUNT(IF($R$5:$R$54=$AC363,IF($G$5:$G$54=AK$368,$T$5:$T$54,"-")))=0,"-",COUNT(IF($R$5:$R$54=$AC363,IF($G$5:$G$54=AK$368,$T$5:$T$54,"-"))))</f>
        <v>-</v>
      </c>
      <c r="AL363" s="345" t="str">
        <f t="array" ref="AL363">IF(COUNT(IF($R$5:$R$54=$AC363,IF($G$5:$G$54=AL$368,$T$5:$T$54,"-")))=0,"-",COUNT(IF($R$5:$R$54=$AC363,IF($G$5:$G$54=AL$368,$T$5:$T$54,"-"))))</f>
        <v>-</v>
      </c>
      <c r="AM363" s="345" t="str">
        <f t="array" ref="AM363">IF(COUNT(IF($R$5:$R$54=$AC363,IF($G$5:$G$54=AM$368,$T$5:$T$54,"-")))=0,"-",COUNT(IF($R$5:$R$54=$AC363,IF($G$5:$G$54=AM$368,$T$5:$T$54,"-"))))</f>
        <v>-</v>
      </c>
      <c r="AN363" s="345" t="str">
        <f t="array" ref="AN363">IF(COUNT(IF($R$5:$R$54=$AC363,IF($G$5:$G$54=AN$368,$T$5:$T$54,"-")))=0,"-",COUNT(IF($R$5:$R$54=$AC363,IF($G$5:$G$54=AN$368,$T$5:$T$54,"-"))))</f>
        <v>-</v>
      </c>
      <c r="AO363" s="345" t="str">
        <f t="array" ref="AO363">IF(COUNT(IF($R$5:$R$54=$AC363,IF($G$5:$G$54=AO$368,$T$5:$T$54,"-")))=0,"-",COUNT(IF($R$5:$R$54=$AC363,IF($G$5:$G$54=AO$368,$T$5:$T$54,"-"))))</f>
        <v>-</v>
      </c>
      <c r="AP363" s="348">
        <f t="shared" si="201"/>
        <v>1</v>
      </c>
      <c r="AQ363" s="19"/>
      <c r="AR363" s="19"/>
      <c r="AS363" s="19"/>
      <c r="AT363" s="19"/>
      <c r="AU363" s="19"/>
      <c r="AV363" s="19"/>
      <c r="AW363" s="19"/>
      <c r="AX363" s="19"/>
      <c r="AY363" s="19"/>
      <c r="AZ363" s="19"/>
      <c r="BA363" s="19"/>
      <c r="BB363" s="19"/>
      <c r="BC363" s="19"/>
      <c r="BF363" s="12"/>
      <c r="BG363" s="12"/>
      <c r="BH363" s="12"/>
      <c r="BI363" s="12"/>
      <c r="BJ363" s="12"/>
      <c r="BK363" s="12"/>
      <c r="BL363" s="12"/>
      <c r="BM363" s="12"/>
      <c r="BN363" s="12"/>
      <c r="BO363" s="12"/>
      <c r="BP363" s="12"/>
      <c r="BQ363" s="12"/>
      <c r="BR363" s="12"/>
      <c r="BS363" s="12"/>
      <c r="BT363" s="12"/>
      <c r="BU363" s="12"/>
    </row>
    <row r="364" spans="1:73">
      <c r="A364" s="19"/>
      <c r="B364" s="19"/>
      <c r="C364" s="19"/>
      <c r="D364" s="19"/>
      <c r="E364" s="89"/>
      <c r="F364" s="89"/>
      <c r="G364" s="19"/>
      <c r="H364" s="90"/>
      <c r="I364" s="90"/>
      <c r="J364" s="19"/>
      <c r="K364" s="19"/>
      <c r="L364" s="19"/>
      <c r="M364" s="19"/>
      <c r="N364" s="19"/>
      <c r="O364" s="19"/>
      <c r="P364" s="19"/>
      <c r="Q364" s="19"/>
      <c r="R364" s="141"/>
      <c r="S364" s="141"/>
      <c r="T364" s="141"/>
      <c r="U364" s="141"/>
      <c r="V364" s="141"/>
      <c r="W364" s="141"/>
      <c r="X364" s="141"/>
      <c r="Y364" s="141"/>
      <c r="Z364" s="19"/>
      <c r="AA364" s="19"/>
      <c r="AB364" s="19"/>
      <c r="AC364" s="161" t="s">
        <v>35</v>
      </c>
      <c r="AD364" s="349">
        <f t="shared" ref="AD364:AP364" si="202">SUM(AD348:AD363)</f>
        <v>10</v>
      </c>
      <c r="AE364" s="350">
        <f t="shared" si="202"/>
        <v>0</v>
      </c>
      <c r="AF364" s="350">
        <f t="shared" si="202"/>
        <v>0</v>
      </c>
      <c r="AG364" s="350">
        <f t="shared" si="202"/>
        <v>9</v>
      </c>
      <c r="AH364" s="350">
        <f t="shared" si="202"/>
        <v>0</v>
      </c>
      <c r="AI364" s="350">
        <f t="shared" si="202"/>
        <v>0</v>
      </c>
      <c r="AJ364" s="350">
        <f t="shared" si="202"/>
        <v>5</v>
      </c>
      <c r="AK364" s="350">
        <f t="shared" si="202"/>
        <v>7</v>
      </c>
      <c r="AL364" s="350">
        <f t="shared" si="202"/>
        <v>0</v>
      </c>
      <c r="AM364" s="350">
        <f t="shared" si="202"/>
        <v>19</v>
      </c>
      <c r="AN364" s="350">
        <f t="shared" si="202"/>
        <v>0</v>
      </c>
      <c r="AO364" s="351">
        <f t="shared" si="202"/>
        <v>0</v>
      </c>
      <c r="AP364" s="352">
        <f t="shared" si="202"/>
        <v>50</v>
      </c>
      <c r="AQ364" s="19"/>
      <c r="AR364" s="19"/>
      <c r="AS364" s="19"/>
      <c r="AT364" s="19"/>
      <c r="AU364" s="19"/>
      <c r="AV364" s="19"/>
      <c r="AW364" s="19"/>
      <c r="AX364" s="19"/>
      <c r="AY364" s="19"/>
      <c r="AZ364" s="19"/>
      <c r="BA364" s="19"/>
      <c r="BB364" s="19"/>
      <c r="BC364" s="19"/>
      <c r="BF364" s="12"/>
      <c r="BG364" s="12"/>
      <c r="BH364" s="12"/>
      <c r="BI364" s="12"/>
      <c r="BJ364" s="12"/>
      <c r="BK364" s="12"/>
      <c r="BL364" s="12"/>
      <c r="BM364" s="12"/>
      <c r="BN364" s="12"/>
      <c r="BO364" s="12"/>
      <c r="BP364" s="12"/>
      <c r="BQ364" s="12"/>
      <c r="BR364" s="12"/>
      <c r="BS364" s="12"/>
      <c r="BT364" s="12"/>
      <c r="BU364" s="12"/>
    </row>
    <row r="365" spans="1:73">
      <c r="A365" s="19"/>
      <c r="B365" s="19"/>
      <c r="C365" s="19"/>
      <c r="D365" s="19"/>
      <c r="E365" s="89"/>
      <c r="F365" s="89"/>
      <c r="G365" s="19"/>
      <c r="H365" s="90"/>
      <c r="I365" s="90"/>
      <c r="J365" s="19"/>
      <c r="K365" s="19"/>
      <c r="L365" s="19"/>
      <c r="M365" s="19"/>
      <c r="N365" s="19"/>
      <c r="O365" s="19"/>
      <c r="P365" s="19"/>
      <c r="Q365" s="19"/>
      <c r="R365" s="141"/>
      <c r="S365" s="141"/>
      <c r="T365" s="141"/>
      <c r="U365" s="141"/>
      <c r="V365" s="141"/>
      <c r="W365" s="141"/>
      <c r="X365" s="141"/>
      <c r="Y365" s="141"/>
      <c r="Z365" s="19"/>
      <c r="AA365" s="19"/>
      <c r="AB365" s="19"/>
      <c r="AC365" s="168"/>
      <c r="AD365" s="353"/>
      <c r="AE365" s="353"/>
      <c r="AF365" s="353"/>
      <c r="AG365" s="353"/>
      <c r="AH365" s="353"/>
      <c r="AI365" s="353"/>
      <c r="AJ365" s="353"/>
      <c r="AK365" s="353"/>
      <c r="AL365" s="353"/>
      <c r="AM365" s="353"/>
      <c r="AN365" s="353"/>
      <c r="AO365" s="353"/>
      <c r="AP365" s="354"/>
      <c r="AQ365" s="19"/>
      <c r="AR365" s="19"/>
      <c r="AS365" s="19"/>
      <c r="AT365" s="19"/>
      <c r="AU365" s="19"/>
      <c r="AV365" s="19"/>
      <c r="AW365" s="19"/>
      <c r="AX365" s="19"/>
      <c r="AY365" s="19"/>
      <c r="AZ365" s="19"/>
      <c r="BA365" s="19"/>
      <c r="BB365" s="19"/>
      <c r="BC365" s="19"/>
      <c r="BF365" s="12"/>
      <c r="BG365" s="12"/>
      <c r="BH365" s="12"/>
      <c r="BI365" s="12"/>
      <c r="BJ365" s="12"/>
      <c r="BK365" s="12"/>
      <c r="BL365" s="12"/>
      <c r="BM365" s="12"/>
      <c r="BN365" s="12"/>
      <c r="BO365" s="12"/>
      <c r="BP365" s="12"/>
      <c r="BQ365" s="12"/>
      <c r="BR365" s="12"/>
      <c r="BS365" s="12"/>
      <c r="BT365" s="12"/>
      <c r="BU365" s="12"/>
    </row>
    <row r="366" spans="1:73">
      <c r="A366" s="19"/>
      <c r="B366" s="19"/>
      <c r="C366" s="19"/>
      <c r="D366" s="19"/>
      <c r="E366" s="89"/>
      <c r="F366" s="89"/>
      <c r="G366" s="19"/>
      <c r="H366" s="90"/>
      <c r="I366" s="90"/>
      <c r="J366" s="19"/>
      <c r="K366" s="19"/>
      <c r="L366" s="19"/>
      <c r="M366" s="19"/>
      <c r="N366" s="19"/>
      <c r="O366" s="19"/>
      <c r="P366" s="19"/>
      <c r="Q366" s="19"/>
      <c r="R366" s="141"/>
      <c r="S366" s="141"/>
      <c r="T366" s="141"/>
      <c r="U366" s="141"/>
      <c r="V366" s="141"/>
      <c r="W366" s="141"/>
      <c r="X366" s="141"/>
      <c r="Y366" s="141"/>
      <c r="Z366" s="19"/>
      <c r="AA366" s="19"/>
      <c r="AB366" s="19"/>
      <c r="AC366" s="168"/>
      <c r="AD366" s="353"/>
      <c r="AE366" s="353"/>
      <c r="AF366" s="353"/>
      <c r="AG366" s="353"/>
      <c r="AH366" s="353"/>
      <c r="AI366" s="353"/>
      <c r="AJ366" s="353"/>
      <c r="AK366" s="353"/>
      <c r="AL366" s="353"/>
      <c r="AM366" s="353"/>
      <c r="AN366" s="353"/>
      <c r="AO366" s="353"/>
      <c r="AP366" s="354"/>
      <c r="AQ366" s="19"/>
      <c r="AR366" s="19"/>
      <c r="AS366" s="19"/>
      <c r="AT366" s="19"/>
      <c r="AU366" s="19"/>
      <c r="AV366" s="19"/>
      <c r="AW366" s="19"/>
      <c r="AX366" s="19"/>
      <c r="AY366" s="19"/>
      <c r="AZ366" s="19"/>
      <c r="BA366" s="19"/>
      <c r="BB366" s="19"/>
      <c r="BC366" s="19"/>
      <c r="BF366" s="12"/>
      <c r="BG366" s="12"/>
      <c r="BH366" s="12"/>
      <c r="BI366" s="12"/>
      <c r="BJ366" s="12"/>
      <c r="BK366" s="12"/>
      <c r="BL366" s="12"/>
      <c r="BM366" s="12"/>
      <c r="BN366" s="12"/>
      <c r="BO366" s="12"/>
      <c r="BP366" s="12"/>
      <c r="BQ366" s="12"/>
      <c r="BR366" s="12"/>
      <c r="BS366" s="12"/>
      <c r="BT366" s="12"/>
      <c r="BU366" s="12"/>
    </row>
    <row r="367" spans="1:73">
      <c r="A367" s="19"/>
      <c r="B367" s="19"/>
      <c r="C367" s="19"/>
      <c r="D367" s="19"/>
      <c r="E367" s="89"/>
      <c r="F367" s="89"/>
      <c r="G367" s="19"/>
      <c r="H367" s="90"/>
      <c r="I367" s="90"/>
      <c r="J367" s="19"/>
      <c r="K367" s="19"/>
      <c r="L367" s="19"/>
      <c r="M367" s="19"/>
      <c r="N367" s="19"/>
      <c r="O367" s="19"/>
      <c r="P367" s="19"/>
      <c r="Q367" s="19"/>
      <c r="R367" s="141"/>
      <c r="S367" s="141"/>
      <c r="T367" s="141"/>
      <c r="U367" s="141"/>
      <c r="V367" s="141"/>
      <c r="W367" s="141"/>
      <c r="X367" s="141"/>
      <c r="Y367" s="141"/>
      <c r="Z367" s="19"/>
      <c r="AA367" s="19"/>
      <c r="AB367" s="19"/>
      <c r="AC367" s="582" t="s">
        <v>38</v>
      </c>
      <c r="AD367" s="583"/>
      <c r="AE367" s="583"/>
      <c r="AF367" s="583"/>
      <c r="AG367" s="584"/>
      <c r="AH367" s="136"/>
      <c r="AI367" s="118"/>
      <c r="AJ367" s="118"/>
      <c r="AK367" s="118"/>
      <c r="AL367" s="118"/>
      <c r="AM367" s="118"/>
      <c r="AN367" s="118"/>
      <c r="AO367" s="118"/>
      <c r="AP367" s="118"/>
      <c r="AQ367" s="19"/>
      <c r="AR367" s="19"/>
      <c r="AS367" s="19"/>
      <c r="AT367" s="19"/>
      <c r="AU367" s="19"/>
      <c r="AV367" s="19"/>
      <c r="AW367" s="19"/>
      <c r="AX367" s="19"/>
      <c r="AY367" s="19"/>
      <c r="AZ367" s="19"/>
      <c r="BA367" s="19"/>
      <c r="BB367" s="19"/>
      <c r="BC367" s="19"/>
      <c r="BF367" s="12"/>
      <c r="BG367" s="12"/>
      <c r="BH367" s="12"/>
      <c r="BI367" s="12"/>
      <c r="BJ367" s="12"/>
      <c r="BK367" s="12"/>
      <c r="BL367" s="12"/>
      <c r="BM367" s="12"/>
      <c r="BN367" s="12"/>
      <c r="BO367" s="12"/>
      <c r="BP367" s="12"/>
      <c r="BQ367" s="12"/>
      <c r="BR367" s="12"/>
      <c r="BS367" s="12"/>
      <c r="BT367" s="12"/>
      <c r="BU367" s="12"/>
    </row>
    <row r="368" spans="1:73">
      <c r="A368" s="19"/>
      <c r="B368" s="19"/>
      <c r="C368" s="19"/>
      <c r="D368" s="19"/>
      <c r="E368" s="89"/>
      <c r="F368" s="89"/>
      <c r="G368" s="19"/>
      <c r="H368" s="90"/>
      <c r="I368" s="90"/>
      <c r="J368" s="19"/>
      <c r="K368" s="19"/>
      <c r="L368" s="19"/>
      <c r="M368" s="19"/>
      <c r="N368" s="19"/>
      <c r="O368" s="19"/>
      <c r="P368" s="19"/>
      <c r="Q368" s="19"/>
      <c r="R368" s="141"/>
      <c r="S368" s="141"/>
      <c r="T368" s="141"/>
      <c r="U368" s="141"/>
      <c r="V368" s="141"/>
      <c r="W368" s="141"/>
      <c r="X368" s="141"/>
      <c r="Y368" s="141"/>
      <c r="Z368" s="19"/>
      <c r="AA368" s="19"/>
      <c r="AB368" s="19"/>
      <c r="AC368" s="138" t="str">
        <f>$R$3</f>
        <v>MODAL</v>
      </c>
      <c r="AD368" s="341">
        <v>1</v>
      </c>
      <c r="AE368" s="341">
        <v>2</v>
      </c>
      <c r="AF368" s="341">
        <v>3</v>
      </c>
      <c r="AG368" s="341">
        <v>4</v>
      </c>
      <c r="AH368" s="341">
        <v>5</v>
      </c>
      <c r="AI368" s="341">
        <v>6</v>
      </c>
      <c r="AJ368" s="341">
        <v>7</v>
      </c>
      <c r="AK368" s="341">
        <v>8</v>
      </c>
      <c r="AL368" s="341">
        <v>9</v>
      </c>
      <c r="AM368" s="341">
        <v>10</v>
      </c>
      <c r="AN368" s="341">
        <v>11</v>
      </c>
      <c r="AO368" s="342">
        <v>12</v>
      </c>
      <c r="AP368" s="20" t="s">
        <v>5</v>
      </c>
      <c r="AQ368" s="19"/>
      <c r="AR368" s="19"/>
      <c r="AS368" s="19"/>
      <c r="AT368" s="19"/>
      <c r="AU368" s="19"/>
      <c r="AV368" s="19"/>
      <c r="AW368" s="19"/>
      <c r="AX368" s="19"/>
      <c r="AY368" s="19"/>
      <c r="AZ368" s="19"/>
      <c r="BA368" s="19"/>
      <c r="BB368" s="19"/>
      <c r="BC368" s="19"/>
      <c r="BF368" s="12"/>
      <c r="BG368" s="12"/>
      <c r="BH368" s="12"/>
      <c r="BI368" s="12"/>
      <c r="BJ368" s="12"/>
      <c r="BK368" s="12"/>
      <c r="BL368" s="12"/>
      <c r="BM368" s="12"/>
      <c r="BN368" s="12"/>
      <c r="BO368" s="12"/>
      <c r="BP368" s="12"/>
      <c r="BQ368" s="12"/>
      <c r="BR368" s="12"/>
      <c r="BS368" s="12"/>
      <c r="BT368" s="12"/>
      <c r="BU368" s="12"/>
    </row>
    <row r="369" spans="1:73">
      <c r="A369" s="19"/>
      <c r="B369" s="19"/>
      <c r="C369" s="19"/>
      <c r="D369" s="19"/>
      <c r="E369" s="89"/>
      <c r="F369" s="89"/>
      <c r="G369" s="19"/>
      <c r="H369" s="90"/>
      <c r="I369" s="90"/>
      <c r="J369" s="19"/>
      <c r="K369" s="19"/>
      <c r="L369" s="19"/>
      <c r="M369" s="19"/>
      <c r="N369" s="19"/>
      <c r="O369" s="19"/>
      <c r="P369" s="19"/>
      <c r="Q369" s="19"/>
      <c r="R369" s="141"/>
      <c r="S369" s="141"/>
      <c r="T369" s="141"/>
      <c r="U369" s="141"/>
      <c r="V369" s="141"/>
      <c r="W369" s="141"/>
      <c r="X369" s="141"/>
      <c r="Y369" s="141"/>
      <c r="Z369" s="19"/>
      <c r="AA369" s="19"/>
      <c r="AB369" s="19"/>
      <c r="AC369" s="132" t="str">
        <f>$R$4</f>
        <v>(R1-R5)</v>
      </c>
      <c r="AD369" s="355" t="s">
        <v>74</v>
      </c>
      <c r="AE369" s="343" t="s">
        <v>75</v>
      </c>
      <c r="AF369" s="343" t="s">
        <v>76</v>
      </c>
      <c r="AG369" s="343" t="s">
        <v>77</v>
      </c>
      <c r="AH369" s="343" t="s">
        <v>78</v>
      </c>
      <c r="AI369" s="343" t="s">
        <v>79</v>
      </c>
      <c r="AJ369" s="343" t="s">
        <v>80</v>
      </c>
      <c r="AK369" s="343" t="s">
        <v>81</v>
      </c>
      <c r="AL369" s="343" t="s">
        <v>82</v>
      </c>
      <c r="AM369" s="343" t="s">
        <v>83</v>
      </c>
      <c r="AN369" s="343" t="s">
        <v>84</v>
      </c>
      <c r="AO369" s="344" t="s">
        <v>85</v>
      </c>
      <c r="AP369" s="356" t="s">
        <v>14</v>
      </c>
      <c r="AQ369" s="19"/>
      <c r="AR369" s="19"/>
      <c r="AS369" s="19"/>
      <c r="AT369" s="19"/>
      <c r="AU369" s="19"/>
      <c r="AV369" s="19"/>
      <c r="AW369" s="19"/>
      <c r="AX369" s="19"/>
      <c r="AY369" s="19"/>
      <c r="AZ369" s="19"/>
      <c r="BA369" s="19"/>
      <c r="BB369" s="19"/>
      <c r="BC369" s="19"/>
      <c r="BF369" s="12"/>
      <c r="BG369" s="12"/>
      <c r="BH369" s="12"/>
      <c r="BI369" s="12"/>
      <c r="BJ369" s="12"/>
      <c r="BK369" s="12"/>
      <c r="BL369" s="12"/>
      <c r="BM369" s="12"/>
      <c r="BN369" s="12"/>
      <c r="BO369" s="12"/>
      <c r="BP369" s="12"/>
      <c r="BQ369" s="12"/>
      <c r="BR369" s="12"/>
      <c r="BS369" s="12"/>
      <c r="BT369" s="12"/>
      <c r="BU369" s="12"/>
    </row>
    <row r="370" spans="1:73">
      <c r="A370" s="19"/>
      <c r="B370" s="19"/>
      <c r="C370" s="19"/>
      <c r="D370" s="19"/>
      <c r="E370" s="89"/>
      <c r="F370" s="89"/>
      <c r="G370" s="19"/>
      <c r="H370" s="90"/>
      <c r="I370" s="90"/>
      <c r="J370" s="19"/>
      <c r="K370" s="19"/>
      <c r="L370" s="19"/>
      <c r="M370" s="19"/>
      <c r="N370" s="19"/>
      <c r="O370" s="19"/>
      <c r="P370" s="19"/>
      <c r="Q370" s="19"/>
      <c r="R370" s="141"/>
      <c r="S370" s="141"/>
      <c r="T370" s="141"/>
      <c r="U370" s="141"/>
      <c r="V370" s="141"/>
      <c r="W370" s="141"/>
      <c r="X370" s="141"/>
      <c r="Y370" s="141"/>
      <c r="Z370" s="19"/>
      <c r="AA370" s="19"/>
      <c r="AB370" s="19"/>
      <c r="AC370" s="234">
        <v>0</v>
      </c>
      <c r="AD370" s="357" t="str">
        <f t="array" ref="AD370">IF(COUNT(IF($R$5:$R$54=$AC370,IF($G$5:$G$54=AD$368,$T$5:$T$54,""),""))=0,"-",AVERAGE(IF($R$5:$R$54=$AC370,IF($G$5:$G$54=AD$368,$T$5:$T$54,""))))</f>
        <v>-</v>
      </c>
      <c r="AE370" s="357" t="str">
        <f t="array" ref="AE370">IF(COUNT(IF($R$5:$R$54=$AC370,IF($G$5:$G$54=AE$368,$T$5:$T$54,""),""))=0,"-",AVERAGE(IF($R$5:$R$54=$AC370,IF($G$5:$G$54=AE$368,$T$5:$T$54,""))))</f>
        <v>-</v>
      </c>
      <c r="AF370" s="357" t="str">
        <f t="array" ref="AF370">IF(COUNT(IF($R$5:$R$54=$AC370,IF($G$5:$G$54=AF$368,$T$5:$T$54,""),""))=0,"-",AVERAGE(IF($R$5:$R$54=$AC370,IF($G$5:$G$54=AF$368,$T$5:$T$54,""))))</f>
        <v>-</v>
      </c>
      <c r="AG370" s="357" t="str">
        <f t="array" ref="AG370">IF(COUNT(IF($R$5:$R$54=$AC370,IF($G$5:$G$54=AG$368,$T$5:$T$54,""),""))=0,"-",AVERAGE(IF($R$5:$R$54=$AC370,IF($G$5:$G$54=AG$368,$T$5:$T$54,""))))</f>
        <v>-</v>
      </c>
      <c r="AH370" s="357" t="str">
        <f t="array" ref="AH370">IF(COUNT(IF($R$5:$R$54=$AC370,IF($G$5:$G$54=AH$368,$T$5:$T$54,""),""))=0,"-",AVERAGE(IF($R$5:$R$54=$AC370,IF($G$5:$G$54=AH$368,$T$5:$T$54,""))))</f>
        <v>-</v>
      </c>
      <c r="AI370" s="357" t="str">
        <f t="array" ref="AI370">IF(COUNT(IF($R$5:$R$54=$AC370,IF($G$5:$G$54=AI$368,$T$5:$T$54,""),""))=0,"-",AVERAGE(IF($R$5:$R$54=$AC370,IF($G$5:$G$54=AI$368,$T$5:$T$54,""))))</f>
        <v>-</v>
      </c>
      <c r="AJ370" s="357" t="str">
        <f t="array" ref="AJ370">IF(COUNT(IF($R$5:$R$54=$AC370,IF($G$5:$G$54=AJ$368,$T$5:$T$54,""),""))=0,"-",AVERAGE(IF($R$5:$R$54=$AC370,IF($G$5:$G$54=AJ$368,$T$5:$T$54,""))))</f>
        <v>-</v>
      </c>
      <c r="AK370" s="357" t="str">
        <f t="array" ref="AK370">IF(COUNT(IF($R$5:$R$54=$AC370,IF($G$5:$G$54=AK$368,$T$5:$T$54,""),""))=0,"-",AVERAGE(IF($R$5:$R$54=$AC370,IF($G$5:$G$54=AK$368,$T$5:$T$54,""))))</f>
        <v>-</v>
      </c>
      <c r="AL370" s="357" t="str">
        <f t="array" ref="AL370">IF(COUNT(IF($R$5:$R$54=$AC370,IF($G$5:$G$54=AL$368,$T$5:$T$54,""),""))=0,"-",AVERAGE(IF($R$5:$R$54=$AC370,IF($G$5:$G$54=AL$368,$T$5:$T$54,""))))</f>
        <v>-</v>
      </c>
      <c r="AM370" s="357" t="str">
        <f t="array" ref="AM370">IF(COUNT(IF($R$5:$R$54=$AC370,IF($G$5:$G$54=AM$368,$T$5:$T$54,""),""))=0,"-",AVERAGE(IF($R$5:$R$54=$AC370,IF($G$5:$G$54=AM$368,$T$5:$T$54,""))))</f>
        <v>-</v>
      </c>
      <c r="AN370" s="357" t="str">
        <f t="array" ref="AN370">IF(COUNT(IF($R$5:$R$54=$AC370,IF($G$5:$G$54=AN$368,$T$5:$T$54,""),""))=0,"-",AVERAGE(IF($R$5:$R$54=$AC370,IF($G$5:$G$54=AN$368,$T$5:$T$54,""))))</f>
        <v>-</v>
      </c>
      <c r="AO370" s="357" t="str">
        <f t="array" ref="AO370">IF(COUNT(IF($R$5:$R$54=$AC370,IF($G$5:$G$54=AO$368,$T$5:$T$54,""),""))=0,"-",AVERAGE(IF($R$5:$R$54=$AC370,IF($G$5:$G$54=AO$368,$T$5:$T$54,""))))</f>
        <v>-</v>
      </c>
      <c r="AP370" s="358" t="str">
        <f t="array" ref="AP370">IF(AP348&gt;1,AVERAGE(IF($R$5:$R$54=$AC370,$T$5:$T$54,"-")),"-")</f>
        <v>-</v>
      </c>
      <c r="AQ370" s="19"/>
      <c r="AR370" s="19"/>
      <c r="AS370" s="19"/>
      <c r="AT370" s="19"/>
      <c r="AU370" s="19"/>
      <c r="AV370" s="19"/>
      <c r="AW370" s="19"/>
      <c r="AX370" s="19"/>
      <c r="AY370" s="19"/>
      <c r="AZ370" s="19"/>
      <c r="BA370" s="19"/>
      <c r="BB370" s="19"/>
      <c r="BC370" s="19"/>
      <c r="BF370" s="12"/>
      <c r="BG370" s="12"/>
      <c r="BH370" s="12"/>
      <c r="BI370" s="12"/>
      <c r="BJ370" s="12"/>
      <c r="BK370" s="12"/>
      <c r="BL370" s="12"/>
      <c r="BM370" s="12"/>
      <c r="BN370" s="12"/>
      <c r="BO370" s="12"/>
      <c r="BP370" s="12"/>
      <c r="BQ370" s="12"/>
      <c r="BR370" s="12"/>
      <c r="BS370" s="12"/>
      <c r="BT370" s="12"/>
      <c r="BU370" s="12"/>
    </row>
    <row r="371" spans="1:73">
      <c r="A371" s="19"/>
      <c r="B371" s="19"/>
      <c r="C371" s="19"/>
      <c r="D371" s="19"/>
      <c r="E371" s="89"/>
      <c r="F371" s="89"/>
      <c r="G371" s="19"/>
      <c r="H371" s="90"/>
      <c r="I371" s="90"/>
      <c r="J371" s="19"/>
      <c r="K371" s="19"/>
      <c r="L371" s="19"/>
      <c r="M371" s="19"/>
      <c r="N371" s="19"/>
      <c r="O371" s="19"/>
      <c r="P371" s="19"/>
      <c r="Q371" s="19"/>
      <c r="R371" s="141"/>
      <c r="S371" s="141"/>
      <c r="T371" s="141"/>
      <c r="U371" s="141"/>
      <c r="V371" s="141"/>
      <c r="W371" s="141"/>
      <c r="X371" s="141"/>
      <c r="Y371" s="141"/>
      <c r="Z371" s="19"/>
      <c r="AA371" s="19"/>
      <c r="AB371" s="19"/>
      <c r="AC371" s="140">
        <v>1</v>
      </c>
      <c r="AD371" s="357" t="str">
        <f t="array" ref="AD371">IF(COUNT(IF($R$5:$R$54=$AC371,IF($G$5:$G$54=AD$368,$T$5:$T$54,""),""))=0,"-",AVERAGE(IF($R$5:$R$54=$AC371,IF($G$5:$G$54=AD$368,$T$5:$T$54,""))))</f>
        <v>-</v>
      </c>
      <c r="AE371" s="357" t="str">
        <f t="array" ref="AE371">IF(COUNT(IF($R$5:$R$54=$AC371,IF($G$5:$G$54=AE$368,$T$5:$T$54,""),""))=0,"-",AVERAGE(IF($R$5:$R$54=$AC371,IF($G$5:$G$54=AE$368,$T$5:$T$54,""))))</f>
        <v>-</v>
      </c>
      <c r="AF371" s="357" t="str">
        <f t="array" ref="AF371">IF(COUNT(IF($R$5:$R$54=$AC371,IF($G$5:$G$54=AF$368,$T$5:$T$54,""),""))=0,"-",AVERAGE(IF($R$5:$R$54=$AC371,IF($G$5:$G$54=AF$368,$T$5:$T$54,""))))</f>
        <v>-</v>
      </c>
      <c r="AG371" s="357" t="str">
        <f t="array" ref="AG371">IF(COUNT(IF($R$5:$R$54=$AC371,IF($G$5:$G$54=AG$368,$T$5:$T$54,""),""))=0,"-",AVERAGE(IF($R$5:$R$54=$AC371,IF($G$5:$G$54=AG$368,$T$5:$T$54,""))))</f>
        <v>-</v>
      </c>
      <c r="AH371" s="357" t="str">
        <f t="array" ref="AH371">IF(COUNT(IF($R$5:$R$54=$AC371,IF($G$5:$G$54=AH$368,$T$5:$T$54,""),""))=0,"-",AVERAGE(IF($R$5:$R$54=$AC371,IF($G$5:$G$54=AH$368,$T$5:$T$54,""))))</f>
        <v>-</v>
      </c>
      <c r="AI371" s="357" t="str">
        <f t="array" ref="AI371">IF(COUNT(IF($R$5:$R$54=$AC371,IF($G$5:$G$54=AI$368,$T$5:$T$54,""),""))=0,"-",AVERAGE(IF($R$5:$R$54=$AC371,IF($G$5:$G$54=AI$368,$T$5:$T$54,""))))</f>
        <v>-</v>
      </c>
      <c r="AJ371" s="357" t="str">
        <f t="array" ref="AJ371">IF(COUNT(IF($R$5:$R$54=$AC371,IF($G$5:$G$54=AJ$368,$T$5:$T$54,""),""))=0,"-",AVERAGE(IF($R$5:$R$54=$AC371,IF($G$5:$G$54=AJ$368,$T$5:$T$54,""))))</f>
        <v>-</v>
      </c>
      <c r="AK371" s="357" t="str">
        <f t="array" ref="AK371">IF(COUNT(IF($R$5:$R$54=$AC371,IF($G$5:$G$54=AK$368,$T$5:$T$54,""),""))=0,"-",AVERAGE(IF($R$5:$R$54=$AC371,IF($G$5:$G$54=AK$368,$T$5:$T$54,""))))</f>
        <v>-</v>
      </c>
      <c r="AL371" s="357" t="str">
        <f t="array" ref="AL371">IF(COUNT(IF($R$5:$R$54=$AC371,IF($G$5:$G$54=AL$368,$T$5:$T$54,""),""))=0,"-",AVERAGE(IF($R$5:$R$54=$AC371,IF($G$5:$G$54=AL$368,$T$5:$T$54,""))))</f>
        <v>-</v>
      </c>
      <c r="AM371" s="357" t="str">
        <f t="array" ref="AM371">IF(COUNT(IF($R$5:$R$54=$AC371,IF($G$5:$G$54=AM$368,$T$5:$T$54,""),""))=0,"-",AVERAGE(IF($R$5:$R$54=$AC371,IF($G$5:$G$54=AM$368,$T$5:$T$54,""))))</f>
        <v>-</v>
      </c>
      <c r="AN371" s="357" t="str">
        <f t="array" ref="AN371">IF(COUNT(IF($R$5:$R$54=$AC371,IF($G$5:$G$54=AN$368,$T$5:$T$54,""),""))=0,"-",AVERAGE(IF($R$5:$R$54=$AC371,IF($G$5:$G$54=AN$368,$T$5:$T$54,""))))</f>
        <v>-</v>
      </c>
      <c r="AO371" s="357" t="str">
        <f t="array" ref="AO371">IF(COUNT(IF($R$5:$R$54=$AC371,IF($G$5:$G$54=AO$368,$T$5:$T$54,""),""))=0,"-",AVERAGE(IF($R$5:$R$54=$AC371,IF($G$5:$G$54=AO$368,$T$5:$T$54,""))))</f>
        <v>-</v>
      </c>
      <c r="AP371" s="359" t="str">
        <f t="array" ref="AP371">IF(AP349&gt;1,AVERAGE(IF($R$5:$R$54=$AC371,$T$5:$T$54,"-")),"-")</f>
        <v>-</v>
      </c>
      <c r="AQ371" s="19"/>
      <c r="AR371" s="19"/>
      <c r="AS371" s="19"/>
      <c r="AT371" s="19"/>
      <c r="AU371" s="19"/>
      <c r="AV371" s="19"/>
      <c r="AW371" s="19"/>
      <c r="AX371" s="19"/>
      <c r="AY371" s="19"/>
      <c r="AZ371" s="19"/>
      <c r="BA371" s="19"/>
      <c r="BB371" s="19"/>
      <c r="BC371" s="19"/>
      <c r="BF371" s="12"/>
      <c r="BG371" s="12"/>
      <c r="BH371" s="12"/>
      <c r="BI371" s="12"/>
      <c r="BJ371" s="12"/>
      <c r="BK371" s="12"/>
      <c r="BL371" s="12"/>
      <c r="BM371" s="12"/>
      <c r="BN371" s="12"/>
      <c r="BO371" s="12"/>
      <c r="BP371" s="12"/>
      <c r="BQ371" s="12"/>
      <c r="BR371" s="12"/>
      <c r="BS371" s="12"/>
      <c r="BT371" s="12"/>
      <c r="BU371" s="12"/>
    </row>
    <row r="372" spans="1:73">
      <c r="A372" s="19"/>
      <c r="B372" s="19"/>
      <c r="C372" s="19"/>
      <c r="D372" s="19"/>
      <c r="E372" s="89"/>
      <c r="F372" s="89"/>
      <c r="G372" s="19"/>
      <c r="H372" s="90"/>
      <c r="I372" s="90"/>
      <c r="J372" s="19"/>
      <c r="K372" s="19"/>
      <c r="L372" s="19"/>
      <c r="M372" s="19"/>
      <c r="N372" s="19"/>
      <c r="O372" s="19"/>
      <c r="P372" s="19"/>
      <c r="Q372" s="19"/>
      <c r="R372" s="141"/>
      <c r="S372" s="141"/>
      <c r="T372" s="141"/>
      <c r="U372" s="141"/>
      <c r="V372" s="141"/>
      <c r="W372" s="141"/>
      <c r="X372" s="141"/>
      <c r="Y372" s="141"/>
      <c r="Z372" s="19"/>
      <c r="AA372" s="19"/>
      <c r="AB372" s="19"/>
      <c r="AC372" s="140">
        <v>2</v>
      </c>
      <c r="AD372" s="357" t="str">
        <f t="array" ref="AD372">IF(COUNT(IF($R$5:$R$54=$AC372,IF($G$5:$G$54=AD$368,$T$5:$T$54,""),""))=0,"-",AVERAGE(IF($R$5:$R$54=$AC372,IF($G$5:$G$54=AD$368,$T$5:$T$54,""))))</f>
        <v>-</v>
      </c>
      <c r="AE372" s="357" t="str">
        <f t="array" ref="AE372">IF(COUNT(IF($R$5:$R$54=$AC372,IF($G$5:$G$54=AE$368,$T$5:$T$54,""),""))=0,"-",AVERAGE(IF($R$5:$R$54=$AC372,IF($G$5:$G$54=AE$368,$T$5:$T$54,""))))</f>
        <v>-</v>
      </c>
      <c r="AF372" s="357" t="str">
        <f t="array" ref="AF372">IF(COUNT(IF($R$5:$R$54=$AC372,IF($G$5:$G$54=AF$368,$T$5:$T$54,""),""))=0,"-",AVERAGE(IF($R$5:$R$54=$AC372,IF($G$5:$G$54=AF$368,$T$5:$T$54,""))))</f>
        <v>-</v>
      </c>
      <c r="AG372" s="357" t="str">
        <f t="array" ref="AG372">IF(COUNT(IF($R$5:$R$54=$AC372,IF($G$5:$G$54=AG$368,$T$5:$T$54,""),""))=0,"-",AVERAGE(IF($R$5:$R$54=$AC372,IF($G$5:$G$54=AG$368,$T$5:$T$54,""))))</f>
        <v>-</v>
      </c>
      <c r="AH372" s="357" t="str">
        <f t="array" ref="AH372">IF(COUNT(IF($R$5:$R$54=$AC372,IF($G$5:$G$54=AH$368,$T$5:$T$54,""),""))=0,"-",AVERAGE(IF($R$5:$R$54=$AC372,IF($G$5:$G$54=AH$368,$T$5:$T$54,""))))</f>
        <v>-</v>
      </c>
      <c r="AI372" s="357" t="str">
        <f t="array" ref="AI372">IF(COUNT(IF($R$5:$R$54=$AC372,IF($G$5:$G$54=AI$368,$T$5:$T$54,""),""))=0,"-",AVERAGE(IF($R$5:$R$54=$AC372,IF($G$5:$G$54=AI$368,$T$5:$T$54,""))))</f>
        <v>-</v>
      </c>
      <c r="AJ372" s="357" t="str">
        <f t="array" ref="AJ372">IF(COUNT(IF($R$5:$R$54=$AC372,IF($G$5:$G$54=AJ$368,$T$5:$T$54,""),""))=0,"-",AVERAGE(IF($R$5:$R$54=$AC372,IF($G$5:$G$54=AJ$368,$T$5:$T$54,""))))</f>
        <v>-</v>
      </c>
      <c r="AK372" s="357" t="str">
        <f t="array" ref="AK372">IF(COUNT(IF($R$5:$R$54=$AC372,IF($G$5:$G$54=AK$368,$T$5:$T$54,""),""))=0,"-",AVERAGE(IF($R$5:$R$54=$AC372,IF($G$5:$G$54=AK$368,$T$5:$T$54,""))))</f>
        <v>-</v>
      </c>
      <c r="AL372" s="357" t="str">
        <f t="array" ref="AL372">IF(COUNT(IF($R$5:$R$54=$AC372,IF($G$5:$G$54=AL$368,$T$5:$T$54,""),""))=0,"-",AVERAGE(IF($R$5:$R$54=$AC372,IF($G$5:$G$54=AL$368,$T$5:$T$54,""))))</f>
        <v>-</v>
      </c>
      <c r="AM372" s="357">
        <f t="array" ref="AM372">IF(COUNT(IF($R$5:$R$54=$AC372,IF($G$5:$G$54=AM$368,$T$5:$T$54,""),""))=0,"-",AVERAGE(IF($R$5:$R$54=$AC372,IF($G$5:$G$54=AM$368,$T$5:$T$54,""))))</f>
        <v>0</v>
      </c>
      <c r="AN372" s="357" t="str">
        <f t="array" ref="AN372">IF(COUNT(IF($R$5:$R$54=$AC372,IF($G$5:$G$54=AN$368,$T$5:$T$54,""),""))=0,"-",AVERAGE(IF($R$5:$R$54=$AC372,IF($G$5:$G$54=AN$368,$T$5:$T$54,""))))</f>
        <v>-</v>
      </c>
      <c r="AO372" s="357" t="str">
        <f t="array" ref="AO372">IF(COUNT(IF($R$5:$R$54=$AC372,IF($G$5:$G$54=AO$368,$T$5:$T$54,""),""))=0,"-",AVERAGE(IF($R$5:$R$54=$AC372,IF($G$5:$G$54=AO$368,$T$5:$T$54,""))))</f>
        <v>-</v>
      </c>
      <c r="AP372" s="359">
        <f t="array" ref="AP372">IF(AP350&gt;1,AVERAGE(IF($R$5:$R$54=$AC372,$T$5:$T$54,"-")),"-")</f>
        <v>0</v>
      </c>
      <c r="AQ372" s="19"/>
      <c r="AR372" s="19"/>
      <c r="AS372" s="19"/>
      <c r="AT372" s="19"/>
      <c r="AU372" s="19"/>
      <c r="AV372" s="19"/>
      <c r="AW372" s="19"/>
      <c r="AX372" s="19"/>
      <c r="AY372" s="19"/>
      <c r="AZ372" s="19"/>
      <c r="BA372" s="19"/>
      <c r="BB372" s="19"/>
      <c r="BC372" s="19"/>
      <c r="BF372" s="12"/>
      <c r="BG372" s="12"/>
      <c r="BH372" s="12"/>
      <c r="BI372" s="12"/>
      <c r="BJ372" s="12"/>
      <c r="BK372" s="12"/>
      <c r="BL372" s="12"/>
      <c r="BM372" s="12"/>
      <c r="BN372" s="12"/>
      <c r="BO372" s="12"/>
      <c r="BP372" s="12"/>
      <c r="BQ372" s="12"/>
      <c r="BR372" s="12"/>
      <c r="BS372" s="12"/>
      <c r="BT372" s="12"/>
      <c r="BU372" s="12"/>
    </row>
    <row r="373" spans="1:73">
      <c r="A373" s="19"/>
      <c r="B373" s="19"/>
      <c r="C373" s="19"/>
      <c r="D373" s="19"/>
      <c r="E373" s="89"/>
      <c r="F373" s="89"/>
      <c r="G373" s="19"/>
      <c r="H373" s="90"/>
      <c r="I373" s="90"/>
      <c r="J373" s="19"/>
      <c r="K373" s="19"/>
      <c r="L373" s="19"/>
      <c r="M373" s="19"/>
      <c r="N373" s="19"/>
      <c r="O373" s="19"/>
      <c r="P373" s="19"/>
      <c r="Q373" s="19"/>
      <c r="R373" s="141"/>
      <c r="S373" s="141"/>
      <c r="T373" s="141"/>
      <c r="U373" s="141"/>
      <c r="V373" s="141"/>
      <c r="W373" s="141"/>
      <c r="X373" s="141"/>
      <c r="Y373" s="141"/>
      <c r="Z373" s="19"/>
      <c r="AA373" s="19"/>
      <c r="AB373" s="19"/>
      <c r="AC373" s="140">
        <v>3</v>
      </c>
      <c r="AD373" s="357" t="str">
        <f t="array" ref="AD373">IF(COUNT(IF($R$5:$R$54=$AC373,IF($G$5:$G$54=AD$368,$T$5:$T$54,""),""))=0,"-",AVERAGE(IF($R$5:$R$54=$AC373,IF($G$5:$G$54=AD$368,$T$5:$T$54,""))))</f>
        <v>-</v>
      </c>
      <c r="AE373" s="357" t="str">
        <f t="array" ref="AE373">IF(COUNT(IF($R$5:$R$54=$AC373,IF($G$5:$G$54=AE$368,$T$5:$T$54,""),""))=0,"-",AVERAGE(IF($R$5:$R$54=$AC373,IF($G$5:$G$54=AE$368,$T$5:$T$54,""))))</f>
        <v>-</v>
      </c>
      <c r="AF373" s="357" t="str">
        <f t="array" ref="AF373">IF(COUNT(IF($R$5:$R$54=$AC373,IF($G$5:$G$54=AF$368,$T$5:$T$54,""),""))=0,"-",AVERAGE(IF($R$5:$R$54=$AC373,IF($G$5:$G$54=AF$368,$T$5:$T$54,""))))</f>
        <v>-</v>
      </c>
      <c r="AG373" s="357" t="str">
        <f t="array" ref="AG373">IF(COUNT(IF($R$5:$R$54=$AC373,IF($G$5:$G$54=AG$368,$T$5:$T$54,""),""))=0,"-",AVERAGE(IF($R$5:$R$54=$AC373,IF($G$5:$G$54=AG$368,$T$5:$T$54,""))))</f>
        <v>-</v>
      </c>
      <c r="AH373" s="357" t="str">
        <f t="array" ref="AH373">IF(COUNT(IF($R$5:$R$54=$AC373,IF($G$5:$G$54=AH$368,$T$5:$T$54,""),""))=0,"-",AVERAGE(IF($R$5:$R$54=$AC373,IF($G$5:$G$54=AH$368,$T$5:$T$54,""))))</f>
        <v>-</v>
      </c>
      <c r="AI373" s="357" t="str">
        <f t="array" ref="AI373">IF(COUNT(IF($R$5:$R$54=$AC373,IF($G$5:$G$54=AI$368,$T$5:$T$54,""),""))=0,"-",AVERAGE(IF($R$5:$R$54=$AC373,IF($G$5:$G$54=AI$368,$T$5:$T$54,""))))</f>
        <v>-</v>
      </c>
      <c r="AJ373" s="357" t="str">
        <f t="array" ref="AJ373">IF(COUNT(IF($R$5:$R$54=$AC373,IF($G$5:$G$54=AJ$368,$T$5:$T$54,""),""))=0,"-",AVERAGE(IF($R$5:$R$54=$AC373,IF($G$5:$G$54=AJ$368,$T$5:$T$54,""))))</f>
        <v>-</v>
      </c>
      <c r="AK373" s="357" t="str">
        <f t="array" ref="AK373">IF(COUNT(IF($R$5:$R$54=$AC373,IF($G$5:$G$54=AK$368,$T$5:$T$54,""),""))=0,"-",AVERAGE(IF($R$5:$R$54=$AC373,IF($G$5:$G$54=AK$368,$T$5:$T$54,""))))</f>
        <v>-</v>
      </c>
      <c r="AL373" s="357" t="str">
        <f t="array" ref="AL373">IF(COUNT(IF($R$5:$R$54=$AC373,IF($G$5:$G$54=AL$368,$T$5:$T$54,""),""))=0,"-",AVERAGE(IF($R$5:$R$54=$AC373,IF($G$5:$G$54=AL$368,$T$5:$T$54,""))))</f>
        <v>-</v>
      </c>
      <c r="AM373" s="357">
        <f t="array" ref="AM373">IF(COUNT(IF($R$5:$R$54=$AC373,IF($G$5:$G$54=AM$368,$T$5:$T$54,""),""))=0,"-",AVERAGE(IF($R$5:$R$54=$AC373,IF($G$5:$G$54=AM$368,$T$5:$T$54,""))))</f>
        <v>3.6594385722700545E-2</v>
      </c>
      <c r="AN373" s="357" t="str">
        <f t="array" ref="AN373">IF(COUNT(IF($R$5:$R$54=$AC373,IF($G$5:$G$54=AN$368,$T$5:$T$54,""),""))=0,"-",AVERAGE(IF($R$5:$R$54=$AC373,IF($G$5:$G$54=AN$368,$T$5:$T$54,""))))</f>
        <v>-</v>
      </c>
      <c r="AO373" s="357" t="str">
        <f t="array" ref="AO373">IF(COUNT(IF($R$5:$R$54=$AC373,IF($G$5:$G$54=AO$368,$T$5:$T$54,""),""))=0,"-",AVERAGE(IF($R$5:$R$54=$AC373,IF($G$5:$G$54=AO$368,$T$5:$T$54,""))))</f>
        <v>-</v>
      </c>
      <c r="AP373" s="359">
        <f t="array" ref="AP373">IF(AP351&gt;1,AVERAGE(IF($R$5:$R$54=$AC373,$T$5:$T$54,"-")),"-")</f>
        <v>3.6594385722700545E-2</v>
      </c>
      <c r="AQ373" s="19"/>
      <c r="AR373" s="19"/>
      <c r="AS373" s="19"/>
      <c r="AT373" s="19"/>
      <c r="AU373" s="19"/>
      <c r="AV373" s="19"/>
      <c r="AW373" s="19"/>
      <c r="AX373" s="19"/>
      <c r="AY373" s="19"/>
      <c r="AZ373" s="19"/>
      <c r="BA373" s="19"/>
      <c r="BB373" s="19"/>
      <c r="BC373" s="19"/>
      <c r="BF373" s="12"/>
      <c r="BG373" s="12"/>
      <c r="BH373" s="12"/>
      <c r="BI373" s="12"/>
      <c r="BJ373" s="12"/>
      <c r="BK373" s="12"/>
      <c r="BL373" s="12"/>
      <c r="BM373" s="12"/>
      <c r="BN373" s="12"/>
      <c r="BO373" s="12"/>
      <c r="BP373" s="12"/>
      <c r="BQ373" s="12"/>
      <c r="BR373" s="12"/>
      <c r="BS373" s="12"/>
      <c r="BT373" s="12"/>
      <c r="BU373" s="12"/>
    </row>
    <row r="374" spans="1:73">
      <c r="A374" s="19"/>
      <c r="B374" s="19"/>
      <c r="C374" s="19"/>
      <c r="D374" s="19"/>
      <c r="E374" s="89"/>
      <c r="F374" s="89"/>
      <c r="G374" s="19"/>
      <c r="H374" s="90"/>
      <c r="I374" s="90"/>
      <c r="J374" s="19"/>
      <c r="K374" s="19"/>
      <c r="L374" s="19"/>
      <c r="M374" s="19"/>
      <c r="N374" s="19"/>
      <c r="O374" s="19"/>
      <c r="P374" s="19"/>
      <c r="Q374" s="19"/>
      <c r="R374" s="141"/>
      <c r="S374" s="141"/>
      <c r="T374" s="141"/>
      <c r="U374" s="141"/>
      <c r="V374" s="141"/>
      <c r="W374" s="141"/>
      <c r="X374" s="141"/>
      <c r="Y374" s="141"/>
      <c r="Z374" s="19"/>
      <c r="AA374" s="19"/>
      <c r="AB374" s="19"/>
      <c r="AC374" s="140">
        <v>4</v>
      </c>
      <c r="AD374" s="357" t="str">
        <f t="array" ref="AD374">IF(COUNT(IF($R$5:$R$54=$AC374,IF($G$5:$G$54=AD$368,$T$5:$T$54,""),""))=0,"-",AVERAGE(IF($R$5:$R$54=$AC374,IF($G$5:$G$54=AD$368,$T$5:$T$54,""))))</f>
        <v>-</v>
      </c>
      <c r="AE374" s="357" t="str">
        <f t="array" ref="AE374">IF(COUNT(IF($R$5:$R$54=$AC374,IF($G$5:$G$54=AE$368,$T$5:$T$54,""),""))=0,"-",AVERAGE(IF($R$5:$R$54=$AC374,IF($G$5:$G$54=AE$368,$T$5:$T$54,""))))</f>
        <v>-</v>
      </c>
      <c r="AF374" s="357" t="str">
        <f t="array" ref="AF374">IF(COUNT(IF($R$5:$R$54=$AC374,IF($G$5:$G$54=AF$368,$T$5:$T$54,""),""))=0,"-",AVERAGE(IF($R$5:$R$54=$AC374,IF($G$5:$G$54=AF$368,$T$5:$T$54,""))))</f>
        <v>-</v>
      </c>
      <c r="AG374" s="357" t="str">
        <f t="array" ref="AG374">IF(COUNT(IF($R$5:$R$54=$AC374,IF($G$5:$G$54=AG$368,$T$5:$T$54,""),""))=0,"-",AVERAGE(IF($R$5:$R$54=$AC374,IF($G$5:$G$54=AG$368,$T$5:$T$54,""))))</f>
        <v>-</v>
      </c>
      <c r="AH374" s="357" t="str">
        <f t="array" ref="AH374">IF(COUNT(IF($R$5:$R$54=$AC374,IF($G$5:$G$54=AH$368,$T$5:$T$54,""),""))=0,"-",AVERAGE(IF($R$5:$R$54=$AC374,IF($G$5:$G$54=AH$368,$T$5:$T$54,""))))</f>
        <v>-</v>
      </c>
      <c r="AI374" s="357" t="str">
        <f t="array" ref="AI374">IF(COUNT(IF($R$5:$R$54=$AC374,IF($G$5:$G$54=AI$368,$T$5:$T$54,""),""))=0,"-",AVERAGE(IF($R$5:$R$54=$AC374,IF($G$5:$G$54=AI$368,$T$5:$T$54,""))))</f>
        <v>-</v>
      </c>
      <c r="AJ374" s="357">
        <f t="array" ref="AJ374">IF(COUNT(IF($R$5:$R$54=$AC374,IF($G$5:$G$54=AJ$368,$T$5:$T$54,""),""))=0,"-",AVERAGE(IF($R$5:$R$54=$AC374,IF($G$5:$G$54=AJ$368,$T$5:$T$54,""))))</f>
        <v>0</v>
      </c>
      <c r="AK374" s="357" t="str">
        <f t="array" ref="AK374">IF(COUNT(IF($R$5:$R$54=$AC374,IF($G$5:$G$54=AK$368,$T$5:$T$54,""),""))=0,"-",AVERAGE(IF($R$5:$R$54=$AC374,IF($G$5:$G$54=AK$368,$T$5:$T$54,""))))</f>
        <v>-</v>
      </c>
      <c r="AL374" s="357" t="str">
        <f t="array" ref="AL374">IF(COUNT(IF($R$5:$R$54=$AC374,IF($G$5:$G$54=AL$368,$T$5:$T$54,""),""))=0,"-",AVERAGE(IF($R$5:$R$54=$AC374,IF($G$5:$G$54=AL$368,$T$5:$T$54,""))))</f>
        <v>-</v>
      </c>
      <c r="AM374" s="357">
        <f t="array" ref="AM374">IF(COUNT(IF($R$5:$R$54=$AC374,IF($G$5:$G$54=AM$368,$T$5:$T$54,""),""))=0,"-",AVERAGE(IF($R$5:$R$54=$AC374,IF($G$5:$G$54=AM$368,$T$5:$T$54,""))))</f>
        <v>9.5354846288339096E-2</v>
      </c>
      <c r="AN374" s="357" t="str">
        <f t="array" ref="AN374">IF(COUNT(IF($R$5:$R$54=$AC374,IF($G$5:$G$54=AN$368,$T$5:$T$54,""),""))=0,"-",AVERAGE(IF($R$5:$R$54=$AC374,IF($G$5:$G$54=AN$368,$T$5:$T$54,""))))</f>
        <v>-</v>
      </c>
      <c r="AO374" s="357" t="str">
        <f t="array" ref="AO374">IF(COUNT(IF($R$5:$R$54=$AC374,IF($G$5:$G$54=AO$368,$T$5:$T$54,""),""))=0,"-",AVERAGE(IF($R$5:$R$54=$AC374,IF($G$5:$G$54=AO$368,$T$5:$T$54,""))))</f>
        <v>-</v>
      </c>
      <c r="AP374" s="359">
        <f t="array" ref="AP374">IF(AP352&gt;1,AVERAGE(IF($R$5:$R$54=$AC374,$T$5:$T$54,"-")),"-")</f>
        <v>6.3569897525559402E-2</v>
      </c>
      <c r="AQ374" s="19"/>
      <c r="AR374" s="19"/>
      <c r="AS374" s="19"/>
      <c r="AT374" s="19"/>
      <c r="AU374" s="19"/>
      <c r="AV374" s="19"/>
      <c r="AW374" s="19"/>
      <c r="AX374" s="19"/>
      <c r="AY374" s="19"/>
      <c r="AZ374" s="19"/>
      <c r="BA374" s="19"/>
      <c r="BB374" s="19"/>
      <c r="BC374" s="19"/>
      <c r="BF374" s="12"/>
      <c r="BG374" s="12"/>
      <c r="BH374" s="12"/>
      <c r="BI374" s="12"/>
      <c r="BJ374" s="12"/>
      <c r="BK374" s="12"/>
      <c r="BL374" s="12"/>
      <c r="BM374" s="12"/>
      <c r="BN374" s="12"/>
      <c r="BO374" s="12"/>
      <c r="BP374" s="12"/>
      <c r="BQ374" s="12"/>
      <c r="BR374" s="12"/>
      <c r="BS374" s="12"/>
      <c r="BT374" s="12"/>
      <c r="BU374" s="12"/>
    </row>
    <row r="375" spans="1:73">
      <c r="A375" s="19"/>
      <c r="B375" s="19"/>
      <c r="C375" s="19"/>
      <c r="D375" s="19"/>
      <c r="E375" s="89"/>
      <c r="F375" s="89"/>
      <c r="G375" s="19"/>
      <c r="H375" s="90"/>
      <c r="I375" s="90"/>
      <c r="J375" s="19"/>
      <c r="K375" s="19"/>
      <c r="L375" s="19"/>
      <c r="M375" s="19"/>
      <c r="N375" s="19"/>
      <c r="O375" s="19"/>
      <c r="P375" s="19"/>
      <c r="Q375" s="19"/>
      <c r="R375" s="141"/>
      <c r="S375" s="141"/>
      <c r="T375" s="141"/>
      <c r="U375" s="141"/>
      <c r="V375" s="141"/>
      <c r="W375" s="141"/>
      <c r="X375" s="141"/>
      <c r="Y375" s="141"/>
      <c r="Z375" s="19"/>
      <c r="AA375" s="19"/>
      <c r="AB375" s="19"/>
      <c r="AC375" s="140">
        <v>5</v>
      </c>
      <c r="AD375" s="357">
        <f t="array" ref="AD375">IF(COUNT(IF($R$5:$R$54=$AC375,IF($G$5:$G$54=AD$368,$T$5:$T$54,""),""))=0,"-",AVERAGE(IF($R$5:$R$54=$AC375,IF($G$5:$G$54=AD$368,$T$5:$T$54,""))))</f>
        <v>3.100272215851313E-2</v>
      </c>
      <c r="AE375" s="357" t="str">
        <f t="array" ref="AE375">IF(COUNT(IF($R$5:$R$54=$AC375,IF($G$5:$G$54=AE$368,$T$5:$T$54,""),""))=0,"-",AVERAGE(IF($R$5:$R$54=$AC375,IF($G$5:$G$54=AE$368,$T$5:$T$54,""))))</f>
        <v>-</v>
      </c>
      <c r="AF375" s="357" t="str">
        <f t="array" ref="AF375">IF(COUNT(IF($R$5:$R$54=$AC375,IF($G$5:$G$54=AF$368,$T$5:$T$54,""),""))=0,"-",AVERAGE(IF($R$5:$R$54=$AC375,IF($G$5:$G$54=AF$368,$T$5:$T$54,""))))</f>
        <v>-</v>
      </c>
      <c r="AG375" s="357" t="str">
        <f t="array" ref="AG375">IF(COUNT(IF($R$5:$R$54=$AC375,IF($G$5:$G$54=AG$368,$T$5:$T$54,""),""))=0,"-",AVERAGE(IF($R$5:$R$54=$AC375,IF($G$5:$G$54=AG$368,$T$5:$T$54,""))))</f>
        <v>-</v>
      </c>
      <c r="AH375" s="357" t="str">
        <f t="array" ref="AH375">IF(COUNT(IF($R$5:$R$54=$AC375,IF($G$5:$G$54=AH$368,$T$5:$T$54,""),""))=0,"-",AVERAGE(IF($R$5:$R$54=$AC375,IF($G$5:$G$54=AH$368,$T$5:$T$54,""))))</f>
        <v>-</v>
      </c>
      <c r="AI375" s="357" t="str">
        <f t="array" ref="AI375">IF(COUNT(IF($R$5:$R$54=$AC375,IF($G$5:$G$54=AI$368,$T$5:$T$54,""),""))=0,"-",AVERAGE(IF($R$5:$R$54=$AC375,IF($G$5:$G$54=AI$368,$T$5:$T$54,""))))</f>
        <v>-</v>
      </c>
      <c r="AJ375" s="357" t="str">
        <f t="array" ref="AJ375">IF(COUNT(IF($R$5:$R$54=$AC375,IF($G$5:$G$54=AJ$368,$T$5:$T$54,""),""))=0,"-",AVERAGE(IF($R$5:$R$54=$AC375,IF($G$5:$G$54=AJ$368,$T$5:$T$54,""))))</f>
        <v>-</v>
      </c>
      <c r="AK375" s="357">
        <f t="array" ref="AK375">IF(COUNT(IF($R$5:$R$54=$AC375,IF($G$5:$G$54=AK$368,$T$5:$T$54,""),""))=0,"-",AVERAGE(IF($R$5:$R$54=$AC375,IF($G$5:$G$54=AK$368,$T$5:$T$54,""))))</f>
        <v>3.100272215851313E-2</v>
      </c>
      <c r="AL375" s="357" t="str">
        <f t="array" ref="AL375">IF(COUNT(IF($R$5:$R$54=$AC375,IF($G$5:$G$54=AL$368,$T$5:$T$54,""),""))=0,"-",AVERAGE(IF($R$5:$R$54=$AC375,IF($G$5:$G$54=AL$368,$T$5:$T$54,""))))</f>
        <v>-</v>
      </c>
      <c r="AM375" s="357">
        <f t="array" ref="AM375">IF(COUNT(IF($R$5:$R$54=$AC375,IF($G$5:$G$54=AM$368,$T$5:$T$54,""),""))=0,"-",AVERAGE(IF($R$5:$R$54=$AC375,IF($G$5:$G$54=AM$368,$T$5:$T$54,""))))</f>
        <v>0</v>
      </c>
      <c r="AN375" s="357" t="str">
        <f t="array" ref="AN375">IF(COUNT(IF($R$5:$R$54=$AC375,IF($G$5:$G$54=AN$368,$T$5:$T$54,""),""))=0,"-",AVERAGE(IF($R$5:$R$54=$AC375,IF($G$5:$G$54=AN$368,$T$5:$T$54,""))))</f>
        <v>-</v>
      </c>
      <c r="AO375" s="357" t="str">
        <f t="array" ref="AO375">IF(COUNT(IF($R$5:$R$54=$AC375,IF($G$5:$G$54=AO$368,$T$5:$T$54,""),""))=0,"-",AVERAGE(IF($R$5:$R$54=$AC375,IF($G$5:$G$54=AO$368,$T$5:$T$54,""))))</f>
        <v>-</v>
      </c>
      <c r="AP375" s="359">
        <f t="array" ref="AP375">IF(AP353&gt;1,AVERAGE(IF($R$5:$R$54=$AC375,$T$5:$T$54,"-")),"-")</f>
        <v>2.4802177726810502E-2</v>
      </c>
      <c r="AQ375" s="19"/>
      <c r="AR375" s="19"/>
      <c r="AS375" s="19"/>
      <c r="AT375" s="19"/>
      <c r="AU375" s="19"/>
      <c r="AV375" s="19"/>
      <c r="AW375" s="19"/>
      <c r="AX375" s="19"/>
      <c r="AY375" s="19"/>
      <c r="AZ375" s="19"/>
      <c r="BA375" s="19"/>
      <c r="BB375" s="19"/>
      <c r="BC375" s="19"/>
      <c r="BF375" s="12"/>
      <c r="BG375" s="12"/>
      <c r="BH375" s="12"/>
      <c r="BI375" s="12"/>
      <c r="BJ375" s="12"/>
      <c r="BK375" s="12"/>
      <c r="BL375" s="12"/>
      <c r="BM375" s="12"/>
      <c r="BN375" s="12"/>
      <c r="BO375" s="12"/>
      <c r="BP375" s="12"/>
      <c r="BQ375" s="12"/>
      <c r="BR375" s="12"/>
      <c r="BS375" s="12"/>
      <c r="BT375" s="12"/>
      <c r="BU375" s="12"/>
    </row>
    <row r="376" spans="1:73">
      <c r="A376" s="19"/>
      <c r="B376" s="19"/>
      <c r="C376" s="19"/>
      <c r="D376" s="19"/>
      <c r="E376" s="89"/>
      <c r="F376" s="89"/>
      <c r="G376" s="19"/>
      <c r="H376" s="90"/>
      <c r="I376" s="90"/>
      <c r="J376" s="19"/>
      <c r="K376" s="19"/>
      <c r="L376" s="19"/>
      <c r="M376" s="19"/>
      <c r="N376" s="19"/>
      <c r="O376" s="19"/>
      <c r="P376" s="19"/>
      <c r="Q376" s="19"/>
      <c r="R376" s="141"/>
      <c r="S376" s="141"/>
      <c r="T376" s="141"/>
      <c r="U376" s="141"/>
      <c r="V376" s="141"/>
      <c r="W376" s="141"/>
      <c r="X376" s="141"/>
      <c r="Y376" s="141"/>
      <c r="Z376" s="19"/>
      <c r="AA376" s="19"/>
      <c r="AB376" s="19"/>
      <c r="AC376" s="140">
        <v>6</v>
      </c>
      <c r="AD376" s="357">
        <f t="array" ref="AD376">IF(COUNT(IF($R$5:$R$54=$AC376,IF($G$5:$G$54=AD$368,$T$5:$T$54,""),""))=0,"-",AVERAGE(IF($R$5:$R$54=$AC376,IF($G$5:$G$54=AD$368,$T$5:$T$54,""))))</f>
        <v>3.2383322632456545E-2</v>
      </c>
      <c r="AE376" s="357" t="str">
        <f t="array" ref="AE376">IF(COUNT(IF($R$5:$R$54=$AC376,IF($G$5:$G$54=AE$368,$T$5:$T$54,""),""))=0,"-",AVERAGE(IF($R$5:$R$54=$AC376,IF($G$5:$G$54=AE$368,$T$5:$T$54,""))))</f>
        <v>-</v>
      </c>
      <c r="AF376" s="357" t="str">
        <f t="array" ref="AF376">IF(COUNT(IF($R$5:$R$54=$AC376,IF($G$5:$G$54=AF$368,$T$5:$T$54,""),""))=0,"-",AVERAGE(IF($R$5:$R$54=$AC376,IF($G$5:$G$54=AF$368,$T$5:$T$54,""))))</f>
        <v>-</v>
      </c>
      <c r="AG376" s="357" t="str">
        <f t="array" ref="AG376">IF(COUNT(IF($R$5:$R$54=$AC376,IF($G$5:$G$54=AG$368,$T$5:$T$54,""),""))=0,"-",AVERAGE(IF($R$5:$R$54=$AC376,IF($G$5:$G$54=AG$368,$T$5:$T$54,""))))</f>
        <v>-</v>
      </c>
      <c r="AH376" s="357" t="str">
        <f t="array" ref="AH376">IF(COUNT(IF($R$5:$R$54=$AC376,IF($G$5:$G$54=AH$368,$T$5:$T$54,""),""))=0,"-",AVERAGE(IF($R$5:$R$54=$AC376,IF($G$5:$G$54=AH$368,$T$5:$T$54,""))))</f>
        <v>-</v>
      </c>
      <c r="AI376" s="357" t="str">
        <f t="array" ref="AI376">IF(COUNT(IF($R$5:$R$54=$AC376,IF($G$5:$G$54=AI$368,$T$5:$T$54,""),""))=0,"-",AVERAGE(IF($R$5:$R$54=$AC376,IF($G$5:$G$54=AI$368,$T$5:$T$54,""))))</f>
        <v>-</v>
      </c>
      <c r="AJ376" s="357" t="str">
        <f t="array" ref="AJ376">IF(COUNT(IF($R$5:$R$54=$AC376,IF($G$5:$G$54=AJ$368,$T$5:$T$54,""),""))=0,"-",AVERAGE(IF($R$5:$R$54=$AC376,IF($G$5:$G$54=AJ$368,$T$5:$T$54,""))))</f>
        <v>-</v>
      </c>
      <c r="AK376" s="357">
        <f t="array" ref="AK376">IF(COUNT(IF($R$5:$R$54=$AC376,IF($G$5:$G$54=AK$368,$T$5:$T$54,""),""))=0,"-",AVERAGE(IF($R$5:$R$54=$AC376,IF($G$5:$G$54=AK$368,$T$5:$T$54,""))))</f>
        <v>0</v>
      </c>
      <c r="AL376" s="357" t="str">
        <f t="array" ref="AL376">IF(COUNT(IF($R$5:$R$54=$AC376,IF($G$5:$G$54=AL$368,$T$5:$T$54,""),""))=0,"-",AVERAGE(IF($R$5:$R$54=$AC376,IF($G$5:$G$54=AL$368,$T$5:$T$54,""))))</f>
        <v>-</v>
      </c>
      <c r="AM376" s="357">
        <f t="array" ref="AM376">IF(COUNT(IF($R$5:$R$54=$AC376,IF($G$5:$G$54=AM$368,$T$5:$T$54,""),""))=0,"-",AVERAGE(IF($R$5:$R$54=$AC376,IF($G$5:$G$54=AM$368,$T$5:$T$54,""))))</f>
        <v>0</v>
      </c>
      <c r="AN376" s="357" t="str">
        <f t="array" ref="AN376">IF(COUNT(IF($R$5:$R$54=$AC376,IF($G$5:$G$54=AN$368,$T$5:$T$54,""),""))=0,"-",AVERAGE(IF($R$5:$R$54=$AC376,IF($G$5:$G$54=AN$368,$T$5:$T$54,""))))</f>
        <v>-</v>
      </c>
      <c r="AO376" s="357" t="str">
        <f t="array" ref="AO376">IF(COUNT(IF($R$5:$R$54=$AC376,IF($G$5:$G$54=AO$368,$T$5:$T$54,""),""))=0,"-",AVERAGE(IF($R$5:$R$54=$AC376,IF($G$5:$G$54=AO$368,$T$5:$T$54,""))))</f>
        <v>-</v>
      </c>
      <c r="AP376" s="359">
        <f t="array" ref="AP376">IF(AP354&gt;1,AVERAGE(IF($R$5:$R$54=$AC376,$T$5:$T$54,"-")),"-")</f>
        <v>2.1588881754971027E-2</v>
      </c>
      <c r="AQ376" s="19"/>
      <c r="AR376" s="19"/>
      <c r="AS376" s="19"/>
      <c r="AT376" s="19"/>
      <c r="AU376" s="19"/>
      <c r="AV376" s="19"/>
      <c r="AW376" s="19"/>
      <c r="AX376" s="19"/>
      <c r="AY376" s="19"/>
      <c r="AZ376" s="19"/>
      <c r="BA376" s="19"/>
      <c r="BB376" s="19"/>
      <c r="BC376" s="19"/>
      <c r="BF376" s="12"/>
      <c r="BG376" s="12"/>
      <c r="BH376" s="12"/>
      <c r="BI376" s="12"/>
      <c r="BJ376" s="12"/>
      <c r="BK376" s="12"/>
      <c r="BL376" s="12"/>
      <c r="BM376" s="12"/>
      <c r="BN376" s="12"/>
      <c r="BO376" s="12"/>
      <c r="BP376" s="12"/>
      <c r="BQ376" s="12"/>
      <c r="BR376" s="12"/>
      <c r="BS376" s="12"/>
      <c r="BT376" s="12"/>
      <c r="BU376" s="12"/>
    </row>
    <row r="377" spans="1:73">
      <c r="A377" s="19"/>
      <c r="B377" s="19"/>
      <c r="C377" s="19"/>
      <c r="D377" s="19"/>
      <c r="E377" s="89"/>
      <c r="F377" s="89"/>
      <c r="G377" s="19"/>
      <c r="H377" s="90"/>
      <c r="I377" s="90"/>
      <c r="J377" s="19"/>
      <c r="K377" s="19"/>
      <c r="L377" s="19"/>
      <c r="M377" s="19"/>
      <c r="N377" s="19"/>
      <c r="O377" s="19"/>
      <c r="P377" s="19"/>
      <c r="Q377" s="19"/>
      <c r="R377" s="141"/>
      <c r="S377" s="141"/>
      <c r="T377" s="141"/>
      <c r="U377" s="141"/>
      <c r="V377" s="141"/>
      <c r="W377" s="141"/>
      <c r="X377" s="141"/>
      <c r="Y377" s="141"/>
      <c r="Z377" s="19"/>
      <c r="AA377" s="19"/>
      <c r="AB377" s="19"/>
      <c r="AC377" s="140">
        <v>7</v>
      </c>
      <c r="AD377" s="357">
        <f t="array" ref="AD377">IF(COUNT(IF($R$5:$R$54=$AC377,IF($G$5:$G$54=AD$368,$T$5:$T$54,""),""))=0,"-",AVERAGE(IF($R$5:$R$54=$AC377,IF($G$5:$G$54=AD$368,$T$5:$T$54,""))))</f>
        <v>2.2915055508466224E-2</v>
      </c>
      <c r="AE377" s="357" t="str">
        <f t="array" ref="AE377">IF(COUNT(IF($R$5:$R$54=$AC377,IF($G$5:$G$54=AE$368,$T$5:$T$54,""),""))=0,"-",AVERAGE(IF($R$5:$R$54=$AC377,IF($G$5:$G$54=AE$368,$T$5:$T$54,""))))</f>
        <v>-</v>
      </c>
      <c r="AF377" s="357" t="str">
        <f t="array" ref="AF377">IF(COUNT(IF($R$5:$R$54=$AC377,IF($G$5:$G$54=AF$368,$T$5:$T$54,""),""))=0,"-",AVERAGE(IF($R$5:$R$54=$AC377,IF($G$5:$G$54=AF$368,$T$5:$T$54,""))))</f>
        <v>-</v>
      </c>
      <c r="AG377" s="357" t="str">
        <f t="array" ref="AG377">IF(COUNT(IF($R$5:$R$54=$AC377,IF($G$5:$G$54=AG$368,$T$5:$T$54,""),""))=0,"-",AVERAGE(IF($R$5:$R$54=$AC377,IF($G$5:$G$54=AG$368,$T$5:$T$54,""))))</f>
        <v>-</v>
      </c>
      <c r="AH377" s="357" t="str">
        <f t="array" ref="AH377">IF(COUNT(IF($R$5:$R$54=$AC377,IF($G$5:$G$54=AH$368,$T$5:$T$54,""),""))=0,"-",AVERAGE(IF($R$5:$R$54=$AC377,IF($G$5:$G$54=AH$368,$T$5:$T$54,""))))</f>
        <v>-</v>
      </c>
      <c r="AI377" s="357" t="str">
        <f t="array" ref="AI377">IF(COUNT(IF($R$5:$R$54=$AC377,IF($G$5:$G$54=AI$368,$T$5:$T$54,""),""))=0,"-",AVERAGE(IF($R$5:$R$54=$AC377,IF($G$5:$G$54=AI$368,$T$5:$T$54,""))))</f>
        <v>-</v>
      </c>
      <c r="AJ377" s="357">
        <f t="array" ref="AJ377">IF(COUNT(IF($R$5:$R$54=$AC377,IF($G$5:$G$54=AJ$368,$T$5:$T$54,""),""))=0,"-",AVERAGE(IF($R$5:$R$54=$AC377,IF($G$5:$G$54=AJ$368,$T$5:$T$54,""))))</f>
        <v>0</v>
      </c>
      <c r="AK377" s="357">
        <f t="array" ref="AK377">IF(COUNT(IF($R$5:$R$54=$AC377,IF($G$5:$G$54=AK$368,$T$5:$T$54,""),""))=0,"-",AVERAGE(IF($R$5:$R$54=$AC377,IF($G$5:$G$54=AK$368,$T$5:$T$54,""))))</f>
        <v>0</v>
      </c>
      <c r="AL377" s="357" t="str">
        <f t="array" ref="AL377">IF(COUNT(IF($R$5:$R$54=$AC377,IF($G$5:$G$54=AL$368,$T$5:$T$54,""),""))=0,"-",AVERAGE(IF($R$5:$R$54=$AC377,IF($G$5:$G$54=AL$368,$T$5:$T$54,""))))</f>
        <v>-</v>
      </c>
      <c r="AM377" s="357">
        <f t="array" ref="AM377">IF(COUNT(IF($R$5:$R$54=$AC377,IF($G$5:$G$54=AM$368,$T$5:$T$54,""),""))=0,"-",AVERAGE(IF($R$5:$R$54=$AC377,IF($G$5:$G$54=AM$368,$T$5:$T$54,""))))</f>
        <v>4.5830111016932448E-2</v>
      </c>
      <c r="AN377" s="357" t="str">
        <f t="array" ref="AN377">IF(COUNT(IF($R$5:$R$54=$AC377,IF($G$5:$G$54=AN$368,$T$5:$T$54,""),""))=0,"-",AVERAGE(IF($R$5:$R$54=$AC377,IF($G$5:$G$54=AN$368,$T$5:$T$54,""))))</f>
        <v>-</v>
      </c>
      <c r="AO377" s="357" t="str">
        <f t="array" ref="AO377">IF(COUNT(IF($R$5:$R$54=$AC377,IF($G$5:$G$54=AO$368,$T$5:$T$54,""),""))=0,"-",AVERAGE(IF($R$5:$R$54=$AC377,IF($G$5:$G$54=AO$368,$T$5:$T$54,""))))</f>
        <v>-</v>
      </c>
      <c r="AP377" s="359">
        <f t="array" ref="AP377">IF(AP355&gt;1,AVERAGE(IF($R$5:$R$54=$AC377,$T$5:$T$54,"-")),"-")</f>
        <v>1.3094317433409271E-2</v>
      </c>
      <c r="AQ377" s="19"/>
      <c r="AR377" s="19"/>
      <c r="AS377" s="19"/>
      <c r="AT377" s="19"/>
      <c r="AU377" s="19"/>
      <c r="AV377" s="19"/>
      <c r="AW377" s="19"/>
      <c r="AX377" s="19"/>
      <c r="AY377" s="19"/>
      <c r="AZ377" s="19"/>
      <c r="BA377" s="19"/>
      <c r="BB377" s="19"/>
      <c r="BC377" s="19"/>
      <c r="BF377" s="12"/>
      <c r="BG377" s="12"/>
      <c r="BH377" s="12"/>
      <c r="BI377" s="12"/>
      <c r="BJ377" s="12"/>
      <c r="BK377" s="12"/>
      <c r="BL377" s="12"/>
      <c r="BM377" s="12"/>
      <c r="BN377" s="12"/>
      <c r="BO377" s="12"/>
      <c r="BP377" s="12"/>
      <c r="BQ377" s="12"/>
      <c r="BR377" s="12"/>
      <c r="BS377" s="12"/>
      <c r="BT377" s="12"/>
      <c r="BU377" s="12"/>
    </row>
    <row r="378" spans="1:73">
      <c r="A378" s="19"/>
      <c r="B378" s="19"/>
      <c r="C378" s="19"/>
      <c r="D378" s="19"/>
      <c r="E378" s="89"/>
      <c r="F378" s="89"/>
      <c r="G378" s="19"/>
      <c r="H378" s="90"/>
      <c r="I378" s="90"/>
      <c r="J378" s="19"/>
      <c r="K378" s="19"/>
      <c r="L378" s="19"/>
      <c r="M378" s="19"/>
      <c r="N378" s="19"/>
      <c r="O378" s="19"/>
      <c r="P378" s="19"/>
      <c r="Q378" s="19"/>
      <c r="R378" s="141"/>
      <c r="S378" s="141"/>
      <c r="T378" s="141"/>
      <c r="U378" s="141"/>
      <c r="V378" s="141"/>
      <c r="W378" s="141"/>
      <c r="X378" s="141"/>
      <c r="Y378" s="141"/>
      <c r="Z378" s="19"/>
      <c r="AA378" s="19"/>
      <c r="AB378" s="19"/>
      <c r="AC378" s="140">
        <v>8</v>
      </c>
      <c r="AD378" s="357" t="str">
        <f t="array" ref="AD378">IF(COUNT(IF($R$5:$R$54=$AC378,IF($G$5:$G$54=AD$368,$T$5:$T$54,""),""))=0,"-",AVERAGE(IF($R$5:$R$54=$AC378,IF($G$5:$G$54=AD$368,$T$5:$T$54,""))))</f>
        <v>-</v>
      </c>
      <c r="AE378" s="357" t="str">
        <f t="array" ref="AE378">IF(COUNT(IF($R$5:$R$54=$AC378,IF($G$5:$G$54=AE$368,$T$5:$T$54,""),""))=0,"-",AVERAGE(IF($R$5:$R$54=$AC378,IF($G$5:$G$54=AE$368,$T$5:$T$54,""))))</f>
        <v>-</v>
      </c>
      <c r="AF378" s="357" t="str">
        <f t="array" ref="AF378">IF(COUNT(IF($R$5:$R$54=$AC378,IF($G$5:$G$54=AF$368,$T$5:$T$54,""),""))=0,"-",AVERAGE(IF($R$5:$R$54=$AC378,IF($G$5:$G$54=AF$368,$T$5:$T$54,""))))</f>
        <v>-</v>
      </c>
      <c r="AG378" s="357">
        <f t="array" ref="AG378">IF(COUNT(IF($R$5:$R$54=$AC378,IF($G$5:$G$54=AG$368,$T$5:$T$54,""),""))=0,"-",AVERAGE(IF($R$5:$R$54=$AC378,IF($G$5:$G$54=AG$368,$T$5:$T$54,""))))</f>
        <v>3.1032164439765631E-2</v>
      </c>
      <c r="AH378" s="357" t="str">
        <f t="array" ref="AH378">IF(COUNT(IF($R$5:$R$54=$AC378,IF($G$5:$G$54=AH$368,$T$5:$T$54,""),""))=0,"-",AVERAGE(IF($R$5:$R$54=$AC378,IF($G$5:$G$54=AH$368,$T$5:$T$54,""))))</f>
        <v>-</v>
      </c>
      <c r="AI378" s="357" t="str">
        <f t="array" ref="AI378">IF(COUNT(IF($R$5:$R$54=$AC378,IF($G$5:$G$54=AI$368,$T$5:$T$54,""),""))=0,"-",AVERAGE(IF($R$5:$R$54=$AC378,IF($G$5:$G$54=AI$368,$T$5:$T$54,""))))</f>
        <v>-</v>
      </c>
      <c r="AJ378" s="357" t="str">
        <f t="array" ref="AJ378">IF(COUNT(IF($R$5:$R$54=$AC378,IF($G$5:$G$54=AJ$368,$T$5:$T$54,""),""))=0,"-",AVERAGE(IF($R$5:$R$54=$AC378,IF($G$5:$G$54=AJ$368,$T$5:$T$54,""))))</f>
        <v>-</v>
      </c>
      <c r="AK378" s="357" t="str">
        <f t="array" ref="AK378">IF(COUNT(IF($R$5:$R$54=$AC378,IF($G$5:$G$54=AK$368,$T$5:$T$54,""),""))=0,"-",AVERAGE(IF($R$5:$R$54=$AC378,IF($G$5:$G$54=AK$368,$T$5:$T$54,""))))</f>
        <v>-</v>
      </c>
      <c r="AL378" s="357" t="str">
        <f t="array" ref="AL378">IF(COUNT(IF($R$5:$R$54=$AC378,IF($G$5:$G$54=AL$368,$T$5:$T$54,""),""))=0,"-",AVERAGE(IF($R$5:$R$54=$AC378,IF($G$5:$G$54=AL$368,$T$5:$T$54,""))))</f>
        <v>-</v>
      </c>
      <c r="AM378" s="357">
        <f t="array" ref="AM378">IF(COUNT(IF($R$5:$R$54=$AC378,IF($G$5:$G$54=AM$368,$T$5:$T$54,""),""))=0,"-",AVERAGE(IF($R$5:$R$54=$AC378,IF($G$5:$G$54=AM$368,$T$5:$T$54,""))))</f>
        <v>7.1853950911081571E-2</v>
      </c>
      <c r="AN378" s="357" t="str">
        <f t="array" ref="AN378">IF(COUNT(IF($R$5:$R$54=$AC378,IF($G$5:$G$54=AN$368,$T$5:$T$54,""),""))=0,"-",AVERAGE(IF($R$5:$R$54=$AC378,IF($G$5:$G$54=AN$368,$T$5:$T$54,""))))</f>
        <v>-</v>
      </c>
      <c r="AO378" s="357" t="str">
        <f t="array" ref="AO378">IF(COUNT(IF($R$5:$R$54=$AC378,IF($G$5:$G$54=AO$368,$T$5:$T$54,""),""))=0,"-",AVERAGE(IF($R$5:$R$54=$AC378,IF($G$5:$G$54=AO$368,$T$5:$T$54,""))))</f>
        <v>-</v>
      </c>
      <c r="AP378" s="359">
        <f t="array" ref="AP378">IF(AP356&gt;1,AVERAGE(IF($R$5:$R$54=$AC378,$T$5:$T$54,"-")),"-")</f>
        <v>4.1237611057594617E-2</v>
      </c>
      <c r="AQ378" s="19"/>
      <c r="AR378" s="19"/>
      <c r="AS378" s="19"/>
      <c r="AT378" s="19"/>
      <c r="AU378" s="19"/>
      <c r="AV378" s="19"/>
      <c r="AW378" s="19"/>
      <c r="AX378" s="19"/>
      <c r="AY378" s="19"/>
      <c r="AZ378" s="19"/>
      <c r="BA378" s="19"/>
      <c r="BB378" s="19"/>
      <c r="BC378" s="19"/>
      <c r="BF378" s="12"/>
      <c r="BG378" s="12"/>
      <c r="BH378" s="12"/>
      <c r="BI378" s="12"/>
      <c r="BJ378" s="12"/>
      <c r="BK378" s="12"/>
      <c r="BL378" s="12"/>
      <c r="BM378" s="12"/>
      <c r="BN378" s="12"/>
      <c r="BO378" s="12"/>
      <c r="BP378" s="12"/>
      <c r="BQ378" s="12"/>
      <c r="BR378" s="12"/>
      <c r="BS378" s="12"/>
      <c r="BT378" s="12"/>
      <c r="BU378" s="12"/>
    </row>
    <row r="379" spans="1:73">
      <c r="A379" s="19"/>
      <c r="B379" s="19"/>
      <c r="C379" s="19"/>
      <c r="D379" s="19"/>
      <c r="E379" s="89"/>
      <c r="F379" s="89"/>
      <c r="G379" s="19"/>
      <c r="H379" s="90"/>
      <c r="I379" s="90"/>
      <c r="J379" s="19"/>
      <c r="K379" s="19"/>
      <c r="L379" s="19"/>
      <c r="M379" s="19"/>
      <c r="N379" s="19"/>
      <c r="O379" s="19"/>
      <c r="P379" s="19"/>
      <c r="Q379" s="19"/>
      <c r="R379" s="141"/>
      <c r="S379" s="141"/>
      <c r="T379" s="141"/>
      <c r="U379" s="141"/>
      <c r="V379" s="141"/>
      <c r="W379" s="141"/>
      <c r="X379" s="141"/>
      <c r="Y379" s="141"/>
      <c r="Z379" s="19"/>
      <c r="AA379" s="19"/>
      <c r="AB379" s="19"/>
      <c r="AC379" s="140">
        <v>9</v>
      </c>
      <c r="AD379" s="357" t="str">
        <f t="array" ref="AD379">IF(COUNT(IF($R$5:$R$54=$AC379,IF($G$5:$G$54=AD$368,$T$5:$T$54,""),""))=0,"-",AVERAGE(IF($R$5:$R$54=$AC379,IF($G$5:$G$54=AD$368,$T$5:$T$54,""))))</f>
        <v>-</v>
      </c>
      <c r="AE379" s="357" t="str">
        <f t="array" ref="AE379">IF(COUNT(IF($R$5:$R$54=$AC379,IF($G$5:$G$54=AE$368,$T$5:$T$54,""),""))=0,"-",AVERAGE(IF($R$5:$R$54=$AC379,IF($G$5:$G$54=AE$368,$T$5:$T$54,""))))</f>
        <v>-</v>
      </c>
      <c r="AF379" s="357" t="str">
        <f t="array" ref="AF379">IF(COUNT(IF($R$5:$R$54=$AC379,IF($G$5:$G$54=AF$368,$T$5:$T$54,""),""))=0,"-",AVERAGE(IF($R$5:$R$54=$AC379,IF($G$5:$G$54=AF$368,$T$5:$T$54,""))))</f>
        <v>-</v>
      </c>
      <c r="AG379" s="357">
        <f t="array" ref="AG379">IF(COUNT(IF($R$5:$R$54=$AC379,IF($G$5:$G$54=AG$368,$T$5:$T$54,""),""))=0,"-",AVERAGE(IF($R$5:$R$54=$AC379,IF($G$5:$G$54=AG$368,$T$5:$T$54,""))))</f>
        <v>4.7913297881339419E-2</v>
      </c>
      <c r="AH379" s="357" t="str">
        <f t="array" ref="AH379">IF(COUNT(IF($R$5:$R$54=$AC379,IF($G$5:$G$54=AH$368,$T$5:$T$54,""),""))=0,"-",AVERAGE(IF($R$5:$R$54=$AC379,IF($G$5:$G$54=AH$368,$T$5:$T$54,""))))</f>
        <v>-</v>
      </c>
      <c r="AI379" s="357" t="str">
        <f t="array" ref="AI379">IF(COUNT(IF($R$5:$R$54=$AC379,IF($G$5:$G$54=AI$368,$T$5:$T$54,""),""))=0,"-",AVERAGE(IF($R$5:$R$54=$AC379,IF($G$5:$G$54=AI$368,$T$5:$T$54,""))))</f>
        <v>-</v>
      </c>
      <c r="AJ379" s="357" t="str">
        <f t="array" ref="AJ379">IF(COUNT(IF($R$5:$R$54=$AC379,IF($G$5:$G$54=AJ$368,$T$5:$T$54,""),""))=0,"-",AVERAGE(IF($R$5:$R$54=$AC379,IF($G$5:$G$54=AJ$368,$T$5:$T$54,""))))</f>
        <v>-</v>
      </c>
      <c r="AK379" s="357" t="str">
        <f t="array" ref="AK379">IF(COUNT(IF($R$5:$R$54=$AC379,IF($G$5:$G$54=AK$368,$T$5:$T$54,""),""))=0,"-",AVERAGE(IF($R$5:$R$54=$AC379,IF($G$5:$G$54=AK$368,$T$5:$T$54,""))))</f>
        <v>-</v>
      </c>
      <c r="AL379" s="357" t="str">
        <f t="array" ref="AL379">IF(COUNT(IF($R$5:$R$54=$AC379,IF($G$5:$G$54=AL$368,$T$5:$T$54,""),""))=0,"-",AVERAGE(IF($R$5:$R$54=$AC379,IF($G$5:$G$54=AL$368,$T$5:$T$54,""))))</f>
        <v>-</v>
      </c>
      <c r="AM379" s="357">
        <f t="array" ref="AM379">IF(COUNT(IF($R$5:$R$54=$AC379,IF($G$5:$G$54=AM$368,$T$5:$T$54,""),""))=0,"-",AVERAGE(IF($R$5:$R$54=$AC379,IF($G$5:$G$54=AM$368,$T$5:$T$54,""))))</f>
        <v>5.4935933988757422E-2</v>
      </c>
      <c r="AN379" s="357" t="str">
        <f t="array" ref="AN379">IF(COUNT(IF($R$5:$R$54=$AC379,IF($G$5:$G$54=AN$368,$T$5:$T$54,""),""))=0,"-",AVERAGE(IF($R$5:$R$54=$AC379,IF($G$5:$G$54=AN$368,$T$5:$T$54,""))))</f>
        <v>-</v>
      </c>
      <c r="AO379" s="357" t="str">
        <f t="array" ref="AO379">IF(COUNT(IF($R$5:$R$54=$AC379,IF($G$5:$G$54=AO$368,$T$5:$T$54,""),""))=0,"-",AVERAGE(IF($R$5:$R$54=$AC379,IF($G$5:$G$54=AO$368,$T$5:$T$54,""))))</f>
        <v>-</v>
      </c>
      <c r="AP379" s="359">
        <f t="array" ref="AP379">IF(AP357&gt;1,AVERAGE(IF($R$5:$R$54=$AC379,$T$5:$T$54,"-")),"-")</f>
        <v>5.1424615935048421E-2</v>
      </c>
      <c r="AQ379" s="19"/>
      <c r="AR379" s="19"/>
      <c r="AS379" s="19"/>
      <c r="AT379" s="19"/>
      <c r="AU379" s="19"/>
      <c r="AV379" s="19"/>
      <c r="AW379" s="19"/>
      <c r="AX379" s="19"/>
      <c r="AY379" s="19"/>
      <c r="AZ379" s="19"/>
      <c r="BA379" s="19"/>
      <c r="BB379" s="19"/>
      <c r="BC379" s="19"/>
      <c r="BF379" s="12"/>
      <c r="BG379" s="12"/>
      <c r="BH379" s="12"/>
      <c r="BI379" s="12"/>
      <c r="BJ379" s="12"/>
      <c r="BK379" s="12"/>
      <c r="BL379" s="12"/>
      <c r="BM379" s="12"/>
      <c r="BN379" s="12"/>
      <c r="BO379" s="12"/>
      <c r="BP379" s="12"/>
      <c r="BQ379" s="12"/>
      <c r="BR379" s="12"/>
      <c r="BS379" s="12"/>
      <c r="BT379" s="12"/>
      <c r="BU379" s="12"/>
    </row>
    <row r="380" spans="1:73">
      <c r="A380" s="19"/>
      <c r="B380" s="19"/>
      <c r="C380" s="19"/>
      <c r="D380" s="19"/>
      <c r="E380" s="89"/>
      <c r="F380" s="89"/>
      <c r="G380" s="19"/>
      <c r="H380" s="90"/>
      <c r="I380" s="90"/>
      <c r="J380" s="19"/>
      <c r="K380" s="19"/>
      <c r="L380" s="19"/>
      <c r="M380" s="19"/>
      <c r="N380" s="19"/>
      <c r="O380" s="19"/>
      <c r="P380" s="19"/>
      <c r="Q380" s="19"/>
      <c r="R380" s="141"/>
      <c r="S380" s="141"/>
      <c r="T380" s="141"/>
      <c r="U380" s="141"/>
      <c r="V380" s="141"/>
      <c r="W380" s="141"/>
      <c r="X380" s="141"/>
      <c r="Y380" s="141"/>
      <c r="Z380" s="19"/>
      <c r="AA380" s="19"/>
      <c r="AB380" s="19"/>
      <c r="AC380" s="140">
        <v>10</v>
      </c>
      <c r="AD380" s="357" t="str">
        <f t="array" ref="AD380">IF(COUNT(IF($R$5:$R$54=$AC380,IF($G$5:$G$54=AD$368,$T$5:$T$54,""),""))=0,"-",AVERAGE(IF($R$5:$R$54=$AC380,IF($G$5:$G$54=AD$368,$T$5:$T$54,""))))</f>
        <v>-</v>
      </c>
      <c r="AE380" s="357" t="str">
        <f t="array" ref="AE380">IF(COUNT(IF($R$5:$R$54=$AC380,IF($G$5:$G$54=AE$368,$T$5:$T$54,""),""))=0,"-",AVERAGE(IF($R$5:$R$54=$AC380,IF($G$5:$G$54=AE$368,$T$5:$T$54,""))))</f>
        <v>-</v>
      </c>
      <c r="AF380" s="357" t="str">
        <f t="array" ref="AF380">IF(COUNT(IF($R$5:$R$54=$AC380,IF($G$5:$G$54=AF$368,$T$5:$T$54,""),""))=0,"-",AVERAGE(IF($R$5:$R$54=$AC380,IF($G$5:$G$54=AF$368,$T$5:$T$54,""))))</f>
        <v>-</v>
      </c>
      <c r="AG380" s="357">
        <f t="array" ref="AG380">IF(COUNT(IF($R$5:$R$54=$AC380,IF($G$5:$G$54=AG$368,$T$5:$T$54,""),""))=0,"-",AVERAGE(IF($R$5:$R$54=$AC380,IF($G$5:$G$54=AG$368,$T$5:$T$54,""))))</f>
        <v>1.655121088122859E-2</v>
      </c>
      <c r="AH380" s="357" t="str">
        <f t="array" ref="AH380">IF(COUNT(IF($R$5:$R$54=$AC380,IF($G$5:$G$54=AH$368,$T$5:$T$54,""),""))=0,"-",AVERAGE(IF($R$5:$R$54=$AC380,IF($G$5:$G$54=AH$368,$T$5:$T$54,""))))</f>
        <v>-</v>
      </c>
      <c r="AI380" s="357" t="str">
        <f t="array" ref="AI380">IF(COUNT(IF($R$5:$R$54=$AC380,IF($G$5:$G$54=AI$368,$T$5:$T$54,""),""))=0,"-",AVERAGE(IF($R$5:$R$54=$AC380,IF($G$5:$G$54=AI$368,$T$5:$T$54,""))))</f>
        <v>-</v>
      </c>
      <c r="AJ380" s="357" t="str">
        <f t="array" ref="AJ380">IF(COUNT(IF($R$5:$R$54=$AC380,IF($G$5:$G$54=AJ$368,$T$5:$T$54,""),""))=0,"-",AVERAGE(IF($R$5:$R$54=$AC380,IF($G$5:$G$54=AJ$368,$T$5:$T$54,""))))</f>
        <v>-</v>
      </c>
      <c r="AK380" s="357" t="str">
        <f t="array" ref="AK380">IF(COUNT(IF($R$5:$R$54=$AC380,IF($G$5:$G$54=AK$368,$T$5:$T$54,""),""))=0,"-",AVERAGE(IF($R$5:$R$54=$AC380,IF($G$5:$G$54=AK$368,$T$5:$T$54,""))))</f>
        <v>-</v>
      </c>
      <c r="AL380" s="357" t="str">
        <f t="array" ref="AL380">IF(COUNT(IF($R$5:$R$54=$AC380,IF($G$5:$G$54=AL$368,$T$5:$T$54,""),""))=0,"-",AVERAGE(IF($R$5:$R$54=$AC380,IF($G$5:$G$54=AL$368,$T$5:$T$54,""))))</f>
        <v>-</v>
      </c>
      <c r="AM380" s="357">
        <f t="array" ref="AM380">IF(COUNT(IF($R$5:$R$54=$AC380,IF($G$5:$G$54=AM$368,$T$5:$T$54,""),""))=0,"-",AVERAGE(IF($R$5:$R$54=$AC380,IF($G$5:$G$54=AM$368,$T$5:$T$54,""))))</f>
        <v>6.6666666666666652E-2</v>
      </c>
      <c r="AN380" s="357" t="str">
        <f t="array" ref="AN380">IF(COUNT(IF($R$5:$R$54=$AC380,IF($G$5:$G$54=AN$368,$T$5:$T$54,""),""))=0,"-",AVERAGE(IF($R$5:$R$54=$AC380,IF($G$5:$G$54=AN$368,$T$5:$T$54,""))))</f>
        <v>-</v>
      </c>
      <c r="AO380" s="357" t="str">
        <f t="array" ref="AO380">IF(COUNT(IF($R$5:$R$54=$AC380,IF($G$5:$G$54=AO$368,$T$5:$T$54,""),""))=0,"-",AVERAGE(IF($R$5:$R$54=$AC380,IF($G$5:$G$54=AO$368,$T$5:$T$54,""))))</f>
        <v>-</v>
      </c>
      <c r="AP380" s="359">
        <f t="array" ref="AP380">IF(AP358&gt;1,AVERAGE(IF($R$5:$R$54=$AC380,$T$5:$T$54,"-")),"-")</f>
        <v>2.9080074827588107E-2</v>
      </c>
      <c r="AQ380" s="19"/>
      <c r="AR380" s="19"/>
      <c r="AS380" s="19"/>
      <c r="AT380" s="19"/>
      <c r="AU380" s="19"/>
      <c r="AV380" s="19"/>
      <c r="AW380" s="19"/>
      <c r="AX380" s="19"/>
      <c r="AY380" s="19"/>
      <c r="AZ380" s="19"/>
      <c r="BA380" s="19"/>
      <c r="BB380" s="19"/>
      <c r="BC380" s="19"/>
      <c r="BF380" s="12"/>
      <c r="BG380" s="12"/>
      <c r="BH380" s="12"/>
      <c r="BI380" s="12"/>
      <c r="BJ380" s="12"/>
      <c r="BK380" s="12"/>
      <c r="BL380" s="12"/>
      <c r="BM380" s="12"/>
      <c r="BN380" s="12"/>
      <c r="BO380" s="12"/>
      <c r="BP380" s="12"/>
      <c r="BQ380" s="12"/>
      <c r="BR380" s="12"/>
      <c r="BS380" s="12"/>
      <c r="BT380" s="12"/>
      <c r="BU380" s="12"/>
    </row>
    <row r="381" spans="1:73">
      <c r="A381" s="19"/>
      <c r="B381" s="19"/>
      <c r="C381" s="19"/>
      <c r="D381" s="19"/>
      <c r="E381" s="89"/>
      <c r="F381" s="89"/>
      <c r="G381" s="19"/>
      <c r="H381" s="90"/>
      <c r="I381" s="90"/>
      <c r="J381" s="19"/>
      <c r="K381" s="19"/>
      <c r="L381" s="19"/>
      <c r="M381" s="19"/>
      <c r="N381" s="19"/>
      <c r="O381" s="19"/>
      <c r="P381" s="19"/>
      <c r="Q381" s="19"/>
      <c r="R381" s="141"/>
      <c r="S381" s="141"/>
      <c r="T381" s="141"/>
      <c r="U381" s="141"/>
      <c r="V381" s="141"/>
      <c r="W381" s="141"/>
      <c r="X381" s="141"/>
      <c r="Y381" s="141"/>
      <c r="Z381" s="19"/>
      <c r="AA381" s="19"/>
      <c r="AB381" s="19"/>
      <c r="AC381" s="140">
        <v>11</v>
      </c>
      <c r="AD381" s="357" t="str">
        <f t="array" ref="AD381">IF(COUNT(IF($R$5:$R$54=$AC381,IF($G$5:$G$54=AD$368,$T$5:$T$54,""),""))=0,"-",AVERAGE(IF($R$5:$R$54=$AC381,IF($G$5:$G$54=AD$368,$T$5:$T$54,""))))</f>
        <v>-</v>
      </c>
      <c r="AE381" s="357" t="str">
        <f t="array" ref="AE381">IF(COUNT(IF($R$5:$R$54=$AC381,IF($G$5:$G$54=AE$368,$T$5:$T$54,""),""))=0,"-",AVERAGE(IF($R$5:$R$54=$AC381,IF($G$5:$G$54=AE$368,$T$5:$T$54,""))))</f>
        <v>-</v>
      </c>
      <c r="AF381" s="357" t="str">
        <f t="array" ref="AF381">IF(COUNT(IF($R$5:$R$54=$AC381,IF($G$5:$G$54=AF$368,$T$5:$T$54,""),""))=0,"-",AVERAGE(IF($R$5:$R$54=$AC381,IF($G$5:$G$54=AF$368,$T$5:$T$54,""))))</f>
        <v>-</v>
      </c>
      <c r="AG381" s="357">
        <f t="array" ref="AG381">IF(COUNT(IF($R$5:$R$54=$AC381,IF($G$5:$G$54=AG$368,$T$5:$T$54,""),""))=0,"-",AVERAGE(IF($R$5:$R$54=$AC381,IF($G$5:$G$54=AG$368,$T$5:$T$54,""))))</f>
        <v>4.3788431259222979E-2</v>
      </c>
      <c r="AH381" s="357" t="str">
        <f t="array" ref="AH381">IF(COUNT(IF($R$5:$R$54=$AC381,IF($G$5:$G$54=AH$368,$T$5:$T$54,""),""))=0,"-",AVERAGE(IF($R$5:$R$54=$AC381,IF($G$5:$G$54=AH$368,$T$5:$T$54,""))))</f>
        <v>-</v>
      </c>
      <c r="AI381" s="357" t="str">
        <f t="array" ref="AI381">IF(COUNT(IF($R$5:$R$54=$AC381,IF($G$5:$G$54=AI$368,$T$5:$T$54,""),""))=0,"-",AVERAGE(IF($R$5:$R$54=$AC381,IF($G$5:$G$54=AI$368,$T$5:$T$54,""))))</f>
        <v>-</v>
      </c>
      <c r="AJ381" s="357" t="str">
        <f t="array" ref="AJ381">IF(COUNT(IF($R$5:$R$54=$AC381,IF($G$5:$G$54=AJ$368,$T$5:$T$54,""),""))=0,"-",AVERAGE(IF($R$5:$R$54=$AC381,IF($G$5:$G$54=AJ$368,$T$5:$T$54,""))))</f>
        <v>-</v>
      </c>
      <c r="AK381" s="357" t="str">
        <f t="array" ref="AK381">IF(COUNT(IF($R$5:$R$54=$AC381,IF($G$5:$G$54=AK$368,$T$5:$T$54,""),""))=0,"-",AVERAGE(IF($R$5:$R$54=$AC381,IF($G$5:$G$54=AK$368,$T$5:$T$54,""))))</f>
        <v>-</v>
      </c>
      <c r="AL381" s="357" t="str">
        <f t="array" ref="AL381">IF(COUNT(IF($R$5:$R$54=$AC381,IF($G$5:$G$54=AL$368,$T$5:$T$54,""),""))=0,"-",AVERAGE(IF($R$5:$R$54=$AC381,IF($G$5:$G$54=AL$368,$T$5:$T$54,""))))</f>
        <v>-</v>
      </c>
      <c r="AM381" s="357">
        <f t="array" ref="AM381">IF(COUNT(IF($R$5:$R$54=$AC381,IF($G$5:$G$54=AM$368,$T$5:$T$54,""),""))=0,"-",AVERAGE(IF($R$5:$R$54=$AC381,IF($G$5:$G$54=AM$368,$T$5:$T$54,""))))</f>
        <v>0.12805747283655441</v>
      </c>
      <c r="AN381" s="357" t="str">
        <f t="array" ref="AN381">IF(COUNT(IF($R$5:$R$54=$AC381,IF($G$5:$G$54=AN$368,$T$5:$T$54,""),""))=0,"-",AVERAGE(IF($R$5:$R$54=$AC381,IF($G$5:$G$54=AN$368,$T$5:$T$54,""))))</f>
        <v>-</v>
      </c>
      <c r="AO381" s="357" t="str">
        <f t="array" ref="AO381">IF(COUNT(IF($R$5:$R$54=$AC381,IF($G$5:$G$54=AO$368,$T$5:$T$54,""),""))=0,"-",AVERAGE(IF($R$5:$R$54=$AC381,IF($G$5:$G$54=AO$368,$T$5:$T$54,""))))</f>
        <v>-</v>
      </c>
      <c r="AP381" s="359">
        <f t="array" ref="AP381">IF(AP359&gt;1,AVERAGE(IF($R$5:$R$54=$AC381,$T$5:$T$54,"-")),"-")</f>
        <v>7.1878111785000129E-2</v>
      </c>
      <c r="AQ381" s="19"/>
      <c r="AR381" s="19"/>
      <c r="AS381" s="19"/>
      <c r="AT381" s="19"/>
      <c r="AU381" s="19"/>
      <c r="AV381" s="19"/>
      <c r="AW381" s="19"/>
      <c r="AX381" s="19"/>
      <c r="AY381" s="19"/>
      <c r="AZ381" s="19"/>
      <c r="BA381" s="19"/>
      <c r="BB381" s="19"/>
      <c r="BC381" s="19"/>
      <c r="BF381" s="12"/>
      <c r="BG381" s="12"/>
      <c r="BH381" s="12"/>
      <c r="BI381" s="12"/>
      <c r="BJ381" s="12"/>
      <c r="BK381" s="12"/>
      <c r="BL381" s="12"/>
      <c r="BM381" s="12"/>
      <c r="BN381" s="12"/>
      <c r="BO381" s="12"/>
      <c r="BP381" s="12"/>
      <c r="BQ381" s="12"/>
      <c r="BR381" s="12"/>
      <c r="BS381" s="12"/>
      <c r="BT381" s="12"/>
      <c r="BU381" s="12"/>
    </row>
    <row r="382" spans="1:73">
      <c r="A382" s="19"/>
      <c r="B382" s="19"/>
      <c r="C382" s="19"/>
      <c r="D382" s="19"/>
      <c r="E382" s="89"/>
      <c r="F382" s="89"/>
      <c r="G382" s="19"/>
      <c r="H382" s="90"/>
      <c r="I382" s="90"/>
      <c r="J382" s="19"/>
      <c r="K382" s="19"/>
      <c r="L382" s="19"/>
      <c r="M382" s="19"/>
      <c r="N382" s="19"/>
      <c r="O382" s="19"/>
      <c r="P382" s="19"/>
      <c r="Q382" s="19"/>
      <c r="R382" s="141"/>
      <c r="S382" s="141"/>
      <c r="T382" s="141"/>
      <c r="U382" s="141"/>
      <c r="V382" s="141"/>
      <c r="W382" s="141"/>
      <c r="X382" s="141"/>
      <c r="Y382" s="141"/>
      <c r="Z382" s="19"/>
      <c r="AA382" s="19"/>
      <c r="AB382" s="19"/>
      <c r="AC382" s="140">
        <v>12</v>
      </c>
      <c r="AD382" s="357" t="str">
        <f t="array" ref="AD382">IF(COUNT(IF($R$5:$R$54=$AC382,IF($G$5:$G$54=AD$368,$T$5:$T$54,""),""))=0,"-",AVERAGE(IF($R$5:$R$54=$AC382,IF($G$5:$G$54=AD$368,$T$5:$T$54,""))))</f>
        <v>-</v>
      </c>
      <c r="AE382" s="357" t="str">
        <f t="array" ref="AE382">IF(COUNT(IF($R$5:$R$54=$AC382,IF($G$5:$G$54=AE$368,$T$5:$T$54,""),""))=0,"-",AVERAGE(IF($R$5:$R$54=$AC382,IF($G$5:$G$54=AE$368,$T$5:$T$54,""))))</f>
        <v>-</v>
      </c>
      <c r="AF382" s="357" t="str">
        <f t="array" ref="AF382">IF(COUNT(IF($R$5:$R$54=$AC382,IF($G$5:$G$54=AF$368,$T$5:$T$54,""),""))=0,"-",AVERAGE(IF($R$5:$R$54=$AC382,IF($G$5:$G$54=AF$368,$T$5:$T$54,""))))</f>
        <v>-</v>
      </c>
      <c r="AG382" s="357" t="str">
        <f t="array" ref="AG382">IF(COUNT(IF($R$5:$R$54=$AC382,IF($G$5:$G$54=AG$368,$T$5:$T$54,""),""))=0,"-",AVERAGE(IF($R$5:$R$54=$AC382,IF($G$5:$G$54=AG$368,$T$5:$T$54,""))))</f>
        <v>-</v>
      </c>
      <c r="AH382" s="357" t="str">
        <f t="array" ref="AH382">IF(COUNT(IF($R$5:$R$54=$AC382,IF($G$5:$G$54=AH$368,$T$5:$T$54,""),""))=0,"-",AVERAGE(IF($R$5:$R$54=$AC382,IF($G$5:$G$54=AH$368,$T$5:$T$54,""))))</f>
        <v>-</v>
      </c>
      <c r="AI382" s="357" t="str">
        <f t="array" ref="AI382">IF(COUNT(IF($R$5:$R$54=$AC382,IF($G$5:$G$54=AI$368,$T$5:$T$54,""),""))=0,"-",AVERAGE(IF($R$5:$R$54=$AC382,IF($G$5:$G$54=AI$368,$T$5:$T$54,""))))</f>
        <v>-</v>
      </c>
      <c r="AJ382" s="357">
        <f t="array" ref="AJ382">IF(COUNT(IF($R$5:$R$54=$AC382,IF($G$5:$G$54=AJ$368,$T$5:$T$54,""),""))=0,"-",AVERAGE(IF($R$5:$R$54=$AC382,IF($G$5:$G$54=AJ$368,$T$5:$T$54,""))))</f>
        <v>4.4517049956407935E-2</v>
      </c>
      <c r="AK382" s="357" t="str">
        <f t="array" ref="AK382">IF(COUNT(IF($R$5:$R$54=$AC382,IF($G$5:$G$54=AK$368,$T$5:$T$54,""),""))=0,"-",AVERAGE(IF($R$5:$R$54=$AC382,IF($G$5:$G$54=AK$368,$T$5:$T$54,""))))</f>
        <v>-</v>
      </c>
      <c r="AL382" s="357" t="str">
        <f t="array" ref="AL382">IF(COUNT(IF($R$5:$R$54=$AC382,IF($G$5:$G$54=AL$368,$T$5:$T$54,""),""))=0,"-",AVERAGE(IF($R$5:$R$54=$AC382,IF($G$5:$G$54=AL$368,$T$5:$T$54,""))))</f>
        <v>-</v>
      </c>
      <c r="AM382" s="357" t="str">
        <f t="array" ref="AM382">IF(COUNT(IF($R$5:$R$54=$AC382,IF($G$5:$G$54=AM$368,$T$5:$T$54,""),""))=0,"-",AVERAGE(IF($R$5:$R$54=$AC382,IF($G$5:$G$54=AM$368,$T$5:$T$54,""))))</f>
        <v>-</v>
      </c>
      <c r="AN382" s="357" t="str">
        <f t="array" ref="AN382">IF(COUNT(IF($R$5:$R$54=$AC382,IF($G$5:$G$54=AN$368,$T$5:$T$54,""),""))=0,"-",AVERAGE(IF($R$5:$R$54=$AC382,IF($G$5:$G$54=AN$368,$T$5:$T$54,""))))</f>
        <v>-</v>
      </c>
      <c r="AO382" s="357" t="str">
        <f t="array" ref="AO382">IF(COUNT(IF($R$5:$R$54=$AC382,IF($G$5:$G$54=AO$368,$T$5:$T$54,""),""))=0,"-",AVERAGE(IF($R$5:$R$54=$AC382,IF($G$5:$G$54=AO$368,$T$5:$T$54,""))))</f>
        <v>-</v>
      </c>
      <c r="AP382" s="359" t="str">
        <f t="array" ref="AP382">IF(AP360&gt;1,AVERAGE(IF($R$5:$R$54=$AC382,$T$5:$T$54,"-")),"-")</f>
        <v>-</v>
      </c>
      <c r="AQ382" s="19"/>
      <c r="AR382" s="19"/>
      <c r="AS382" s="19"/>
      <c r="AT382" s="19"/>
      <c r="AU382" s="19"/>
      <c r="AV382" s="19"/>
      <c r="AW382" s="19"/>
      <c r="AX382" s="19"/>
      <c r="AY382" s="19"/>
      <c r="AZ382" s="19"/>
      <c r="BA382" s="19"/>
      <c r="BB382" s="19"/>
      <c r="BC382" s="19"/>
      <c r="BF382" s="12"/>
      <c r="BG382" s="12"/>
      <c r="BH382" s="12"/>
      <c r="BI382" s="12"/>
      <c r="BJ382" s="12"/>
      <c r="BK382" s="12"/>
      <c r="BL382" s="12"/>
      <c r="BM382" s="12"/>
      <c r="BN382" s="12"/>
      <c r="BO382" s="12"/>
      <c r="BP382" s="12"/>
      <c r="BQ382" s="12"/>
      <c r="BR382" s="12"/>
      <c r="BS382" s="12"/>
      <c r="BT382" s="12"/>
      <c r="BU382" s="12"/>
    </row>
    <row r="383" spans="1:73">
      <c r="A383" s="19"/>
      <c r="B383" s="19"/>
      <c r="C383" s="19"/>
      <c r="D383" s="19"/>
      <c r="E383" s="89"/>
      <c r="F383" s="89"/>
      <c r="G383" s="19"/>
      <c r="H383" s="90"/>
      <c r="I383" s="90"/>
      <c r="J383" s="19"/>
      <c r="K383" s="19"/>
      <c r="L383" s="19"/>
      <c r="M383" s="19"/>
      <c r="N383" s="19"/>
      <c r="O383" s="19"/>
      <c r="P383" s="19"/>
      <c r="Q383" s="19"/>
      <c r="R383" s="141"/>
      <c r="S383" s="141"/>
      <c r="T383" s="141"/>
      <c r="U383" s="141"/>
      <c r="V383" s="141"/>
      <c r="W383" s="141"/>
      <c r="X383" s="141"/>
      <c r="Y383" s="141"/>
      <c r="Z383" s="19"/>
      <c r="AA383" s="19"/>
      <c r="AB383" s="19"/>
      <c r="AC383" s="140">
        <v>13</v>
      </c>
      <c r="AD383" s="357" t="str">
        <f t="array" ref="AD383">IF(COUNT(IF($R$5:$R$54=$AC383,IF($G$5:$G$54=AD$368,$T$5:$T$54,""),""))=0,"-",AVERAGE(IF($R$5:$R$54=$AC383,IF($G$5:$G$54=AD$368,$T$5:$T$54,""))))</f>
        <v>-</v>
      </c>
      <c r="AE383" s="357" t="str">
        <f t="array" ref="AE383">IF(COUNT(IF($R$5:$R$54=$AC383,IF($G$5:$G$54=AE$368,$T$5:$T$54,""),""))=0,"-",AVERAGE(IF($R$5:$R$54=$AC383,IF($G$5:$G$54=AE$368,$T$5:$T$54,""))))</f>
        <v>-</v>
      </c>
      <c r="AF383" s="357" t="str">
        <f t="array" ref="AF383">IF(COUNT(IF($R$5:$R$54=$AC383,IF($G$5:$G$54=AF$368,$T$5:$T$54,""),""))=0,"-",AVERAGE(IF($R$5:$R$54=$AC383,IF($G$5:$G$54=AF$368,$T$5:$T$54,""))))</f>
        <v>-</v>
      </c>
      <c r="AG383" s="357" t="str">
        <f t="array" ref="AG383">IF(COUNT(IF($R$5:$R$54=$AC383,IF($G$5:$G$54=AG$368,$T$5:$T$54,""),""))=0,"-",AVERAGE(IF($R$5:$R$54=$AC383,IF($G$5:$G$54=AG$368,$T$5:$T$54,""))))</f>
        <v>-</v>
      </c>
      <c r="AH383" s="357" t="str">
        <f t="array" ref="AH383">IF(COUNT(IF($R$5:$R$54=$AC383,IF($G$5:$G$54=AH$368,$T$5:$T$54,""),""))=0,"-",AVERAGE(IF($R$5:$R$54=$AC383,IF($G$5:$G$54=AH$368,$T$5:$T$54,""))))</f>
        <v>-</v>
      </c>
      <c r="AI383" s="357" t="str">
        <f t="array" ref="AI383">IF(COUNT(IF($R$5:$R$54=$AC383,IF($G$5:$G$54=AI$368,$T$5:$T$54,""),""))=0,"-",AVERAGE(IF($R$5:$R$54=$AC383,IF($G$5:$G$54=AI$368,$T$5:$T$54,""))))</f>
        <v>-</v>
      </c>
      <c r="AJ383" s="357" t="str">
        <f t="array" ref="AJ383">IF(COUNT(IF($R$5:$R$54=$AC383,IF($G$5:$G$54=AJ$368,$T$5:$T$54,""),""))=0,"-",AVERAGE(IF($R$5:$R$54=$AC383,IF($G$5:$G$54=AJ$368,$T$5:$T$54,""))))</f>
        <v>-</v>
      </c>
      <c r="AK383" s="357" t="str">
        <f t="array" ref="AK383">IF(COUNT(IF($R$5:$R$54=$AC383,IF($G$5:$G$54=AK$368,$T$5:$T$54,""),""))=0,"-",AVERAGE(IF($R$5:$R$54=$AC383,IF($G$5:$G$54=AK$368,$T$5:$T$54,""))))</f>
        <v>-</v>
      </c>
      <c r="AL383" s="357" t="str">
        <f t="array" ref="AL383">IF(COUNT(IF($R$5:$R$54=$AC383,IF($G$5:$G$54=AL$368,$T$5:$T$54,""),""))=0,"-",AVERAGE(IF($R$5:$R$54=$AC383,IF($G$5:$G$54=AL$368,$T$5:$T$54,""))))</f>
        <v>-</v>
      </c>
      <c r="AM383" s="357" t="str">
        <f t="array" ref="AM383">IF(COUNT(IF($R$5:$R$54=$AC383,IF($G$5:$G$54=AM$368,$T$5:$T$54,""),""))=0,"-",AVERAGE(IF($R$5:$R$54=$AC383,IF($G$5:$G$54=AM$368,$T$5:$T$54,""))))</f>
        <v>-</v>
      </c>
      <c r="AN383" s="357" t="str">
        <f t="array" ref="AN383">IF(COUNT(IF($R$5:$R$54=$AC383,IF($G$5:$G$54=AN$368,$T$5:$T$54,""),""))=0,"-",AVERAGE(IF($R$5:$R$54=$AC383,IF($G$5:$G$54=AN$368,$T$5:$T$54,""))))</f>
        <v>-</v>
      </c>
      <c r="AO383" s="357" t="str">
        <f t="array" ref="AO383">IF(COUNT(IF($R$5:$R$54=$AC383,IF($G$5:$G$54=AO$368,$T$5:$T$54,""),""))=0,"-",AVERAGE(IF($R$5:$R$54=$AC383,IF($G$5:$G$54=AO$368,$T$5:$T$54,""))))</f>
        <v>-</v>
      </c>
      <c r="AP383" s="359" t="str">
        <f t="array" ref="AP383">IF(AP361&gt;1,AVERAGE(IF($R$5:$R$54=$AC383,$T$5:$T$54,"-")),"-")</f>
        <v>-</v>
      </c>
      <c r="AQ383" s="19"/>
      <c r="AR383" s="19"/>
      <c r="AS383" s="19"/>
      <c r="AT383" s="19"/>
      <c r="AU383" s="19"/>
      <c r="AV383" s="19"/>
      <c r="AW383" s="19"/>
      <c r="AX383" s="19"/>
      <c r="AY383" s="19"/>
      <c r="AZ383" s="19"/>
      <c r="BA383" s="19"/>
      <c r="BB383" s="19"/>
      <c r="BC383" s="19"/>
      <c r="BF383" s="12"/>
      <c r="BG383" s="12"/>
      <c r="BH383" s="12"/>
      <c r="BI383" s="12"/>
      <c r="BJ383" s="12"/>
      <c r="BK383" s="12"/>
      <c r="BL383" s="12"/>
      <c r="BM383" s="12"/>
      <c r="BN383" s="12"/>
      <c r="BO383" s="12"/>
      <c r="BP383" s="12"/>
      <c r="BQ383" s="12"/>
      <c r="BR383" s="12"/>
      <c r="BS383" s="12"/>
      <c r="BT383" s="12"/>
      <c r="BU383" s="12"/>
    </row>
    <row r="384" spans="1:73">
      <c r="A384" s="19"/>
      <c r="B384" s="19"/>
      <c r="C384" s="19"/>
      <c r="D384" s="19"/>
      <c r="E384" s="89"/>
      <c r="F384" s="89"/>
      <c r="G384" s="19"/>
      <c r="H384" s="90"/>
      <c r="I384" s="90"/>
      <c r="J384" s="19"/>
      <c r="K384" s="19"/>
      <c r="L384" s="19"/>
      <c r="M384" s="19"/>
      <c r="N384" s="19"/>
      <c r="O384" s="19"/>
      <c r="P384" s="19"/>
      <c r="Q384" s="19"/>
      <c r="R384" s="141"/>
      <c r="S384" s="141"/>
      <c r="T384" s="141"/>
      <c r="U384" s="141"/>
      <c r="V384" s="141"/>
      <c r="W384" s="141"/>
      <c r="X384" s="141"/>
      <c r="Y384" s="141"/>
      <c r="Z384" s="19"/>
      <c r="AA384" s="19"/>
      <c r="AB384" s="19"/>
      <c r="AC384" s="140">
        <v>14</v>
      </c>
      <c r="AD384" s="357" t="str">
        <f t="array" ref="AD384">IF(COUNT(IF($R$5:$R$54=$AC384,IF($G$5:$G$54=AD$368,$T$5:$T$54,""),""))=0,"-",AVERAGE(IF($R$5:$R$54=$AC384,IF($G$5:$G$54=AD$368,$T$5:$T$54,""))))</f>
        <v>-</v>
      </c>
      <c r="AE384" s="357" t="str">
        <f t="array" ref="AE384">IF(COUNT(IF($R$5:$R$54=$AC384,IF($G$5:$G$54=AE$368,$T$5:$T$54,""),""))=0,"-",AVERAGE(IF($R$5:$R$54=$AC384,IF($G$5:$G$54=AE$368,$T$5:$T$54,""))))</f>
        <v>-</v>
      </c>
      <c r="AF384" s="357" t="str">
        <f t="array" ref="AF384">IF(COUNT(IF($R$5:$R$54=$AC384,IF($G$5:$G$54=AF$368,$T$5:$T$54,""),""))=0,"-",AVERAGE(IF($R$5:$R$54=$AC384,IF($G$5:$G$54=AF$368,$T$5:$T$54,""))))</f>
        <v>-</v>
      </c>
      <c r="AG384" s="357" t="str">
        <f t="array" ref="AG384">IF(COUNT(IF($R$5:$R$54=$AC384,IF($G$5:$G$54=AG$368,$T$5:$T$54,""),""))=0,"-",AVERAGE(IF($R$5:$R$54=$AC384,IF($G$5:$G$54=AG$368,$T$5:$T$54,""))))</f>
        <v>-</v>
      </c>
      <c r="AH384" s="357" t="str">
        <f t="array" ref="AH384">IF(COUNT(IF($R$5:$R$54=$AC384,IF($G$5:$G$54=AH$368,$T$5:$T$54,""),""))=0,"-",AVERAGE(IF($R$5:$R$54=$AC384,IF($G$5:$G$54=AH$368,$T$5:$T$54,""))))</f>
        <v>-</v>
      </c>
      <c r="AI384" s="357" t="str">
        <f t="array" ref="AI384">IF(COUNT(IF($R$5:$R$54=$AC384,IF($G$5:$G$54=AI$368,$T$5:$T$54,""),""))=0,"-",AVERAGE(IF($R$5:$R$54=$AC384,IF($G$5:$G$54=AI$368,$T$5:$T$54,""))))</f>
        <v>-</v>
      </c>
      <c r="AJ384" s="357" t="str">
        <f t="array" ref="AJ384">IF(COUNT(IF($R$5:$R$54=$AC384,IF($G$5:$G$54=AJ$368,$T$5:$T$54,""),""))=0,"-",AVERAGE(IF($R$5:$R$54=$AC384,IF($G$5:$G$54=AJ$368,$T$5:$T$54,""))))</f>
        <v>-</v>
      </c>
      <c r="AK384" s="357" t="str">
        <f t="array" ref="AK384">IF(COUNT(IF($R$5:$R$54=$AC384,IF($G$5:$G$54=AK$368,$T$5:$T$54,""),""))=0,"-",AVERAGE(IF($R$5:$R$54=$AC384,IF($G$5:$G$54=AK$368,$T$5:$T$54,""))))</f>
        <v>-</v>
      </c>
      <c r="AL384" s="357" t="str">
        <f t="array" ref="AL384">IF(COUNT(IF($R$5:$R$54=$AC384,IF($G$5:$G$54=AL$368,$T$5:$T$54,""),""))=0,"-",AVERAGE(IF($R$5:$R$54=$AC384,IF($G$5:$G$54=AL$368,$T$5:$T$54,""))))</f>
        <v>-</v>
      </c>
      <c r="AM384" s="357" t="str">
        <f t="array" ref="AM384">IF(COUNT(IF($R$5:$R$54=$AC384,IF($G$5:$G$54=AM$368,$T$5:$T$54,""),""))=0,"-",AVERAGE(IF($R$5:$R$54=$AC384,IF($G$5:$G$54=AM$368,$T$5:$T$54,""))))</f>
        <v>-</v>
      </c>
      <c r="AN384" s="357" t="str">
        <f t="array" ref="AN384">IF(COUNT(IF($R$5:$R$54=$AC384,IF($G$5:$G$54=AN$368,$T$5:$T$54,""),""))=0,"-",AVERAGE(IF($R$5:$R$54=$AC384,IF($G$5:$G$54=AN$368,$T$5:$T$54,""))))</f>
        <v>-</v>
      </c>
      <c r="AO384" s="357" t="str">
        <f t="array" ref="AO384">IF(COUNT(IF($R$5:$R$54=$AC384,IF($G$5:$G$54=AO$368,$T$5:$T$54,""),""))=0,"-",AVERAGE(IF($R$5:$R$54=$AC384,IF($G$5:$G$54=AO$368,$T$5:$T$54,""))))</f>
        <v>-</v>
      </c>
      <c r="AP384" s="359" t="str">
        <f t="array" ref="AP384">IF(AP362&gt;1,AVERAGE(IF($R$5:$R$54=$AC384,$T$5:$T$54,"-")),"-")</f>
        <v>-</v>
      </c>
      <c r="AQ384" s="19"/>
      <c r="AR384" s="19"/>
      <c r="AS384" s="19"/>
      <c r="AT384" s="19"/>
      <c r="AU384" s="19"/>
      <c r="AV384" s="19"/>
      <c r="AW384" s="19"/>
      <c r="AX384" s="19"/>
      <c r="AY384" s="19"/>
      <c r="AZ384" s="19"/>
      <c r="BA384" s="19"/>
      <c r="BB384" s="19"/>
      <c r="BC384" s="19"/>
      <c r="BF384" s="12"/>
      <c r="BG384" s="12"/>
      <c r="BH384" s="12"/>
      <c r="BI384" s="12"/>
      <c r="BJ384" s="12"/>
      <c r="BK384" s="12"/>
      <c r="BL384" s="12"/>
      <c r="BM384" s="12"/>
      <c r="BN384" s="12"/>
      <c r="BO384" s="12"/>
      <c r="BP384" s="12"/>
      <c r="BQ384" s="12"/>
      <c r="BR384" s="12"/>
      <c r="BS384" s="12"/>
      <c r="BT384" s="12"/>
      <c r="BU384" s="12"/>
    </row>
    <row r="385" spans="1:73">
      <c r="A385" s="19"/>
      <c r="B385" s="19"/>
      <c r="C385" s="19"/>
      <c r="D385" s="19"/>
      <c r="E385" s="89"/>
      <c r="F385" s="89"/>
      <c r="G385" s="19"/>
      <c r="H385" s="90"/>
      <c r="I385" s="90"/>
      <c r="J385" s="19"/>
      <c r="K385" s="19"/>
      <c r="L385" s="19"/>
      <c r="M385" s="19"/>
      <c r="N385" s="19"/>
      <c r="O385" s="19"/>
      <c r="P385" s="19"/>
      <c r="Q385" s="19"/>
      <c r="R385" s="141"/>
      <c r="S385" s="141"/>
      <c r="T385" s="141"/>
      <c r="U385" s="141"/>
      <c r="V385" s="141"/>
      <c r="W385" s="141"/>
      <c r="X385" s="141"/>
      <c r="Y385" s="141"/>
      <c r="Z385" s="19"/>
      <c r="AA385" s="19"/>
      <c r="AB385" s="19"/>
      <c r="AC385" s="140">
        <v>15</v>
      </c>
      <c r="AD385" s="357" t="str">
        <f t="array" ref="AD385">IF(COUNT(IF($R$5:$R$54=$AC385,IF($G$5:$G$54=AD$368,$T$5:$T$54,""),""))=0,"-",AVERAGE(IF($R$5:$R$54=$AC385,IF($G$5:$G$54=AD$368,$T$5:$T$54,""))))</f>
        <v>-</v>
      </c>
      <c r="AE385" s="357" t="str">
        <f t="array" ref="AE385">IF(COUNT(IF($R$5:$R$54=$AC385,IF($G$5:$G$54=AE$368,$T$5:$T$54,""),""))=0,"-",AVERAGE(IF($R$5:$R$54=$AC385,IF($G$5:$G$54=AE$368,$T$5:$T$54,""))))</f>
        <v>-</v>
      </c>
      <c r="AF385" s="357" t="str">
        <f t="array" ref="AF385">IF(COUNT(IF($R$5:$R$54=$AC385,IF($G$5:$G$54=AF$368,$T$5:$T$54,""),""))=0,"-",AVERAGE(IF($R$5:$R$54=$AC385,IF($G$5:$G$54=AF$368,$T$5:$T$54,""))))</f>
        <v>-</v>
      </c>
      <c r="AG385" s="357" t="str">
        <f t="array" ref="AG385">IF(COUNT(IF($R$5:$R$54=$AC385,IF($G$5:$G$54=AG$368,$T$5:$T$54,""),""))=0,"-",AVERAGE(IF($R$5:$R$54=$AC385,IF($G$5:$G$54=AG$368,$T$5:$T$54,""))))</f>
        <v>-</v>
      </c>
      <c r="AH385" s="357" t="str">
        <f t="array" ref="AH385">IF(COUNT(IF($R$5:$R$54=$AC385,IF($G$5:$G$54=AH$368,$T$5:$T$54,""),""))=0,"-",AVERAGE(IF($R$5:$R$54=$AC385,IF($G$5:$G$54=AH$368,$T$5:$T$54,""))))</f>
        <v>-</v>
      </c>
      <c r="AI385" s="357" t="str">
        <f t="array" ref="AI385">IF(COUNT(IF($R$5:$R$54=$AC385,IF($G$5:$G$54=AI$368,$T$5:$T$54,""),""))=0,"-",AVERAGE(IF($R$5:$R$54=$AC385,IF($G$5:$G$54=AI$368,$T$5:$T$54,""))))</f>
        <v>-</v>
      </c>
      <c r="AJ385" s="357">
        <f t="array" ref="AJ385">IF(COUNT(IF($R$5:$R$54=$AC385,IF($G$5:$G$54=AJ$368,$T$5:$T$54,""),""))=0,"-",AVERAGE(IF($R$5:$R$54=$AC385,IF($G$5:$G$54=AJ$368,$T$5:$T$54,""))))</f>
        <v>0.11921039267166829</v>
      </c>
      <c r="AK385" s="357" t="str">
        <f t="array" ref="AK385">IF(COUNT(IF($R$5:$R$54=$AC385,IF($G$5:$G$54=AK$368,$T$5:$T$54,""),""))=0,"-",AVERAGE(IF($R$5:$R$54=$AC385,IF($G$5:$G$54=AK$368,$T$5:$T$54,""))))</f>
        <v>-</v>
      </c>
      <c r="AL385" s="357" t="str">
        <f t="array" ref="AL385">IF(COUNT(IF($R$5:$R$54=$AC385,IF($G$5:$G$54=AL$368,$T$5:$T$54,""),""))=0,"-",AVERAGE(IF($R$5:$R$54=$AC385,IF($G$5:$G$54=AL$368,$T$5:$T$54,""))))</f>
        <v>-</v>
      </c>
      <c r="AM385" s="357" t="str">
        <f t="array" ref="AM385">IF(COUNT(IF($R$5:$R$54=$AC385,IF($G$5:$G$54=AM$368,$T$5:$T$54,""),""))=0,"-",AVERAGE(IF($R$5:$R$54=$AC385,IF($G$5:$G$54=AM$368,$T$5:$T$54,""))))</f>
        <v>-</v>
      </c>
      <c r="AN385" s="357" t="str">
        <f t="array" ref="AN385">IF(COUNT(IF($R$5:$R$54=$AC385,IF($G$5:$G$54=AN$368,$T$5:$T$54,""),""))=0,"-",AVERAGE(IF($R$5:$R$54=$AC385,IF($G$5:$G$54=AN$368,$T$5:$T$54,""))))</f>
        <v>-</v>
      </c>
      <c r="AO385" s="357" t="str">
        <f t="array" ref="AO385">IF(COUNT(IF($R$5:$R$54=$AC385,IF($G$5:$G$54=AO$368,$T$5:$T$54,""),""))=0,"-",AVERAGE(IF($R$5:$R$54=$AC385,IF($G$5:$G$54=AO$368,$T$5:$T$54,""))))</f>
        <v>-</v>
      </c>
      <c r="AP385" s="360" t="str">
        <f t="array" ref="AP385">IF(AP363&gt;1,AVERAGE(IF($R$5:$R$54=$AC385,$T$5:$T$54,"-")),"-")</f>
        <v>-</v>
      </c>
      <c r="AQ385" s="19"/>
      <c r="AR385" s="19"/>
      <c r="AS385" s="19"/>
      <c r="AT385" s="19"/>
      <c r="AU385" s="19"/>
      <c r="AV385" s="19"/>
      <c r="AW385" s="19"/>
      <c r="AX385" s="19"/>
      <c r="AY385" s="19"/>
      <c r="AZ385" s="19"/>
      <c r="BA385" s="19"/>
      <c r="BB385" s="19"/>
      <c r="BC385" s="19"/>
      <c r="BF385" s="12"/>
      <c r="BG385" s="12"/>
      <c r="BH385" s="12"/>
      <c r="BI385" s="12"/>
      <c r="BJ385" s="12"/>
      <c r="BK385" s="12"/>
      <c r="BL385" s="12"/>
      <c r="BM385" s="12"/>
      <c r="BN385" s="12"/>
      <c r="BO385" s="12"/>
      <c r="BP385" s="12"/>
      <c r="BQ385" s="12"/>
      <c r="BR385" s="12"/>
      <c r="BS385" s="12"/>
      <c r="BT385" s="12"/>
      <c r="BU385" s="12"/>
    </row>
    <row r="386" spans="1:73">
      <c r="A386" s="19"/>
      <c r="B386" s="19"/>
      <c r="C386" s="19"/>
      <c r="D386" s="19"/>
      <c r="E386" s="89"/>
      <c r="F386" s="89"/>
      <c r="G386" s="19"/>
      <c r="H386" s="90"/>
      <c r="I386" s="90"/>
      <c r="J386" s="19"/>
      <c r="K386" s="19"/>
      <c r="L386" s="19"/>
      <c r="M386" s="19"/>
      <c r="N386" s="19"/>
      <c r="O386" s="19"/>
      <c r="P386" s="19"/>
      <c r="Q386" s="19"/>
      <c r="R386" s="141"/>
      <c r="S386" s="141"/>
      <c r="T386" s="141"/>
      <c r="U386" s="141"/>
      <c r="V386" s="141"/>
      <c r="W386" s="141"/>
      <c r="X386" s="141"/>
      <c r="Y386" s="141"/>
      <c r="Z386" s="19"/>
      <c r="AA386" s="19"/>
      <c r="AB386" s="19"/>
      <c r="AC386" s="361" t="s">
        <v>87</v>
      </c>
      <c r="AD386" s="362">
        <f t="shared" ref="AD386:AP386" si="203">IF(AD$364=0,"-",SUMPRODUCT(AD370:AD385,AD348:AD363)/AD364)</f>
        <v>3.0213549112869796E-2</v>
      </c>
      <c r="AE386" s="363" t="str">
        <f t="shared" si="203"/>
        <v>-</v>
      </c>
      <c r="AF386" s="363" t="str">
        <f t="shared" si="203"/>
        <v>-</v>
      </c>
      <c r="AG386" s="363">
        <f t="shared" si="203"/>
        <v>3.0915587373640894E-2</v>
      </c>
      <c r="AH386" s="363" t="str">
        <f t="shared" si="203"/>
        <v>-</v>
      </c>
      <c r="AI386" s="363" t="str">
        <f t="shared" si="203"/>
        <v>-</v>
      </c>
      <c r="AJ386" s="363">
        <f t="shared" si="203"/>
        <v>3.2745488525615249E-2</v>
      </c>
      <c r="AK386" s="363">
        <f t="shared" si="203"/>
        <v>8.8579206167180378E-3</v>
      </c>
      <c r="AL386" s="363" t="str">
        <f t="shared" si="203"/>
        <v>-</v>
      </c>
      <c r="AM386" s="363">
        <f t="shared" si="203"/>
        <v>4.7112687550744797E-2</v>
      </c>
      <c r="AN386" s="363" t="str">
        <f t="shared" si="203"/>
        <v>-</v>
      </c>
      <c r="AO386" s="364" t="str">
        <f t="shared" si="203"/>
        <v>-</v>
      </c>
      <c r="AP386" s="365">
        <f t="shared" si="203"/>
        <v>3.0750445705452868E-2</v>
      </c>
      <c r="AQ386" s="19"/>
      <c r="AR386" s="19"/>
      <c r="AS386" s="19"/>
      <c r="AT386" s="19"/>
      <c r="AU386" s="19"/>
      <c r="AV386" s="19"/>
      <c r="AW386" s="19"/>
      <c r="AX386" s="19"/>
      <c r="AY386" s="19"/>
      <c r="AZ386" s="19"/>
      <c r="BA386" s="19"/>
      <c r="BB386" s="19"/>
      <c r="BC386" s="19"/>
      <c r="BF386" s="12"/>
      <c r="BG386" s="12"/>
      <c r="BH386" s="12"/>
      <c r="BI386" s="12"/>
      <c r="BJ386" s="12"/>
      <c r="BK386" s="12"/>
      <c r="BL386" s="12"/>
      <c r="BM386" s="12"/>
      <c r="BN386" s="12"/>
      <c r="BO386" s="12"/>
      <c r="BP386" s="12"/>
      <c r="BQ386" s="12"/>
      <c r="BR386" s="12"/>
      <c r="BS386" s="12"/>
      <c r="BT386" s="12"/>
      <c r="BU386" s="12"/>
    </row>
    <row r="387" spans="1:73">
      <c r="A387" s="19"/>
      <c r="B387" s="19"/>
      <c r="C387" s="19"/>
      <c r="D387" s="19"/>
      <c r="E387" s="89"/>
      <c r="F387" s="89"/>
      <c r="G387" s="19"/>
      <c r="H387" s="90"/>
      <c r="I387" s="90"/>
      <c r="J387" s="19"/>
      <c r="K387" s="19"/>
      <c r="L387" s="19"/>
      <c r="M387" s="19"/>
      <c r="N387" s="19"/>
      <c r="O387" s="19"/>
      <c r="P387" s="19"/>
      <c r="Q387" s="19"/>
      <c r="R387" s="141"/>
      <c r="S387" s="141"/>
      <c r="T387" s="141"/>
      <c r="U387" s="141"/>
      <c r="V387" s="141"/>
      <c r="W387" s="141"/>
      <c r="X387" s="141"/>
      <c r="Y387" s="141"/>
      <c r="Z387" s="19"/>
      <c r="AA387" s="19"/>
      <c r="AB387" s="19"/>
      <c r="AC387" s="366" t="s">
        <v>88</v>
      </c>
      <c r="AD387" s="118"/>
      <c r="AE387" s="367" t="s">
        <v>116</v>
      </c>
      <c r="AF387" s="118"/>
      <c r="AG387" s="118"/>
      <c r="AH387" s="118"/>
      <c r="AI387" s="118"/>
      <c r="AJ387" s="118"/>
      <c r="AK387" s="118"/>
      <c r="AL387" s="118"/>
      <c r="AM387" s="118"/>
      <c r="AN387" s="118"/>
      <c r="AO387" s="118"/>
      <c r="AP387" s="118"/>
      <c r="AQ387" s="19"/>
      <c r="AR387" s="19"/>
      <c r="AS387" s="19"/>
      <c r="AT387" s="19"/>
      <c r="AU387" s="19"/>
      <c r="AV387" s="19"/>
      <c r="AW387" s="19"/>
      <c r="AX387" s="19"/>
      <c r="AY387" s="19"/>
      <c r="AZ387" s="19"/>
      <c r="BA387" s="19"/>
      <c r="BB387" s="19"/>
      <c r="BC387" s="19"/>
      <c r="BF387" s="12"/>
      <c r="BG387" s="12"/>
      <c r="BH387" s="12"/>
      <c r="BI387" s="12"/>
      <c r="BJ387" s="12"/>
      <c r="BK387" s="12"/>
      <c r="BL387" s="12"/>
      <c r="BM387" s="12"/>
      <c r="BN387" s="12"/>
      <c r="BO387" s="12"/>
      <c r="BP387" s="12"/>
      <c r="BQ387" s="12"/>
      <c r="BR387" s="12"/>
      <c r="BS387" s="12"/>
      <c r="BT387" s="12"/>
      <c r="BU387" s="12"/>
    </row>
    <row r="388" spans="1:73">
      <c r="A388" s="19"/>
      <c r="B388" s="19"/>
      <c r="C388" s="19"/>
      <c r="D388" s="19"/>
      <c r="E388" s="89"/>
      <c r="F388" s="89"/>
      <c r="G388" s="19"/>
      <c r="H388" s="90"/>
      <c r="I388" s="90"/>
      <c r="J388" s="19"/>
      <c r="K388" s="19"/>
      <c r="L388" s="19"/>
      <c r="M388" s="19"/>
      <c r="N388" s="19"/>
      <c r="O388" s="19"/>
      <c r="P388" s="19"/>
      <c r="Q388" s="19"/>
      <c r="R388" s="141"/>
      <c r="S388" s="141"/>
      <c r="T388" s="141"/>
      <c r="U388" s="141"/>
      <c r="V388" s="141"/>
      <c r="W388" s="141"/>
      <c r="X388" s="141"/>
      <c r="Y388" s="141"/>
      <c r="Z388" s="19"/>
      <c r="AA388" s="19"/>
      <c r="AB388" s="19"/>
      <c r="AC388" s="168"/>
      <c r="AD388" s="353"/>
      <c r="AE388" s="353"/>
      <c r="AF388" s="353"/>
      <c r="AG388" s="353"/>
      <c r="AH388" s="353"/>
      <c r="AI388" s="353"/>
      <c r="AJ388" s="353"/>
      <c r="AK388" s="353"/>
      <c r="AL388" s="353"/>
      <c r="AM388" s="353"/>
      <c r="AN388" s="353"/>
      <c r="AO388" s="353"/>
      <c r="AP388" s="354"/>
      <c r="AQ388" s="19"/>
      <c r="AR388" s="19"/>
      <c r="AS388" s="19"/>
      <c r="AT388" s="19"/>
      <c r="AU388" s="19"/>
      <c r="AV388" s="19"/>
      <c r="AW388" s="19"/>
      <c r="AX388" s="19"/>
      <c r="AY388" s="19"/>
      <c r="AZ388" s="19"/>
      <c r="BA388" s="19"/>
      <c r="BB388" s="19"/>
      <c r="BC388" s="19"/>
      <c r="BF388" s="12"/>
      <c r="BG388" s="12"/>
      <c r="BH388" s="12"/>
      <c r="BI388" s="12"/>
      <c r="BJ388" s="12"/>
      <c r="BK388" s="12"/>
      <c r="BL388" s="12"/>
      <c r="BM388" s="12"/>
      <c r="BN388" s="12"/>
      <c r="BO388" s="12"/>
      <c r="BP388" s="12"/>
      <c r="BQ388" s="12"/>
      <c r="BR388" s="12"/>
      <c r="BS388" s="12"/>
      <c r="BT388" s="12"/>
      <c r="BU388" s="12"/>
    </row>
    <row r="389" spans="1:73">
      <c r="A389" s="19"/>
      <c r="B389" s="19"/>
      <c r="C389" s="19"/>
      <c r="D389" s="19"/>
      <c r="E389" s="89"/>
      <c r="F389" s="89"/>
      <c r="G389" s="19"/>
      <c r="H389" s="90"/>
      <c r="I389" s="90"/>
      <c r="J389" s="19"/>
      <c r="K389" s="19"/>
      <c r="L389" s="19"/>
      <c r="M389" s="19"/>
      <c r="N389" s="19"/>
      <c r="O389" s="19"/>
      <c r="P389" s="19"/>
      <c r="Q389" s="19"/>
      <c r="R389" s="141"/>
      <c r="S389" s="141"/>
      <c r="T389" s="141"/>
      <c r="U389" s="141"/>
      <c r="V389" s="141"/>
      <c r="W389" s="141"/>
      <c r="X389" s="141"/>
      <c r="Y389" s="141"/>
      <c r="Z389" s="19"/>
      <c r="AA389" s="19"/>
      <c r="AB389" s="19"/>
      <c r="AC389" s="582" t="s">
        <v>43</v>
      </c>
      <c r="AD389" s="583"/>
      <c r="AE389" s="583"/>
      <c r="AF389" s="583"/>
      <c r="AG389" s="584"/>
      <c r="AH389" s="136"/>
      <c r="AI389" s="118"/>
      <c r="AJ389" s="118"/>
      <c r="AK389" s="118"/>
      <c r="AL389" s="118"/>
      <c r="AM389" s="118"/>
      <c r="AN389" s="118"/>
      <c r="AO389" s="118"/>
      <c r="AP389" s="118"/>
      <c r="AQ389" s="19"/>
      <c r="AR389" s="19"/>
      <c r="AS389" s="19"/>
      <c r="AT389" s="19"/>
      <c r="AU389" s="19"/>
      <c r="AV389" s="19"/>
      <c r="AW389" s="19"/>
      <c r="AX389" s="19"/>
      <c r="AY389" s="19"/>
      <c r="AZ389" s="19"/>
      <c r="BA389" s="19"/>
      <c r="BB389" s="19"/>
      <c r="BC389" s="19"/>
      <c r="BF389" s="12"/>
      <c r="BG389" s="12"/>
      <c r="BH389" s="12"/>
      <c r="BI389" s="12"/>
      <c r="BJ389" s="12"/>
      <c r="BK389" s="12"/>
      <c r="BL389" s="12"/>
      <c r="BM389" s="12"/>
      <c r="BN389" s="12"/>
      <c r="BO389" s="12"/>
      <c r="BP389" s="12"/>
      <c r="BQ389" s="12"/>
      <c r="BR389" s="12"/>
      <c r="BS389" s="12"/>
      <c r="BT389" s="12"/>
      <c r="BU389" s="12"/>
    </row>
    <row r="390" spans="1:73">
      <c r="A390" s="19"/>
      <c r="B390" s="19"/>
      <c r="C390" s="19"/>
      <c r="D390" s="19"/>
      <c r="E390" s="89"/>
      <c r="F390" s="89"/>
      <c r="G390" s="19"/>
      <c r="H390" s="90"/>
      <c r="I390" s="90"/>
      <c r="J390" s="19"/>
      <c r="K390" s="19"/>
      <c r="L390" s="19"/>
      <c r="M390" s="19"/>
      <c r="N390" s="19"/>
      <c r="O390" s="19"/>
      <c r="P390" s="19"/>
      <c r="Q390" s="19"/>
      <c r="R390" s="141"/>
      <c r="S390" s="141"/>
      <c r="T390" s="141"/>
      <c r="U390" s="141"/>
      <c r="V390" s="141"/>
      <c r="W390" s="141"/>
      <c r="X390" s="141"/>
      <c r="Y390" s="141"/>
      <c r="Z390" s="19"/>
      <c r="AA390" s="19"/>
      <c r="AB390" s="19"/>
      <c r="AC390" s="368" t="str">
        <f>$R$3</f>
        <v>MODAL</v>
      </c>
      <c r="AD390" s="341">
        <v>1</v>
      </c>
      <c r="AE390" s="341">
        <v>2</v>
      </c>
      <c r="AF390" s="341">
        <v>3</v>
      </c>
      <c r="AG390" s="341">
        <v>4</v>
      </c>
      <c r="AH390" s="341">
        <v>5</v>
      </c>
      <c r="AI390" s="341">
        <v>6</v>
      </c>
      <c r="AJ390" s="341">
        <v>7</v>
      </c>
      <c r="AK390" s="341">
        <v>8</v>
      </c>
      <c r="AL390" s="341">
        <v>9</v>
      </c>
      <c r="AM390" s="341">
        <v>10</v>
      </c>
      <c r="AN390" s="341">
        <v>11</v>
      </c>
      <c r="AO390" s="342">
        <v>12</v>
      </c>
      <c r="AP390" s="369" t="s">
        <v>89</v>
      </c>
      <c r="AQ390" s="19"/>
      <c r="AR390" s="19"/>
      <c r="AS390" s="19"/>
      <c r="AT390" s="19"/>
      <c r="AU390" s="19"/>
      <c r="AV390" s="19"/>
      <c r="AW390" s="19"/>
      <c r="AX390" s="19"/>
      <c r="AY390" s="19"/>
      <c r="AZ390" s="19"/>
      <c r="BA390" s="19"/>
      <c r="BB390" s="19"/>
      <c r="BC390" s="19"/>
      <c r="BF390" s="12"/>
      <c r="BG390" s="12"/>
      <c r="BH390" s="12"/>
      <c r="BI390" s="12"/>
      <c r="BJ390" s="12"/>
      <c r="BK390" s="12"/>
      <c r="BL390" s="12"/>
      <c r="BM390" s="12"/>
      <c r="BN390" s="12"/>
      <c r="BO390" s="12"/>
      <c r="BP390" s="12"/>
      <c r="BQ390" s="12"/>
      <c r="BR390" s="12"/>
      <c r="BS390" s="12"/>
      <c r="BT390" s="12"/>
      <c r="BU390" s="12"/>
    </row>
    <row r="391" spans="1:73">
      <c r="A391" s="19"/>
      <c r="B391" s="19"/>
      <c r="C391" s="19"/>
      <c r="D391" s="19"/>
      <c r="E391" s="89"/>
      <c r="F391" s="89"/>
      <c r="G391" s="19"/>
      <c r="H391" s="90"/>
      <c r="I391" s="90"/>
      <c r="J391" s="19"/>
      <c r="K391" s="19"/>
      <c r="L391" s="19"/>
      <c r="M391" s="19"/>
      <c r="N391" s="19"/>
      <c r="O391" s="19"/>
      <c r="P391" s="19"/>
      <c r="Q391" s="19"/>
      <c r="R391" s="141"/>
      <c r="S391" s="141"/>
      <c r="T391" s="141"/>
      <c r="U391" s="141"/>
      <c r="V391" s="141"/>
      <c r="W391" s="141"/>
      <c r="X391" s="141"/>
      <c r="Y391" s="141"/>
      <c r="Z391" s="19"/>
      <c r="AA391" s="19"/>
      <c r="AB391" s="19"/>
      <c r="AC391" s="370" t="str">
        <f>$R$4</f>
        <v>(R1-R5)</v>
      </c>
      <c r="AD391" s="371" t="str">
        <f t="shared" ref="AD391:AO391" si="204">AD347</f>
        <v>Jan</v>
      </c>
      <c r="AE391" s="372" t="str">
        <f t="shared" si="204"/>
        <v>Feb</v>
      </c>
      <c r="AF391" s="372" t="str">
        <f t="shared" si="204"/>
        <v>Mar</v>
      </c>
      <c r="AG391" s="372" t="str">
        <f t="shared" si="204"/>
        <v>Apr</v>
      </c>
      <c r="AH391" s="372" t="str">
        <f t="shared" si="204"/>
        <v>May</v>
      </c>
      <c r="AI391" s="372" t="str">
        <f t="shared" si="204"/>
        <v>Jun</v>
      </c>
      <c r="AJ391" s="372" t="str">
        <f t="shared" si="204"/>
        <v>Jul</v>
      </c>
      <c r="AK391" s="372" t="str">
        <f t="shared" si="204"/>
        <v>Aug</v>
      </c>
      <c r="AL391" s="372" t="str">
        <f t="shared" si="204"/>
        <v>Sep</v>
      </c>
      <c r="AM391" s="372" t="str">
        <f t="shared" si="204"/>
        <v>Oct</v>
      </c>
      <c r="AN391" s="372" t="str">
        <f t="shared" si="204"/>
        <v>Nov</v>
      </c>
      <c r="AO391" s="373" t="str">
        <f t="shared" si="204"/>
        <v>Dec</v>
      </c>
      <c r="AP391" s="374" t="s">
        <v>90</v>
      </c>
      <c r="AQ391" s="19"/>
      <c r="AR391" s="19"/>
      <c r="AS391" s="19"/>
      <c r="AT391" s="19"/>
      <c r="AU391" s="19"/>
      <c r="AV391" s="19"/>
      <c r="AW391" s="19"/>
      <c r="AX391" s="19"/>
      <c r="AY391" s="19"/>
      <c r="AZ391" s="19"/>
      <c r="BA391" s="19"/>
      <c r="BB391" s="19"/>
      <c r="BC391" s="19"/>
      <c r="BF391" s="12"/>
      <c r="BG391" s="12"/>
      <c r="BH391" s="12"/>
      <c r="BI391" s="12"/>
      <c r="BJ391" s="12"/>
      <c r="BK391" s="12"/>
      <c r="BL391" s="12"/>
      <c r="BM391" s="12"/>
      <c r="BN391" s="12"/>
      <c r="BO391" s="12"/>
      <c r="BP391" s="12"/>
      <c r="BQ391" s="12"/>
      <c r="BR391" s="12"/>
      <c r="BS391" s="12"/>
      <c r="BT391" s="12"/>
      <c r="BU391" s="12"/>
    </row>
    <row r="392" spans="1:73">
      <c r="A392" s="19"/>
      <c r="B392" s="19"/>
      <c r="C392" s="19"/>
      <c r="D392" s="19"/>
      <c r="E392" s="89"/>
      <c r="F392" s="89"/>
      <c r="G392" s="19"/>
      <c r="H392" s="90"/>
      <c r="I392" s="90"/>
      <c r="J392" s="19"/>
      <c r="K392" s="19"/>
      <c r="L392" s="19"/>
      <c r="M392" s="19"/>
      <c r="N392" s="19"/>
      <c r="O392" s="19"/>
      <c r="P392" s="19"/>
      <c r="Q392" s="19"/>
      <c r="R392" s="141"/>
      <c r="S392" s="141"/>
      <c r="T392" s="141"/>
      <c r="U392" s="141"/>
      <c r="V392" s="141"/>
      <c r="W392" s="141"/>
      <c r="X392" s="141"/>
      <c r="Y392" s="141"/>
      <c r="Z392" s="19"/>
      <c r="AA392" s="19"/>
      <c r="AB392" s="19"/>
      <c r="AC392" s="375">
        <v>0</v>
      </c>
      <c r="AD392" s="376" t="str">
        <f t="array" ref="AD392">IF(AD348="-","-",COUNT(IF($R$5:$R$54=$H$5:$Q$54,IF($H$5:$Q$54=$AC392,IF($G$5:$G$54=AD$346,$H$5:$Q$54,""),""),""))/COUNT(IF($R$5:$R$54=$AC392,IF($G$5:$G$54=AD$346,$H$5:$Q$54,""),"")))</f>
        <v>-</v>
      </c>
      <c r="AE392" s="376" t="str">
        <f t="array" ref="AE392">IF(AE348="-","-",COUNT(IF($R$5:$R$54=$H$5:$Q$54,IF($H$5:$Q$54=$AC392,IF($G$5:$G$54=AE$346,$H$5:$Q$54,""),""),""))/COUNT(IF($R$5:$R$54=$AC392,IF($G$5:$G$54=AE$346,$H$5:$Q$54,""),"")))</f>
        <v>-</v>
      </c>
      <c r="AF392" s="376" t="str">
        <f t="array" ref="AF392">IF(AF348="-","-",COUNT(IF($R$5:$R$54=$H$5:$Q$54,IF($H$5:$Q$54=$AC392,IF($G$5:$G$54=AF$346,$H$5:$Q$54,""),""),""))/COUNT(IF($R$5:$R$54=$AC392,IF($G$5:$G$54=AF$346,$H$5:$Q$54,""),"")))</f>
        <v>-</v>
      </c>
      <c r="AG392" s="376" t="str">
        <f t="array" ref="AG392">IF(AG348="-","-",COUNT(IF($R$5:$R$54=$H$5:$Q$54,IF($H$5:$Q$54=$AC392,IF($G$5:$G$54=AG$346,$H$5:$Q$54,""),""),""))/COUNT(IF($R$5:$R$54=$AC392,IF($G$5:$G$54=AG$346,$H$5:$Q$54,""),"")))</f>
        <v>-</v>
      </c>
      <c r="AH392" s="376" t="str">
        <f t="array" ref="AH392">IF(AH348="-","-",COUNT(IF($R$5:$R$54=$H$5:$Q$54,IF($H$5:$Q$54=$AC392,IF($G$5:$G$54=AH$346,$H$5:$Q$54,""),""),""))/COUNT(IF($R$5:$R$54=$AC392,IF($G$5:$G$54=AH$346,$H$5:$Q$54,""),"")))</f>
        <v>-</v>
      </c>
      <c r="AI392" s="376" t="str">
        <f t="array" ref="AI392">IF(AI348="-","-",COUNT(IF($R$5:$R$54=$H$5:$Q$54,IF($H$5:$Q$54=$AC392,IF($G$5:$G$54=AI$346,$H$5:$Q$54,""),""),""))/COUNT(IF($R$5:$R$54=$AC392,IF($G$5:$G$54=AI$346,$H$5:$Q$54,""),"")))</f>
        <v>-</v>
      </c>
      <c r="AJ392" s="376" t="str">
        <f t="array" ref="AJ392">IF(AJ348="-","-",COUNT(IF($R$5:$R$54=$H$5:$Q$54,IF($H$5:$Q$54=$AC392,IF($G$5:$G$54=AJ$346,$H$5:$Q$54,""),""),""))/COUNT(IF($R$5:$R$54=$AC392,IF($G$5:$G$54=AJ$346,$H$5:$Q$54,""),"")))</f>
        <v>-</v>
      </c>
      <c r="AK392" s="376" t="str">
        <f t="array" ref="AK392">IF(AK348="-","-",COUNT(IF($R$5:$R$54=$H$5:$Q$54,IF($H$5:$Q$54=$AC392,IF($G$5:$G$54=AK$346,$H$5:$Q$54,""),""),""))/COUNT(IF($R$5:$R$54=$AC392,IF($G$5:$G$54=AK$346,$H$5:$Q$54,""),"")))</f>
        <v>-</v>
      </c>
      <c r="AL392" s="376" t="str">
        <f t="array" ref="AL392">IF(AL348="-","-",COUNT(IF($R$5:$R$54=$H$5:$Q$54,IF($H$5:$Q$54=$AC392,IF($G$5:$G$54=AL$346,$H$5:$Q$54,""),""),""))/COUNT(IF($R$5:$R$54=$AC392,IF($G$5:$G$54=AL$346,$H$5:$Q$54,""),"")))</f>
        <v>-</v>
      </c>
      <c r="AM392" s="376" t="str">
        <f t="array" ref="AM392">IF(AM348="-","-",COUNT(IF($R$5:$R$54=$H$5:$Q$54,IF($H$5:$Q$54=$AC392,IF($G$5:$G$54=AM$346,$H$5:$Q$54,""),""),""))/COUNT(IF($R$5:$R$54=$AC392,IF($G$5:$G$54=AM$346,$H$5:$Q$54,""),"")))</f>
        <v>-</v>
      </c>
      <c r="AN392" s="376" t="str">
        <f t="array" ref="AN392">IF(AN348="-","-",COUNT(IF($R$5:$R$54=$H$5:$Q$54,IF($H$5:$Q$54=$AC392,IF($G$5:$G$54=AN$346,$H$5:$Q$54,""),""),""))/COUNT(IF($R$5:$R$54=$AC392,IF($G$5:$G$54=AN$346,$H$5:$Q$54,""),"")))</f>
        <v>-</v>
      </c>
      <c r="AO392" s="376" t="str">
        <f t="array" ref="AO392">IF(AO348="-","-",COUNT(IF($R$5:$R$54=$H$5:$Q$54,IF($H$5:$Q$54=$AC392,IF($G$5:$G$54=AO$346,$H$5:$Q$54,""),""),""))/COUNT(IF($R$5:$R$54=$AC392,IF($G$5:$G$54=AO$346,$H$5:$Q$54,""),"")))</f>
        <v>-</v>
      </c>
      <c r="AP392" s="152" t="str">
        <f t="array" ref="AP392">IF(AP348=0,"-",COUNT(IF($R$5:$R$54=$H$5:$Q$54,IF($H$5:$Q$54=$AC392,$H$5:$Q$54,""),""))/COUNT(IF($R$5:$R$54=$AC392,$H$5:$Q$54,"")))</f>
        <v>-</v>
      </c>
      <c r="AQ392" s="19"/>
      <c r="AR392" s="19"/>
      <c r="AS392" s="19"/>
      <c r="AT392" s="19"/>
      <c r="AU392" s="19"/>
      <c r="AV392" s="19"/>
      <c r="AW392" s="19"/>
      <c r="AX392" s="19"/>
      <c r="AY392" s="19"/>
      <c r="AZ392" s="19"/>
      <c r="BA392" s="19"/>
      <c r="BB392" s="19"/>
      <c r="BC392" s="19"/>
      <c r="BF392" s="12"/>
      <c r="BG392" s="12"/>
      <c r="BH392" s="12"/>
      <c r="BI392" s="12"/>
      <c r="BJ392" s="12"/>
      <c r="BK392" s="12"/>
      <c r="BL392" s="12"/>
      <c r="BM392" s="12"/>
      <c r="BN392" s="12"/>
      <c r="BO392" s="12"/>
      <c r="BP392" s="12"/>
      <c r="BQ392" s="12"/>
      <c r="BR392" s="12"/>
      <c r="BS392" s="12"/>
      <c r="BT392" s="12"/>
      <c r="BU392" s="12"/>
    </row>
    <row r="393" spans="1:73">
      <c r="A393" s="19"/>
      <c r="B393" s="19"/>
      <c r="C393" s="19"/>
      <c r="D393" s="19"/>
      <c r="E393" s="89"/>
      <c r="F393" s="89"/>
      <c r="G393" s="19"/>
      <c r="H393" s="90"/>
      <c r="I393" s="90"/>
      <c r="J393" s="19"/>
      <c r="K393" s="19"/>
      <c r="L393" s="19"/>
      <c r="M393" s="19"/>
      <c r="N393" s="19"/>
      <c r="O393" s="19"/>
      <c r="P393" s="19"/>
      <c r="Q393" s="19"/>
      <c r="R393" s="141"/>
      <c r="S393" s="141"/>
      <c r="T393" s="141"/>
      <c r="U393" s="141"/>
      <c r="V393" s="141"/>
      <c r="W393" s="141"/>
      <c r="X393" s="141"/>
      <c r="Y393" s="141"/>
      <c r="Z393" s="19"/>
      <c r="AA393" s="19"/>
      <c r="AB393" s="19"/>
      <c r="AC393" s="377">
        <v>1</v>
      </c>
      <c r="AD393" s="376" t="str">
        <f t="array" ref="AD393">IF(AD349="-","-",COUNT(IF($R$5:$R$54=$H$5:$Q$54,IF($H$5:$Q$54=$AC393,IF($G$5:$G$54=AD$346,$H$5:$Q$54,""),""),""))/COUNT(IF($R$5:$R$54=$AC393,IF($G$5:$G$54=AD$346,$H$5:$Q$54,""),"")))</f>
        <v>-</v>
      </c>
      <c r="AE393" s="376" t="str">
        <f t="array" ref="AE393">IF(AE349="-","-",COUNT(IF($R$5:$R$54=$H$5:$Q$54,IF($H$5:$Q$54=$AC393,IF($G$5:$G$54=AE$346,$H$5:$Q$54,""),""),""))/COUNT(IF($R$5:$R$54=$AC393,IF($G$5:$G$54=AE$346,$H$5:$Q$54,""),"")))</f>
        <v>-</v>
      </c>
      <c r="AF393" s="376" t="str">
        <f t="array" ref="AF393">IF(AF349="-","-",COUNT(IF($R$5:$R$54=$H$5:$Q$54,IF($H$5:$Q$54=$AC393,IF($G$5:$G$54=AF$346,$H$5:$Q$54,""),""),""))/COUNT(IF($R$5:$R$54=$AC393,IF($G$5:$G$54=AF$346,$H$5:$Q$54,""),"")))</f>
        <v>-</v>
      </c>
      <c r="AG393" s="376" t="str">
        <f t="array" ref="AG393">IF(AG349="-","-",COUNT(IF($R$5:$R$54=$H$5:$Q$54,IF($H$5:$Q$54=$AC393,IF($G$5:$G$54=AG$346,$H$5:$Q$54,""),""),""))/COUNT(IF($R$5:$R$54=$AC393,IF($G$5:$G$54=AG$346,$H$5:$Q$54,""),"")))</f>
        <v>-</v>
      </c>
      <c r="AH393" s="376" t="str">
        <f t="array" ref="AH393">IF(AH349="-","-",COUNT(IF($R$5:$R$54=$H$5:$Q$54,IF($H$5:$Q$54=$AC393,IF($G$5:$G$54=AH$346,$H$5:$Q$54,""),""),""))/COUNT(IF($R$5:$R$54=$AC393,IF($G$5:$G$54=AH$346,$H$5:$Q$54,""),"")))</f>
        <v>-</v>
      </c>
      <c r="AI393" s="376" t="str">
        <f t="array" ref="AI393">IF(AI349="-","-",COUNT(IF($R$5:$R$54=$H$5:$Q$54,IF($H$5:$Q$54=$AC393,IF($G$5:$G$54=AI$346,$H$5:$Q$54,""),""),""))/COUNT(IF($R$5:$R$54=$AC393,IF($G$5:$G$54=AI$346,$H$5:$Q$54,""),"")))</f>
        <v>-</v>
      </c>
      <c r="AJ393" s="376" t="str">
        <f t="array" ref="AJ393">IF(AJ349="-","-",COUNT(IF($R$5:$R$54=$H$5:$Q$54,IF($H$5:$Q$54=$AC393,IF($G$5:$G$54=AJ$346,$H$5:$Q$54,""),""),""))/COUNT(IF($R$5:$R$54=$AC393,IF($G$5:$G$54=AJ$346,$H$5:$Q$54,""),"")))</f>
        <v>-</v>
      </c>
      <c r="AK393" s="376" t="str">
        <f t="array" ref="AK393">IF(AK349="-","-",COUNT(IF($R$5:$R$54=$H$5:$Q$54,IF($H$5:$Q$54=$AC393,IF($G$5:$G$54=AK$346,$H$5:$Q$54,""),""),""))/COUNT(IF($R$5:$R$54=$AC393,IF($G$5:$G$54=AK$346,$H$5:$Q$54,""),"")))</f>
        <v>-</v>
      </c>
      <c r="AL393" s="376" t="str">
        <f t="array" ref="AL393">IF(AL349="-","-",COUNT(IF($R$5:$R$54=$H$5:$Q$54,IF($H$5:$Q$54=$AC393,IF($G$5:$G$54=AL$346,$H$5:$Q$54,""),""),""))/COUNT(IF($R$5:$R$54=$AC393,IF($G$5:$G$54=AL$346,$H$5:$Q$54,""),"")))</f>
        <v>-</v>
      </c>
      <c r="AM393" s="376" t="str">
        <f t="array" ref="AM393">IF(AM349="-","-",COUNT(IF($R$5:$R$54=$H$5:$Q$54,IF($H$5:$Q$54=$AC393,IF($G$5:$G$54=AM$346,$H$5:$Q$54,""),""),""))/COUNT(IF($R$5:$R$54=$AC393,IF($G$5:$G$54=AM$346,$H$5:$Q$54,""),"")))</f>
        <v>-</v>
      </c>
      <c r="AN393" s="376" t="str">
        <f t="array" ref="AN393">IF(AN349="-","-",COUNT(IF($R$5:$R$54=$H$5:$Q$54,IF($H$5:$Q$54=$AC393,IF($G$5:$G$54=AN$346,$H$5:$Q$54,""),""),""))/COUNT(IF($R$5:$R$54=$AC393,IF($G$5:$G$54=AN$346,$H$5:$Q$54,""),"")))</f>
        <v>-</v>
      </c>
      <c r="AO393" s="376" t="str">
        <f t="array" ref="AO393">IF(AO349="-","-",COUNT(IF($R$5:$R$54=$H$5:$Q$54,IF($H$5:$Q$54=$AC393,IF($G$5:$G$54=AO$346,$H$5:$Q$54,""),""),""))/COUNT(IF($R$5:$R$54=$AC393,IF($G$5:$G$54=AO$346,$H$5:$Q$54,""),"")))</f>
        <v>-</v>
      </c>
      <c r="AP393" s="155" t="str">
        <f t="array" ref="AP393">IF(AP349=0,"-",COUNT(IF($R$5:$R$54=$H$5:$Q$54,IF($H$5:$Q$54=$AC393,$H$5:$Q$54,""),""))/COUNT(IF($R$5:$R$54=$AC393,$H$5:$Q$54,"")))</f>
        <v>-</v>
      </c>
      <c r="AQ393" s="19"/>
      <c r="AR393" s="19"/>
      <c r="AS393" s="19"/>
      <c r="AT393" s="19"/>
      <c r="AU393" s="19"/>
      <c r="AV393" s="19"/>
      <c r="AW393" s="19"/>
      <c r="AX393" s="19"/>
      <c r="AY393" s="19"/>
      <c r="AZ393" s="19"/>
      <c r="BA393" s="19"/>
      <c r="BB393" s="19"/>
      <c r="BC393" s="19"/>
      <c r="BF393" s="12"/>
      <c r="BG393" s="12"/>
      <c r="BH393" s="12"/>
      <c r="BI393" s="12"/>
      <c r="BJ393" s="12"/>
      <c r="BK393" s="12"/>
      <c r="BL393" s="12"/>
      <c r="BM393" s="12"/>
      <c r="BN393" s="12"/>
      <c r="BO393" s="12"/>
      <c r="BP393" s="12"/>
      <c r="BQ393" s="12"/>
      <c r="BR393" s="12"/>
      <c r="BS393" s="12"/>
      <c r="BT393" s="12"/>
      <c r="BU393" s="12"/>
    </row>
    <row r="394" spans="1:73">
      <c r="A394" s="19"/>
      <c r="B394" s="19"/>
      <c r="C394" s="19"/>
      <c r="D394" s="19"/>
      <c r="E394" s="89"/>
      <c r="F394" s="89"/>
      <c r="G394" s="19"/>
      <c r="H394" s="90"/>
      <c r="I394" s="90"/>
      <c r="J394" s="19"/>
      <c r="K394" s="19"/>
      <c r="L394" s="19"/>
      <c r="M394" s="19"/>
      <c r="N394" s="19"/>
      <c r="O394" s="19"/>
      <c r="P394" s="19"/>
      <c r="Q394" s="19"/>
      <c r="R394" s="141"/>
      <c r="S394" s="141"/>
      <c r="T394" s="141"/>
      <c r="U394" s="141"/>
      <c r="V394" s="141"/>
      <c r="W394" s="141"/>
      <c r="X394" s="141"/>
      <c r="Y394" s="141"/>
      <c r="Z394" s="19"/>
      <c r="AA394" s="19"/>
      <c r="AB394" s="19"/>
      <c r="AC394" s="377">
        <v>2</v>
      </c>
      <c r="AD394" s="376" t="str">
        <f t="array" ref="AD394">IF(AD350="-","-",COUNT(IF($R$5:$R$54=$H$5:$Q$54,IF($H$5:$Q$54=$AC394,IF($G$5:$G$54=AD$346,$H$5:$Q$54,""),""),""))/COUNT(IF($R$5:$R$54=$AC394,IF($G$5:$G$54=AD$346,$H$5:$Q$54,""),"")))</f>
        <v>-</v>
      </c>
      <c r="AE394" s="376" t="str">
        <f t="array" ref="AE394">IF(AE350="-","-",COUNT(IF($R$5:$R$54=$H$5:$Q$54,IF($H$5:$Q$54=$AC394,IF($G$5:$G$54=AE$346,$H$5:$Q$54,""),""),""))/COUNT(IF($R$5:$R$54=$AC394,IF($G$5:$G$54=AE$346,$H$5:$Q$54,""),"")))</f>
        <v>-</v>
      </c>
      <c r="AF394" s="376" t="str">
        <f t="array" ref="AF394">IF(AF350="-","-",COUNT(IF($R$5:$R$54=$H$5:$Q$54,IF($H$5:$Q$54=$AC394,IF($G$5:$G$54=AF$346,$H$5:$Q$54,""),""),""))/COUNT(IF($R$5:$R$54=$AC394,IF($G$5:$G$54=AF$346,$H$5:$Q$54,""),"")))</f>
        <v>-</v>
      </c>
      <c r="AG394" s="376" t="str">
        <f t="array" ref="AG394">IF(AG350="-","-",COUNT(IF($R$5:$R$54=$H$5:$Q$54,IF($H$5:$Q$54=$AC394,IF($G$5:$G$54=AG$346,$H$5:$Q$54,""),""),""))/COUNT(IF($R$5:$R$54=$AC394,IF($G$5:$G$54=AG$346,$H$5:$Q$54,""),"")))</f>
        <v>-</v>
      </c>
      <c r="AH394" s="376" t="str">
        <f t="array" ref="AH394">IF(AH350="-","-",COUNT(IF($R$5:$R$54=$H$5:$Q$54,IF($H$5:$Q$54=$AC394,IF($G$5:$G$54=AH$346,$H$5:$Q$54,""),""),""))/COUNT(IF($R$5:$R$54=$AC394,IF($G$5:$G$54=AH$346,$H$5:$Q$54,""),"")))</f>
        <v>-</v>
      </c>
      <c r="AI394" s="376" t="str">
        <f t="array" ref="AI394">IF(AI350="-","-",COUNT(IF($R$5:$R$54=$H$5:$Q$54,IF($H$5:$Q$54=$AC394,IF($G$5:$G$54=AI$346,$H$5:$Q$54,""),""),""))/COUNT(IF($R$5:$R$54=$AC394,IF($G$5:$G$54=AI$346,$H$5:$Q$54,""),"")))</f>
        <v>-</v>
      </c>
      <c r="AJ394" s="376" t="str">
        <f t="array" ref="AJ394">IF(AJ350="-","-",COUNT(IF($R$5:$R$54=$H$5:$Q$54,IF($H$5:$Q$54=$AC394,IF($G$5:$G$54=AJ$346,$H$5:$Q$54,""),""),""))/COUNT(IF($R$5:$R$54=$AC394,IF($G$5:$G$54=AJ$346,$H$5:$Q$54,""),"")))</f>
        <v>-</v>
      </c>
      <c r="AK394" s="376" t="str">
        <f t="array" ref="AK394">IF(AK350="-","-",COUNT(IF($R$5:$R$54=$H$5:$Q$54,IF($H$5:$Q$54=$AC394,IF($G$5:$G$54=AK$346,$H$5:$Q$54,""),""),""))/COUNT(IF($R$5:$R$54=$AC394,IF($G$5:$G$54=AK$346,$H$5:$Q$54,""),"")))</f>
        <v>-</v>
      </c>
      <c r="AL394" s="376" t="str">
        <f t="array" ref="AL394">IF(AL350="-","-",COUNT(IF($R$5:$R$54=$H$5:$Q$54,IF($H$5:$Q$54=$AC394,IF($G$5:$G$54=AL$346,$H$5:$Q$54,""),""),""))/COUNT(IF($R$5:$R$54=$AC394,IF($G$5:$G$54=AL$346,$H$5:$Q$54,""),"")))</f>
        <v>-</v>
      </c>
      <c r="AM394" s="376">
        <f t="array" ref="AM394">IF(AM350="-","-",COUNT(IF($R$5:$R$54=$H$5:$Q$54,IF($H$5:$Q$54=$AC394,IF($G$5:$G$54=AM$346,$H$5:$Q$54,""),""),""))/COUNT(IF($R$5:$R$54=$AC394,IF($G$5:$G$54=AM$346,$H$5:$Q$54,""),"")))</f>
        <v>1</v>
      </c>
      <c r="AN394" s="376" t="str">
        <f t="array" ref="AN394">IF(AN350="-","-",COUNT(IF($R$5:$R$54=$H$5:$Q$54,IF($H$5:$Q$54=$AC394,IF($G$5:$G$54=AN$346,$H$5:$Q$54,""),""),""))/COUNT(IF($R$5:$R$54=$AC394,IF($G$5:$G$54=AN$346,$H$5:$Q$54,""),"")))</f>
        <v>-</v>
      </c>
      <c r="AO394" s="376" t="str">
        <f t="array" ref="AO394">IF(AO350="-","-",COUNT(IF($R$5:$R$54=$H$5:$Q$54,IF($H$5:$Q$54=$AC394,IF($G$5:$G$54=AO$346,$H$5:$Q$54,""),""),""))/COUNT(IF($R$5:$R$54=$AC394,IF($G$5:$G$54=AO$346,$H$5:$Q$54,""),"")))</f>
        <v>-</v>
      </c>
      <c r="AP394" s="155">
        <f t="array" ref="AP394">IF(AP350=0,"-",COUNT(IF($R$5:$R$54=$H$5:$Q$54,IF($H$5:$Q$54=$AC394,$H$5:$Q$54,""),""))/COUNT(IF($R$5:$R$54=$AC394,$H$5:$Q$54,"")))</f>
        <v>1</v>
      </c>
      <c r="AQ394" s="19"/>
      <c r="AR394" s="19"/>
      <c r="AS394" s="19"/>
      <c r="AT394" s="19"/>
      <c r="AU394" s="19"/>
      <c r="AV394" s="19"/>
      <c r="AW394" s="19"/>
      <c r="AX394" s="19"/>
      <c r="AY394" s="19"/>
      <c r="AZ394" s="19"/>
      <c r="BA394" s="19"/>
      <c r="BB394" s="19"/>
      <c r="BC394" s="19"/>
      <c r="BF394" s="12"/>
      <c r="BG394" s="12"/>
      <c r="BH394" s="12"/>
      <c r="BI394" s="12"/>
      <c r="BJ394" s="12"/>
      <c r="BK394" s="12"/>
      <c r="BL394" s="12"/>
      <c r="BM394" s="12"/>
      <c r="BN394" s="12"/>
      <c r="BO394" s="12"/>
      <c r="BP394" s="12"/>
      <c r="BQ394" s="12"/>
      <c r="BR394" s="12"/>
      <c r="BS394" s="12"/>
      <c r="BT394" s="12"/>
      <c r="BU394" s="12"/>
    </row>
    <row r="395" spans="1:73">
      <c r="A395" s="19"/>
      <c r="B395" s="19"/>
      <c r="C395" s="19"/>
      <c r="D395" s="19"/>
      <c r="E395" s="89"/>
      <c r="F395" s="89"/>
      <c r="G395" s="19"/>
      <c r="H395" s="90"/>
      <c r="I395" s="90"/>
      <c r="J395" s="19"/>
      <c r="K395" s="19"/>
      <c r="L395" s="19"/>
      <c r="M395" s="19"/>
      <c r="N395" s="19"/>
      <c r="O395" s="19"/>
      <c r="P395" s="19"/>
      <c r="Q395" s="19"/>
      <c r="R395" s="141"/>
      <c r="S395" s="141"/>
      <c r="T395" s="141"/>
      <c r="U395" s="141"/>
      <c r="V395" s="141"/>
      <c r="W395" s="141"/>
      <c r="X395" s="141"/>
      <c r="Y395" s="141"/>
      <c r="Z395" s="19"/>
      <c r="AA395" s="19"/>
      <c r="AB395" s="19"/>
      <c r="AC395" s="377">
        <v>3</v>
      </c>
      <c r="AD395" s="376" t="str">
        <f t="array" ref="AD395">IF(AD351="-","-",COUNT(IF($R$5:$R$54=$H$5:$Q$54,IF($H$5:$Q$54=$AC395,IF($G$5:$G$54=AD$346,$H$5:$Q$54,""),""),""))/COUNT(IF($R$5:$R$54=$AC395,IF($G$5:$G$54=AD$346,$H$5:$Q$54,""),"")))</f>
        <v>-</v>
      </c>
      <c r="AE395" s="376" t="str">
        <f t="array" ref="AE395">IF(AE351="-","-",COUNT(IF($R$5:$R$54=$H$5:$Q$54,IF($H$5:$Q$54=$AC395,IF($G$5:$G$54=AE$346,$H$5:$Q$54,""),""),""))/COUNT(IF($R$5:$R$54=$AC395,IF($G$5:$G$54=AE$346,$H$5:$Q$54,""),"")))</f>
        <v>-</v>
      </c>
      <c r="AF395" s="376" t="str">
        <f t="array" ref="AF395">IF(AF351="-","-",COUNT(IF($R$5:$R$54=$H$5:$Q$54,IF($H$5:$Q$54=$AC395,IF($G$5:$G$54=AF$346,$H$5:$Q$54,""),""),""))/COUNT(IF($R$5:$R$54=$AC395,IF($G$5:$G$54=AF$346,$H$5:$Q$54,""),"")))</f>
        <v>-</v>
      </c>
      <c r="AG395" s="376" t="str">
        <f t="array" ref="AG395">IF(AG351="-","-",COUNT(IF($R$5:$R$54=$H$5:$Q$54,IF($H$5:$Q$54=$AC395,IF($G$5:$G$54=AG$346,$H$5:$Q$54,""),""),""))/COUNT(IF($R$5:$R$54=$AC395,IF($G$5:$G$54=AG$346,$H$5:$Q$54,""),"")))</f>
        <v>-</v>
      </c>
      <c r="AH395" s="376" t="str">
        <f t="array" ref="AH395">IF(AH351="-","-",COUNT(IF($R$5:$R$54=$H$5:$Q$54,IF($H$5:$Q$54=$AC395,IF($G$5:$G$54=AH$346,$H$5:$Q$54,""),""),""))/COUNT(IF($R$5:$R$54=$AC395,IF($G$5:$G$54=AH$346,$H$5:$Q$54,""),"")))</f>
        <v>-</v>
      </c>
      <c r="AI395" s="376" t="str">
        <f t="array" ref="AI395">IF(AI351="-","-",COUNT(IF($R$5:$R$54=$H$5:$Q$54,IF($H$5:$Q$54=$AC395,IF($G$5:$G$54=AI$346,$H$5:$Q$54,""),""),""))/COUNT(IF($R$5:$R$54=$AC395,IF($G$5:$G$54=AI$346,$H$5:$Q$54,""),"")))</f>
        <v>-</v>
      </c>
      <c r="AJ395" s="376" t="str">
        <f t="array" ref="AJ395">IF(AJ351="-","-",COUNT(IF($R$5:$R$54=$H$5:$Q$54,IF($H$5:$Q$54=$AC395,IF($G$5:$G$54=AJ$346,$H$5:$Q$54,""),""),""))/COUNT(IF($R$5:$R$54=$AC395,IF($G$5:$G$54=AJ$346,$H$5:$Q$54,""),"")))</f>
        <v>-</v>
      </c>
      <c r="AK395" s="376" t="str">
        <f t="array" ref="AK395">IF(AK351="-","-",COUNT(IF($R$5:$R$54=$H$5:$Q$54,IF($H$5:$Q$54=$AC395,IF($G$5:$G$54=AK$346,$H$5:$Q$54,""),""),""))/COUNT(IF($R$5:$R$54=$AC395,IF($G$5:$G$54=AK$346,$H$5:$Q$54,""),"")))</f>
        <v>-</v>
      </c>
      <c r="AL395" s="376" t="str">
        <f t="array" ref="AL395">IF(AL351="-","-",COUNT(IF($R$5:$R$54=$H$5:$Q$54,IF($H$5:$Q$54=$AC395,IF($G$5:$G$54=AL$346,$H$5:$Q$54,""),""),""))/COUNT(IF($R$5:$R$54=$AC395,IF($G$5:$G$54=AL$346,$H$5:$Q$54,""),"")))</f>
        <v>-</v>
      </c>
      <c r="AM395" s="376">
        <f t="array" ref="AM395">IF(AM351="-","-",COUNT(IF($R$5:$R$54=$H$5:$Q$54,IF($H$5:$Q$54=$AC395,IF($G$5:$G$54=AM$346,$H$5:$Q$54,""),""),""))/COUNT(IF($R$5:$R$54=$AC395,IF($G$5:$G$54=AM$346,$H$5:$Q$54,""),"")))</f>
        <v>0.92500000000000004</v>
      </c>
      <c r="AN395" s="376" t="str">
        <f t="array" ref="AN395">IF(AN351="-","-",COUNT(IF($R$5:$R$54=$H$5:$Q$54,IF($H$5:$Q$54=$AC395,IF($G$5:$G$54=AN$346,$H$5:$Q$54,""),""),""))/COUNT(IF($R$5:$R$54=$AC395,IF($G$5:$G$54=AN$346,$H$5:$Q$54,""),"")))</f>
        <v>-</v>
      </c>
      <c r="AO395" s="376" t="str">
        <f t="array" ref="AO395">IF(AO351="-","-",COUNT(IF($R$5:$R$54=$H$5:$Q$54,IF($H$5:$Q$54=$AC395,IF($G$5:$G$54=AO$346,$H$5:$Q$54,""),""),""))/COUNT(IF($R$5:$R$54=$AC395,IF($G$5:$G$54=AO$346,$H$5:$Q$54,""),"")))</f>
        <v>-</v>
      </c>
      <c r="AP395" s="155">
        <f t="array" ref="AP395">IF(AP351=0,"-",COUNT(IF($R$5:$R$54=$H$5:$Q$54,IF($H$5:$Q$54=$AC395,$H$5:$Q$54,""),""))/COUNT(IF($R$5:$R$54=$AC395,$H$5:$Q$54,"")))</f>
        <v>0.92500000000000004</v>
      </c>
      <c r="AQ395" s="19"/>
      <c r="AR395" s="19"/>
      <c r="AS395" s="19"/>
      <c r="AT395" s="19"/>
      <c r="AU395" s="19"/>
      <c r="AV395" s="19"/>
      <c r="AW395" s="19"/>
      <c r="AX395" s="19"/>
      <c r="AY395" s="19"/>
      <c r="AZ395" s="19"/>
      <c r="BA395" s="19"/>
      <c r="BB395" s="19"/>
      <c r="BC395" s="19"/>
      <c r="BF395" s="12"/>
      <c r="BG395" s="12"/>
      <c r="BH395" s="12"/>
      <c r="BI395" s="12"/>
      <c r="BJ395" s="12"/>
      <c r="BK395" s="12"/>
      <c r="BL395" s="12"/>
      <c r="BM395" s="12"/>
      <c r="BN395" s="12"/>
      <c r="BO395" s="12"/>
      <c r="BP395" s="12"/>
      <c r="BQ395" s="12"/>
      <c r="BR395" s="12"/>
      <c r="BS395" s="12"/>
      <c r="BT395" s="12"/>
      <c r="BU395" s="12"/>
    </row>
    <row r="396" spans="1:73">
      <c r="A396" s="19"/>
      <c r="B396" s="19"/>
      <c r="C396" s="19"/>
      <c r="D396" s="19"/>
      <c r="E396" s="89"/>
      <c r="F396" s="89"/>
      <c r="G396" s="19"/>
      <c r="H396" s="90"/>
      <c r="I396" s="90"/>
      <c r="J396" s="19"/>
      <c r="K396" s="19"/>
      <c r="L396" s="19"/>
      <c r="M396" s="19"/>
      <c r="N396" s="19"/>
      <c r="O396" s="19"/>
      <c r="P396" s="19"/>
      <c r="Q396" s="19"/>
      <c r="R396" s="141"/>
      <c r="S396" s="141"/>
      <c r="T396" s="141"/>
      <c r="U396" s="141"/>
      <c r="V396" s="141"/>
      <c r="W396" s="141"/>
      <c r="X396" s="141"/>
      <c r="Y396" s="141"/>
      <c r="Z396" s="19"/>
      <c r="AA396" s="19"/>
      <c r="AB396" s="19"/>
      <c r="AC396" s="377">
        <v>4</v>
      </c>
      <c r="AD396" s="376" t="str">
        <f t="array" ref="AD396">IF(AD352="-","-",COUNT(IF($R$5:$R$54=$H$5:$Q$54,IF($H$5:$Q$54=$AC396,IF($G$5:$G$54=AD$346,$H$5:$Q$54,""),""),""))/COUNT(IF($R$5:$R$54=$AC396,IF($G$5:$G$54=AD$346,$H$5:$Q$54,""),"")))</f>
        <v>-</v>
      </c>
      <c r="AE396" s="376" t="str">
        <f t="array" ref="AE396">IF(AE352="-","-",COUNT(IF($R$5:$R$54=$H$5:$Q$54,IF($H$5:$Q$54=$AC396,IF($G$5:$G$54=AE$346,$H$5:$Q$54,""),""),""))/COUNT(IF($R$5:$R$54=$AC396,IF($G$5:$G$54=AE$346,$H$5:$Q$54,""),"")))</f>
        <v>-</v>
      </c>
      <c r="AF396" s="376" t="str">
        <f t="array" ref="AF396">IF(AF352="-","-",COUNT(IF($R$5:$R$54=$H$5:$Q$54,IF($H$5:$Q$54=$AC396,IF($G$5:$G$54=AF$346,$H$5:$Q$54,""),""),""))/COUNT(IF($R$5:$R$54=$AC396,IF($G$5:$G$54=AF$346,$H$5:$Q$54,""),"")))</f>
        <v>-</v>
      </c>
      <c r="AG396" s="376" t="str">
        <f t="array" ref="AG396">IF(AG352="-","-",COUNT(IF($R$5:$R$54=$H$5:$Q$54,IF($H$5:$Q$54=$AC396,IF($G$5:$G$54=AG$346,$H$5:$Q$54,""),""),""))/COUNT(IF($R$5:$R$54=$AC396,IF($G$5:$G$54=AG$346,$H$5:$Q$54,""),"")))</f>
        <v>-</v>
      </c>
      <c r="AH396" s="376" t="str">
        <f t="array" ref="AH396">IF(AH352="-","-",COUNT(IF($R$5:$R$54=$H$5:$Q$54,IF($H$5:$Q$54=$AC396,IF($G$5:$G$54=AH$346,$H$5:$Q$54,""),""),""))/COUNT(IF($R$5:$R$54=$AC396,IF($G$5:$G$54=AH$346,$H$5:$Q$54,""),"")))</f>
        <v>-</v>
      </c>
      <c r="AI396" s="376" t="str">
        <f t="array" ref="AI396">IF(AI352="-","-",COUNT(IF($R$5:$R$54=$H$5:$Q$54,IF($H$5:$Q$54=$AC396,IF($G$5:$G$54=AI$346,$H$5:$Q$54,""),""),""))/COUNT(IF($R$5:$R$54=$AC396,IF($G$5:$G$54=AI$346,$H$5:$Q$54,""),"")))</f>
        <v>-</v>
      </c>
      <c r="AJ396" s="376">
        <f t="array" ref="AJ396">IF(AJ352="-","-",COUNT(IF($R$5:$R$54=$H$5:$Q$54,IF($H$5:$Q$54=$AC396,IF($G$5:$G$54=AJ$346,$H$5:$Q$54,""),""),""))/COUNT(IF($R$5:$R$54=$AC396,IF($G$5:$G$54=AJ$346,$H$5:$Q$54,""),"")))</f>
        <v>1</v>
      </c>
      <c r="AK396" s="376" t="str">
        <f t="array" ref="AK396">IF(AK352="-","-",COUNT(IF($R$5:$R$54=$H$5:$Q$54,IF($H$5:$Q$54=$AC396,IF($G$5:$G$54=AK$346,$H$5:$Q$54,""),""),""))/COUNT(IF($R$5:$R$54=$AC396,IF($G$5:$G$54=AK$346,$H$5:$Q$54,""),"")))</f>
        <v>-</v>
      </c>
      <c r="AL396" s="376" t="str">
        <f t="array" ref="AL396">IF(AL352="-","-",COUNT(IF($R$5:$R$54=$H$5:$Q$54,IF($H$5:$Q$54=$AC396,IF($G$5:$G$54=AL$346,$H$5:$Q$54,""),""),""))/COUNT(IF($R$5:$R$54=$AC396,IF($G$5:$G$54=AL$346,$H$5:$Q$54,""),"")))</f>
        <v>-</v>
      </c>
      <c r="AM396" s="376">
        <f t="array" ref="AM396">IF(AM352="-","-",COUNT(IF($R$5:$R$54=$H$5:$Q$54,IF($H$5:$Q$54=$AC396,IF($G$5:$G$54=AM$346,$H$5:$Q$54,""),""),""))/COUNT(IF($R$5:$R$54=$AC396,IF($G$5:$G$54=AM$346,$H$5:$Q$54,""),"")))</f>
        <v>0.84615384615384615</v>
      </c>
      <c r="AN396" s="376" t="str">
        <f t="array" ref="AN396">IF(AN352="-","-",COUNT(IF($R$5:$R$54=$H$5:$Q$54,IF($H$5:$Q$54=$AC396,IF($G$5:$G$54=AN$346,$H$5:$Q$54,""),""),""))/COUNT(IF($R$5:$R$54=$AC396,IF($G$5:$G$54=AN$346,$H$5:$Q$54,""),"")))</f>
        <v>-</v>
      </c>
      <c r="AO396" s="376" t="str">
        <f t="array" ref="AO396">IF(AO352="-","-",COUNT(IF($R$5:$R$54=$H$5:$Q$54,IF($H$5:$Q$54=$AC396,IF($G$5:$G$54=AO$346,$H$5:$Q$54,""),""),""))/COUNT(IF($R$5:$R$54=$AC396,IF($G$5:$G$54=AO$346,$H$5:$Q$54,""),"")))</f>
        <v>-</v>
      </c>
      <c r="AP396" s="155">
        <f t="array" ref="AP396">IF(AP352=0,"-",COUNT(IF($R$5:$R$54=$H$5:$Q$54,IF($H$5:$Q$54=$AC396,$H$5:$Q$54,""),""))/COUNT(IF($R$5:$R$54=$AC396,$H$5:$Q$54,"")))</f>
        <v>0.89830508474576276</v>
      </c>
      <c r="AQ396" s="19"/>
      <c r="AR396" s="19"/>
      <c r="AS396" s="19"/>
      <c r="AT396" s="19"/>
      <c r="AU396" s="19"/>
      <c r="AV396" s="19"/>
      <c r="AW396" s="19"/>
      <c r="AX396" s="19"/>
      <c r="AY396" s="19"/>
      <c r="AZ396" s="19"/>
      <c r="BA396" s="19"/>
      <c r="BB396" s="19"/>
      <c r="BC396" s="19"/>
      <c r="BF396" s="12"/>
      <c r="BG396" s="12"/>
      <c r="BH396" s="12"/>
      <c r="BI396" s="12"/>
      <c r="BJ396" s="12"/>
      <c r="BK396" s="12"/>
      <c r="BL396" s="12"/>
      <c r="BM396" s="12"/>
      <c r="BN396" s="12"/>
      <c r="BO396" s="12"/>
      <c r="BP396" s="12"/>
      <c r="BQ396" s="12"/>
      <c r="BR396" s="12"/>
      <c r="BS396" s="12"/>
      <c r="BT396" s="12"/>
      <c r="BU396" s="12"/>
    </row>
    <row r="397" spans="1:73">
      <c r="A397" s="19"/>
      <c r="B397" s="19"/>
      <c r="C397" s="19"/>
      <c r="D397" s="19"/>
      <c r="E397" s="89"/>
      <c r="F397" s="89"/>
      <c r="G397" s="19"/>
      <c r="H397" s="90"/>
      <c r="I397" s="90"/>
      <c r="J397" s="19"/>
      <c r="K397" s="19"/>
      <c r="L397" s="19"/>
      <c r="M397" s="19"/>
      <c r="N397" s="19"/>
      <c r="O397" s="19"/>
      <c r="P397" s="19"/>
      <c r="Q397" s="19"/>
      <c r="R397" s="141"/>
      <c r="S397" s="141"/>
      <c r="T397" s="141"/>
      <c r="U397" s="141"/>
      <c r="V397" s="141"/>
      <c r="W397" s="141"/>
      <c r="X397" s="141"/>
      <c r="Y397" s="141"/>
      <c r="Z397" s="19"/>
      <c r="AA397" s="19"/>
      <c r="AB397" s="19"/>
      <c r="AC397" s="377">
        <v>5</v>
      </c>
      <c r="AD397" s="376">
        <f t="array" ref="AD397">IF(AD353="-","-",COUNT(IF($R$5:$R$54=$H$5:$Q$54,IF($H$5:$Q$54=$AC397,IF($G$5:$G$54=AD$346,$H$5:$Q$54,""),""),""))/COUNT(IF($R$5:$R$54=$AC397,IF($G$5:$G$54=AD$346,$H$5:$Q$54,""),"")))</f>
        <v>0.95</v>
      </c>
      <c r="AE397" s="376" t="str">
        <f t="array" ref="AE397">IF(AE353="-","-",COUNT(IF($R$5:$R$54=$H$5:$Q$54,IF($H$5:$Q$54=$AC397,IF($G$5:$G$54=AE$346,$H$5:$Q$54,""),""),""))/COUNT(IF($R$5:$R$54=$AC397,IF($G$5:$G$54=AE$346,$H$5:$Q$54,""),"")))</f>
        <v>-</v>
      </c>
      <c r="AF397" s="376" t="str">
        <f t="array" ref="AF397">IF(AF353="-","-",COUNT(IF($R$5:$R$54=$H$5:$Q$54,IF($H$5:$Q$54=$AC397,IF($G$5:$G$54=AF$346,$H$5:$Q$54,""),""),""))/COUNT(IF($R$5:$R$54=$AC397,IF($G$5:$G$54=AF$346,$H$5:$Q$54,""),"")))</f>
        <v>-</v>
      </c>
      <c r="AG397" s="376" t="str">
        <f t="array" ref="AG397">IF(AG353="-","-",COUNT(IF($R$5:$R$54=$H$5:$Q$54,IF($H$5:$Q$54=$AC397,IF($G$5:$G$54=AG$346,$H$5:$Q$54,""),""),""))/COUNT(IF($R$5:$R$54=$AC397,IF($G$5:$G$54=AG$346,$H$5:$Q$54,""),"")))</f>
        <v>-</v>
      </c>
      <c r="AH397" s="376" t="str">
        <f t="array" ref="AH397">IF(AH353="-","-",COUNT(IF($R$5:$R$54=$H$5:$Q$54,IF($H$5:$Q$54=$AC397,IF($G$5:$G$54=AH$346,$H$5:$Q$54,""),""),""))/COUNT(IF($R$5:$R$54=$AC397,IF($G$5:$G$54=AH$346,$H$5:$Q$54,""),"")))</f>
        <v>-</v>
      </c>
      <c r="AI397" s="376" t="str">
        <f t="array" ref="AI397">IF(AI353="-","-",COUNT(IF($R$5:$R$54=$H$5:$Q$54,IF($H$5:$Q$54=$AC397,IF($G$5:$G$54=AI$346,$H$5:$Q$54,""),""),""))/COUNT(IF($R$5:$R$54=$AC397,IF($G$5:$G$54=AI$346,$H$5:$Q$54,""),"")))</f>
        <v>-</v>
      </c>
      <c r="AJ397" s="376" t="str">
        <f t="array" ref="AJ397">IF(AJ353="-","-",COUNT(IF($R$5:$R$54=$H$5:$Q$54,IF($H$5:$Q$54=$AC397,IF($G$5:$G$54=AJ$346,$H$5:$Q$54,""),""),""))/COUNT(IF($R$5:$R$54=$AC397,IF($G$5:$G$54=AJ$346,$H$5:$Q$54,""),"")))</f>
        <v>-</v>
      </c>
      <c r="AK397" s="376">
        <f t="array" ref="AK397">IF(AK353="-","-",COUNT(IF($R$5:$R$54=$H$5:$Q$54,IF($H$5:$Q$54=$AC397,IF($G$5:$G$54=AK$346,$H$5:$Q$54,""),""),""))/COUNT(IF($R$5:$R$54=$AC397,IF($G$5:$G$54=AK$346,$H$5:$Q$54,""),"")))</f>
        <v>0.95</v>
      </c>
      <c r="AL397" s="376" t="str">
        <f t="array" ref="AL397">IF(AL353="-","-",COUNT(IF($R$5:$R$54=$H$5:$Q$54,IF($H$5:$Q$54=$AC397,IF($G$5:$G$54=AL$346,$H$5:$Q$54,""),""),""))/COUNT(IF($R$5:$R$54=$AC397,IF($G$5:$G$54=AL$346,$H$5:$Q$54,""),"")))</f>
        <v>-</v>
      </c>
      <c r="AM397" s="376">
        <f t="array" ref="AM397">IF(AM353="-","-",COUNT(IF($R$5:$R$54=$H$5:$Q$54,IF($H$5:$Q$54=$AC397,IF($G$5:$G$54=AM$346,$H$5:$Q$54,""),""),""))/COUNT(IF($R$5:$R$54=$AC397,IF($G$5:$G$54=AM$346,$H$5:$Q$54,""),"")))</f>
        <v>1</v>
      </c>
      <c r="AN397" s="376" t="str">
        <f t="array" ref="AN397">IF(AN353="-","-",COUNT(IF($R$5:$R$54=$H$5:$Q$54,IF($H$5:$Q$54=$AC397,IF($G$5:$G$54=AN$346,$H$5:$Q$54,""),""),""))/COUNT(IF($R$5:$R$54=$AC397,IF($G$5:$G$54=AN$346,$H$5:$Q$54,""),"")))</f>
        <v>-</v>
      </c>
      <c r="AO397" s="376" t="str">
        <f t="array" ref="AO397">IF(AO353="-","-",COUNT(IF($R$5:$R$54=$H$5:$Q$54,IF($H$5:$Q$54=$AC397,IF($G$5:$G$54=AO$346,$H$5:$Q$54,""),""),""))/COUNT(IF($R$5:$R$54=$AC397,IF($G$5:$G$54=AO$346,$H$5:$Q$54,""),"")))</f>
        <v>-</v>
      </c>
      <c r="AP397" s="155">
        <f t="array" ref="AP397">IF(AP353=0,"-",COUNT(IF($R$5:$R$54=$H$5:$Q$54,IF($H$5:$Q$54=$AC397,$H$5:$Q$54,""),""))/COUNT(IF($R$5:$R$54=$AC397,$H$5:$Q$54,"")))</f>
        <v>0.96</v>
      </c>
      <c r="AQ397" s="19"/>
      <c r="AR397" s="19"/>
      <c r="AS397" s="19"/>
      <c r="AT397" s="19"/>
      <c r="AU397" s="19"/>
      <c r="AV397" s="19"/>
      <c r="AW397" s="19"/>
      <c r="AX397" s="19"/>
      <c r="AY397" s="19"/>
      <c r="AZ397" s="19"/>
      <c r="BA397" s="19"/>
      <c r="BB397" s="19"/>
      <c r="BC397" s="19"/>
      <c r="BF397" s="12"/>
      <c r="BG397" s="12"/>
      <c r="BH397" s="12"/>
      <c r="BI397" s="12"/>
      <c r="BJ397" s="12"/>
      <c r="BK397" s="12"/>
      <c r="BL397" s="12"/>
      <c r="BM397" s="12"/>
      <c r="BN397" s="12"/>
      <c r="BO397" s="12"/>
      <c r="BP397" s="12"/>
      <c r="BQ397" s="12"/>
      <c r="BR397" s="12"/>
      <c r="BS397" s="12"/>
      <c r="BT397" s="12"/>
      <c r="BU397" s="12"/>
    </row>
    <row r="398" spans="1:73">
      <c r="A398" s="19"/>
      <c r="B398" s="19"/>
      <c r="C398" s="19"/>
      <c r="D398" s="19"/>
      <c r="E398" s="89"/>
      <c r="F398" s="89"/>
      <c r="G398" s="19"/>
      <c r="H398" s="90"/>
      <c r="I398" s="90"/>
      <c r="J398" s="19"/>
      <c r="K398" s="19"/>
      <c r="L398" s="19"/>
      <c r="M398" s="19"/>
      <c r="N398" s="19"/>
      <c r="O398" s="19"/>
      <c r="P398" s="19"/>
      <c r="Q398" s="19"/>
      <c r="R398" s="141"/>
      <c r="S398" s="141"/>
      <c r="T398" s="141"/>
      <c r="U398" s="141"/>
      <c r="V398" s="141"/>
      <c r="W398" s="141"/>
      <c r="X398" s="141"/>
      <c r="Y398" s="141"/>
      <c r="Z398" s="19"/>
      <c r="AA398" s="19"/>
      <c r="AB398" s="19"/>
      <c r="AC398" s="377">
        <v>6</v>
      </c>
      <c r="AD398" s="376">
        <f t="array" ref="AD398">IF(AD354="-","-",COUNT(IF($R$5:$R$54=$H$5:$Q$54,IF($H$5:$Q$54=$AC398,IF($G$5:$G$54=AD$346,$H$5:$Q$54,""),""),""))/COUNT(IF($R$5:$R$54=$AC398,IF($G$5:$G$54=AD$346,$H$5:$Q$54,""),"")))</f>
        <v>0.91666666666666663</v>
      </c>
      <c r="AE398" s="376" t="str">
        <f t="array" ref="AE398">IF(AE354="-","-",COUNT(IF($R$5:$R$54=$H$5:$Q$54,IF($H$5:$Q$54=$AC398,IF($G$5:$G$54=AE$346,$H$5:$Q$54,""),""),""))/COUNT(IF($R$5:$R$54=$AC398,IF($G$5:$G$54=AE$346,$H$5:$Q$54,""),"")))</f>
        <v>-</v>
      </c>
      <c r="AF398" s="376" t="str">
        <f t="array" ref="AF398">IF(AF354="-","-",COUNT(IF($R$5:$R$54=$H$5:$Q$54,IF($H$5:$Q$54=$AC398,IF($G$5:$G$54=AF$346,$H$5:$Q$54,""),""),""))/COUNT(IF($R$5:$R$54=$AC398,IF($G$5:$G$54=AF$346,$H$5:$Q$54,""),"")))</f>
        <v>-</v>
      </c>
      <c r="AG398" s="376" t="str">
        <f t="array" ref="AG398">IF(AG354="-","-",COUNT(IF($R$5:$R$54=$H$5:$Q$54,IF($H$5:$Q$54=$AC398,IF($G$5:$G$54=AG$346,$H$5:$Q$54,""),""),""))/COUNT(IF($R$5:$R$54=$AC398,IF($G$5:$G$54=AG$346,$H$5:$Q$54,""),"")))</f>
        <v>-</v>
      </c>
      <c r="AH398" s="376" t="str">
        <f t="array" ref="AH398">IF(AH354="-","-",COUNT(IF($R$5:$R$54=$H$5:$Q$54,IF($H$5:$Q$54=$AC398,IF($G$5:$G$54=AH$346,$H$5:$Q$54,""),""),""))/COUNT(IF($R$5:$R$54=$AC398,IF($G$5:$G$54=AH$346,$H$5:$Q$54,""),"")))</f>
        <v>-</v>
      </c>
      <c r="AI398" s="376" t="str">
        <f t="array" ref="AI398">IF(AI354="-","-",COUNT(IF($R$5:$R$54=$H$5:$Q$54,IF($H$5:$Q$54=$AC398,IF($G$5:$G$54=AI$346,$H$5:$Q$54,""),""),""))/COUNT(IF($R$5:$R$54=$AC398,IF($G$5:$G$54=AI$346,$H$5:$Q$54,""),"")))</f>
        <v>-</v>
      </c>
      <c r="AJ398" s="376" t="str">
        <f t="array" ref="AJ398">IF(AJ354="-","-",COUNT(IF($R$5:$R$54=$H$5:$Q$54,IF($H$5:$Q$54=$AC398,IF($G$5:$G$54=AJ$346,$H$5:$Q$54,""),""),""))/COUNT(IF($R$5:$R$54=$AC398,IF($G$5:$G$54=AJ$346,$H$5:$Q$54,""),"")))</f>
        <v>-</v>
      </c>
      <c r="AK398" s="376">
        <f t="array" ref="AK398">IF(AK354="-","-",COUNT(IF($R$5:$R$54=$H$5:$Q$54,IF($H$5:$Q$54=$AC398,IF($G$5:$G$54=AK$346,$H$5:$Q$54,""),""),""))/COUNT(IF($R$5:$R$54=$AC398,IF($G$5:$G$54=AK$346,$H$5:$Q$54,""),"")))</f>
        <v>1</v>
      </c>
      <c r="AL398" s="376" t="str">
        <f t="array" ref="AL398">IF(AL354="-","-",COUNT(IF($R$5:$R$54=$H$5:$Q$54,IF($H$5:$Q$54=$AC398,IF($G$5:$G$54=AL$346,$H$5:$Q$54,""),""),""))/COUNT(IF($R$5:$R$54=$AC398,IF($G$5:$G$54=AL$346,$H$5:$Q$54,""),"")))</f>
        <v>-</v>
      </c>
      <c r="AM398" s="376">
        <f t="array" ref="AM398">IF(AM354="-","-",COUNT(IF($R$5:$R$54=$H$5:$Q$54,IF($H$5:$Q$54=$AC398,IF($G$5:$G$54=AM$346,$H$5:$Q$54,""),""),""))/COUNT(IF($R$5:$R$54=$AC398,IF($G$5:$G$54=AM$346,$H$5:$Q$54,""),"")))</f>
        <v>1</v>
      </c>
      <c r="AN398" s="376" t="str">
        <f t="array" ref="AN398">IF(AN354="-","-",COUNT(IF($R$5:$R$54=$H$5:$Q$54,IF($H$5:$Q$54=$AC398,IF($G$5:$G$54=AN$346,$H$5:$Q$54,""),""),""))/COUNT(IF($R$5:$R$54=$AC398,IF($G$5:$G$54=AN$346,$H$5:$Q$54,""),"")))</f>
        <v>-</v>
      </c>
      <c r="AO398" s="376" t="str">
        <f t="array" ref="AO398">IF(AO354="-","-",COUNT(IF($R$5:$R$54=$H$5:$Q$54,IF($H$5:$Q$54=$AC398,IF($G$5:$G$54=AO$346,$H$5:$Q$54,""),""),""))/COUNT(IF($R$5:$R$54=$AC398,IF($G$5:$G$54=AO$346,$H$5:$Q$54,""),"")))</f>
        <v>-</v>
      </c>
      <c r="AP398" s="155">
        <f t="array" ref="AP398">IF(AP354=0,"-",COUNT(IF($R$5:$R$54=$H$5:$Q$54,IF($H$5:$Q$54=$AC398,$H$5:$Q$54,""),""))/COUNT(IF($R$5:$R$54=$AC398,$H$5:$Q$54,"")))</f>
        <v>0.94444444444444442</v>
      </c>
      <c r="AQ398" s="19"/>
      <c r="AR398" s="19"/>
      <c r="AS398" s="19"/>
      <c r="AT398" s="19"/>
      <c r="AU398" s="19"/>
      <c r="AV398" s="19"/>
      <c r="AW398" s="19"/>
      <c r="AX398" s="19"/>
      <c r="AY398" s="19"/>
      <c r="AZ398" s="19"/>
      <c r="BA398" s="19"/>
      <c r="BB398" s="19"/>
      <c r="BC398" s="19"/>
      <c r="BF398" s="12"/>
      <c r="BG398" s="12"/>
      <c r="BH398" s="12"/>
      <c r="BI398" s="12"/>
      <c r="BJ398" s="12"/>
      <c r="BK398" s="12"/>
      <c r="BL398" s="12"/>
      <c r="BM398" s="12"/>
      <c r="BN398" s="12"/>
      <c r="BO398" s="12"/>
      <c r="BP398" s="12"/>
      <c r="BQ398" s="12"/>
      <c r="BR398" s="12"/>
      <c r="BS398" s="12"/>
      <c r="BT398" s="12"/>
      <c r="BU398" s="12"/>
    </row>
    <row r="399" spans="1:73">
      <c r="A399" s="19"/>
      <c r="B399" s="19"/>
      <c r="C399" s="19"/>
      <c r="D399" s="19"/>
      <c r="E399" s="89"/>
      <c r="F399" s="89"/>
      <c r="G399" s="19"/>
      <c r="H399" s="90"/>
      <c r="I399" s="90"/>
      <c r="J399" s="19"/>
      <c r="K399" s="19"/>
      <c r="L399" s="19"/>
      <c r="M399" s="19"/>
      <c r="N399" s="19"/>
      <c r="O399" s="19"/>
      <c r="P399" s="19"/>
      <c r="Q399" s="19"/>
      <c r="R399" s="141"/>
      <c r="S399" s="141"/>
      <c r="T399" s="141"/>
      <c r="U399" s="141"/>
      <c r="V399" s="141"/>
      <c r="W399" s="141"/>
      <c r="X399" s="141"/>
      <c r="Y399" s="141"/>
      <c r="Z399" s="19"/>
      <c r="AA399" s="19"/>
      <c r="AB399" s="19"/>
      <c r="AC399" s="377">
        <v>7</v>
      </c>
      <c r="AD399" s="376">
        <f t="array" ref="AD399">IF(AD355="-","-",COUNT(IF($R$5:$R$54=$H$5:$Q$54,IF($H$5:$Q$54=$AC399,IF($G$5:$G$54=AD$346,$H$5:$Q$54,""),""),""))/COUNT(IF($R$5:$R$54=$AC399,IF($G$5:$G$54=AD$346,$H$5:$Q$54,""),"")))</f>
        <v>0.95</v>
      </c>
      <c r="AE399" s="376" t="str">
        <f t="array" ref="AE399">IF(AE355="-","-",COUNT(IF($R$5:$R$54=$H$5:$Q$54,IF($H$5:$Q$54=$AC399,IF($G$5:$G$54=AE$346,$H$5:$Q$54,""),""),""))/COUNT(IF($R$5:$R$54=$AC399,IF($G$5:$G$54=AE$346,$H$5:$Q$54,""),"")))</f>
        <v>-</v>
      </c>
      <c r="AF399" s="376" t="str">
        <f t="array" ref="AF399">IF(AF355="-","-",COUNT(IF($R$5:$R$54=$H$5:$Q$54,IF($H$5:$Q$54=$AC399,IF($G$5:$G$54=AF$346,$H$5:$Q$54,""),""),""))/COUNT(IF($R$5:$R$54=$AC399,IF($G$5:$G$54=AF$346,$H$5:$Q$54,""),"")))</f>
        <v>-</v>
      </c>
      <c r="AG399" s="376" t="str">
        <f t="array" ref="AG399">IF(AG355="-","-",COUNT(IF($R$5:$R$54=$H$5:$Q$54,IF($H$5:$Q$54=$AC399,IF($G$5:$G$54=AG$346,$H$5:$Q$54,""),""),""))/COUNT(IF($R$5:$R$54=$AC399,IF($G$5:$G$54=AG$346,$H$5:$Q$54,""),"")))</f>
        <v>-</v>
      </c>
      <c r="AH399" s="376" t="str">
        <f t="array" ref="AH399">IF(AH355="-","-",COUNT(IF($R$5:$R$54=$H$5:$Q$54,IF($H$5:$Q$54=$AC399,IF($G$5:$G$54=AH$346,$H$5:$Q$54,""),""),""))/COUNT(IF($R$5:$R$54=$AC399,IF($G$5:$G$54=AH$346,$H$5:$Q$54,""),"")))</f>
        <v>-</v>
      </c>
      <c r="AI399" s="376" t="str">
        <f t="array" ref="AI399">IF(AI355="-","-",COUNT(IF($R$5:$R$54=$H$5:$Q$54,IF($H$5:$Q$54=$AC399,IF($G$5:$G$54=AI$346,$H$5:$Q$54,""),""),""))/COUNT(IF($R$5:$R$54=$AC399,IF($G$5:$G$54=AI$346,$H$5:$Q$54,""),"")))</f>
        <v>-</v>
      </c>
      <c r="AJ399" s="376">
        <f t="array" ref="AJ399">IF(AJ355="-","-",COUNT(IF($R$5:$R$54=$H$5:$Q$54,IF($H$5:$Q$54=$AC399,IF($G$5:$G$54=AJ$346,$H$5:$Q$54,""),""),""))/COUNT(IF($R$5:$R$54=$AC399,IF($G$5:$G$54=AJ$346,$H$5:$Q$54,""),"")))</f>
        <v>1</v>
      </c>
      <c r="AK399" s="376">
        <f t="array" ref="AK399">IF(AK355="-","-",COUNT(IF($R$5:$R$54=$H$5:$Q$54,IF($H$5:$Q$54=$AC399,IF($G$5:$G$54=AK$346,$H$5:$Q$54,""),""),""))/COUNT(IF($R$5:$R$54=$AC399,IF($G$5:$G$54=AK$346,$H$5:$Q$54,""),"")))</f>
        <v>1</v>
      </c>
      <c r="AL399" s="376" t="str">
        <f t="array" ref="AL399">IF(AL355="-","-",COUNT(IF($R$5:$R$54=$H$5:$Q$54,IF($H$5:$Q$54=$AC399,IF($G$5:$G$54=AL$346,$H$5:$Q$54,""),""),""))/COUNT(IF($R$5:$R$54=$AC399,IF($G$5:$G$54=AL$346,$H$5:$Q$54,""),"")))</f>
        <v>-</v>
      </c>
      <c r="AM399" s="376">
        <f t="array" ref="AM399">IF(AM355="-","-",COUNT(IF($R$5:$R$54=$H$5:$Q$54,IF($H$5:$Q$54=$AC399,IF($G$5:$G$54=AM$346,$H$5:$Q$54,""),""),""))/COUNT(IF($R$5:$R$54=$AC399,IF($G$5:$G$54=AM$346,$H$5:$Q$54,""),"")))</f>
        <v>0.9</v>
      </c>
      <c r="AN399" s="376" t="str">
        <f t="array" ref="AN399">IF(AN355="-","-",COUNT(IF($R$5:$R$54=$H$5:$Q$54,IF($H$5:$Q$54=$AC399,IF($G$5:$G$54=AN$346,$H$5:$Q$54,""),""),""))/COUNT(IF($R$5:$R$54=$AC399,IF($G$5:$G$54=AN$346,$H$5:$Q$54,""),"")))</f>
        <v>-</v>
      </c>
      <c r="AO399" s="376" t="str">
        <f t="array" ref="AO399">IF(AO355="-","-",COUNT(IF($R$5:$R$54=$H$5:$Q$54,IF($H$5:$Q$54=$AC399,IF($G$5:$G$54=AO$346,$H$5:$Q$54,""),""),""))/COUNT(IF($R$5:$R$54=$AC399,IF($G$5:$G$54=AO$346,$H$5:$Q$54,""),"")))</f>
        <v>-</v>
      </c>
      <c r="AP399" s="155">
        <f t="array" ref="AP399">IF(AP355=0,"-",COUNT(IF($R$5:$R$54=$H$5:$Q$54,IF($H$5:$Q$54=$AC399,$H$5:$Q$54,""),""))/COUNT(IF($R$5:$R$54=$AC399,$H$5:$Q$54,"")))</f>
        <v>0.97142857142857142</v>
      </c>
      <c r="AQ399" s="19"/>
      <c r="AR399" s="19"/>
      <c r="AS399" s="19"/>
      <c r="AT399" s="19"/>
      <c r="AU399" s="19"/>
      <c r="AV399" s="19"/>
      <c r="AW399" s="19"/>
      <c r="AX399" s="19"/>
      <c r="AY399" s="19"/>
      <c r="AZ399" s="19"/>
      <c r="BA399" s="19"/>
      <c r="BB399" s="19"/>
      <c r="BC399" s="19"/>
      <c r="BF399" s="12"/>
      <c r="BG399" s="12"/>
      <c r="BH399" s="12"/>
      <c r="BI399" s="12"/>
      <c r="BJ399" s="12"/>
      <c r="BK399" s="12"/>
      <c r="BL399" s="12"/>
      <c r="BM399" s="12"/>
      <c r="BN399" s="12"/>
      <c r="BO399" s="12"/>
      <c r="BP399" s="12"/>
      <c r="BQ399" s="12"/>
      <c r="BR399" s="12"/>
      <c r="BS399" s="12"/>
      <c r="BT399" s="12"/>
      <c r="BU399" s="12"/>
    </row>
    <row r="400" spans="1:73">
      <c r="A400" s="19"/>
      <c r="B400" s="19"/>
      <c r="C400" s="19"/>
      <c r="D400" s="19"/>
      <c r="E400" s="89"/>
      <c r="F400" s="89"/>
      <c r="G400" s="19"/>
      <c r="H400" s="90"/>
      <c r="I400" s="90"/>
      <c r="J400" s="19"/>
      <c r="K400" s="19"/>
      <c r="L400" s="19"/>
      <c r="M400" s="19"/>
      <c r="N400" s="19"/>
      <c r="O400" s="19"/>
      <c r="P400" s="19"/>
      <c r="Q400" s="19"/>
      <c r="R400" s="141"/>
      <c r="S400" s="141"/>
      <c r="T400" s="141"/>
      <c r="U400" s="141"/>
      <c r="V400" s="141"/>
      <c r="W400" s="141"/>
      <c r="X400" s="141"/>
      <c r="Y400" s="141"/>
      <c r="Z400" s="19"/>
      <c r="AA400" s="19"/>
      <c r="AB400" s="19"/>
      <c r="AC400" s="377">
        <v>8</v>
      </c>
      <c r="AD400" s="376" t="str">
        <f t="array" ref="AD400">IF(AD356="-","-",COUNT(IF($R$5:$R$54=$H$5:$Q$54,IF($H$5:$Q$54=$AC400,IF($G$5:$G$54=AD$346,$H$5:$Q$54,""),""),""))/COUNT(IF($R$5:$R$54=$AC400,IF($G$5:$G$54=AD$346,$H$5:$Q$54,""),"")))</f>
        <v>-</v>
      </c>
      <c r="AE400" s="376" t="str">
        <f t="array" ref="AE400">IF(AE356="-","-",COUNT(IF($R$5:$R$54=$H$5:$Q$54,IF($H$5:$Q$54=$AC400,IF($G$5:$G$54=AE$346,$H$5:$Q$54,""),""),""))/COUNT(IF($R$5:$R$54=$AC400,IF($G$5:$G$54=AE$346,$H$5:$Q$54,""),"")))</f>
        <v>-</v>
      </c>
      <c r="AF400" s="376" t="str">
        <f t="array" ref="AF400">IF(AF356="-","-",COUNT(IF($R$5:$R$54=$H$5:$Q$54,IF($H$5:$Q$54=$AC400,IF($G$5:$G$54=AF$346,$H$5:$Q$54,""),""),""))/COUNT(IF($R$5:$R$54=$AC400,IF($G$5:$G$54=AF$346,$H$5:$Q$54,""),"")))</f>
        <v>-</v>
      </c>
      <c r="AG400" s="376">
        <f t="array" ref="AG400">IF(AG356="-","-",COUNT(IF($R$5:$R$54=$H$5:$Q$54,IF($H$5:$Q$54=$AC400,IF($G$5:$G$54=AG$346,$H$5:$Q$54,""),""),""))/COUNT(IF($R$5:$R$54=$AC400,IF($G$5:$G$54=AG$346,$H$5:$Q$54,""),"")))</f>
        <v>0.9</v>
      </c>
      <c r="AH400" s="376" t="str">
        <f t="array" ref="AH400">IF(AH356="-","-",COUNT(IF($R$5:$R$54=$H$5:$Q$54,IF($H$5:$Q$54=$AC400,IF($G$5:$G$54=AH$346,$H$5:$Q$54,""),""),""))/COUNT(IF($R$5:$R$54=$AC400,IF($G$5:$G$54=AH$346,$H$5:$Q$54,""),"")))</f>
        <v>-</v>
      </c>
      <c r="AI400" s="376" t="str">
        <f t="array" ref="AI400">IF(AI356="-","-",COUNT(IF($R$5:$R$54=$H$5:$Q$54,IF($H$5:$Q$54=$AC400,IF($G$5:$G$54=AI$346,$H$5:$Q$54,""),""),""))/COUNT(IF($R$5:$R$54=$AC400,IF($G$5:$G$54=AI$346,$H$5:$Q$54,""),"")))</f>
        <v>-</v>
      </c>
      <c r="AJ400" s="376" t="str">
        <f t="array" ref="AJ400">IF(AJ356="-","-",COUNT(IF($R$5:$R$54=$H$5:$Q$54,IF($H$5:$Q$54=$AC400,IF($G$5:$G$54=AJ$346,$H$5:$Q$54,""),""),""))/COUNT(IF($R$5:$R$54=$AC400,IF($G$5:$G$54=AJ$346,$H$5:$Q$54,""),"")))</f>
        <v>-</v>
      </c>
      <c r="AK400" s="376" t="str">
        <f t="array" ref="AK400">IF(AK356="-","-",COUNT(IF($R$5:$R$54=$H$5:$Q$54,IF($H$5:$Q$54=$AC400,IF($G$5:$G$54=AK$346,$H$5:$Q$54,""),""),""))/COUNT(IF($R$5:$R$54=$AC400,IF($G$5:$G$54=AK$346,$H$5:$Q$54,""),"")))</f>
        <v>-</v>
      </c>
      <c r="AL400" s="376" t="str">
        <f t="array" ref="AL400">IF(AL356="-","-",COUNT(IF($R$5:$R$54=$H$5:$Q$54,IF($H$5:$Q$54=$AC400,IF($G$5:$G$54=AL$346,$H$5:$Q$54,""),""),""))/COUNT(IF($R$5:$R$54=$AC400,IF($G$5:$G$54=AL$346,$H$5:$Q$54,""),"")))</f>
        <v>-</v>
      </c>
      <c r="AM400" s="376">
        <f t="array" ref="AM400">IF(AM356="-","-",COUNT(IF($R$5:$R$54=$H$5:$Q$54,IF($H$5:$Q$54=$AC400,IF($G$5:$G$54=AM$346,$H$5:$Q$54,""),""),""))/COUNT(IF($R$5:$R$54=$AC400,IF($G$5:$G$54=AM$346,$H$5:$Q$54,""),"")))</f>
        <v>0.7</v>
      </c>
      <c r="AN400" s="376" t="str">
        <f t="array" ref="AN400">IF(AN356="-","-",COUNT(IF($R$5:$R$54=$H$5:$Q$54,IF($H$5:$Q$54=$AC400,IF($G$5:$G$54=AN$346,$H$5:$Q$54,""),""),""))/COUNT(IF($R$5:$R$54=$AC400,IF($G$5:$G$54=AN$346,$H$5:$Q$54,""),"")))</f>
        <v>-</v>
      </c>
      <c r="AO400" s="376" t="str">
        <f t="array" ref="AO400">IF(AO356="-","-",COUNT(IF($R$5:$R$54=$H$5:$Q$54,IF($H$5:$Q$54=$AC400,IF($G$5:$G$54=AO$346,$H$5:$Q$54,""),""),""))/COUNT(IF($R$5:$R$54=$AC400,IF($G$5:$G$54=AO$346,$H$5:$Q$54,""),"")))</f>
        <v>-</v>
      </c>
      <c r="AP400" s="155">
        <f t="array" ref="AP400">IF(AP356=0,"-",COUNT(IF($R$5:$R$54=$H$5:$Q$54,IF($H$5:$Q$54=$AC400,$H$5:$Q$54,""),""))/COUNT(IF($R$5:$R$54=$AC400,$H$5:$Q$54,"")))</f>
        <v>0.85</v>
      </c>
      <c r="AQ400" s="19"/>
      <c r="AR400" s="19"/>
      <c r="AS400" s="19"/>
      <c r="AT400" s="19"/>
      <c r="AU400" s="19"/>
      <c r="AV400" s="19"/>
      <c r="AW400" s="19"/>
      <c r="AX400" s="19"/>
      <c r="AY400" s="19"/>
      <c r="AZ400" s="19"/>
      <c r="BA400" s="19"/>
      <c r="BB400" s="19"/>
      <c r="BC400" s="19"/>
      <c r="BF400" s="12"/>
      <c r="BG400" s="12"/>
      <c r="BH400" s="12"/>
      <c r="BI400" s="12"/>
      <c r="BJ400" s="12"/>
      <c r="BK400" s="12"/>
      <c r="BL400" s="12"/>
      <c r="BM400" s="12"/>
      <c r="BN400" s="12"/>
      <c r="BO400" s="12"/>
      <c r="BP400" s="12"/>
      <c r="BQ400" s="12"/>
      <c r="BR400" s="12"/>
      <c r="BS400" s="12"/>
      <c r="BT400" s="12"/>
      <c r="BU400" s="12"/>
    </row>
    <row r="401" spans="1:73">
      <c r="A401" s="19"/>
      <c r="B401" s="19"/>
      <c r="C401" s="19"/>
      <c r="D401" s="19"/>
      <c r="E401" s="89"/>
      <c r="F401" s="89"/>
      <c r="G401" s="19"/>
      <c r="H401" s="90"/>
      <c r="I401" s="90"/>
      <c r="J401" s="19"/>
      <c r="K401" s="19"/>
      <c r="L401" s="19"/>
      <c r="M401" s="19"/>
      <c r="N401" s="19"/>
      <c r="O401" s="19"/>
      <c r="P401" s="19"/>
      <c r="Q401" s="19"/>
      <c r="R401" s="141"/>
      <c r="S401" s="141"/>
      <c r="T401" s="141"/>
      <c r="U401" s="141"/>
      <c r="V401" s="141"/>
      <c r="W401" s="141"/>
      <c r="X401" s="141"/>
      <c r="Y401" s="141"/>
      <c r="Z401" s="19"/>
      <c r="AA401" s="19"/>
      <c r="AB401" s="19"/>
      <c r="AC401" s="377">
        <v>9</v>
      </c>
      <c r="AD401" s="376" t="str">
        <f t="array" ref="AD401">IF(AD357="-","-",COUNT(IF($R$5:$R$54=$H$5:$Q$54,IF($H$5:$Q$54=$AC401,IF($G$5:$G$54=AD$346,$H$5:$Q$54,""),""),""))/COUNT(IF($R$5:$R$54=$AC401,IF($G$5:$G$54=AD$346,$H$5:$Q$54,""),"")))</f>
        <v>-</v>
      </c>
      <c r="AE401" s="376" t="str">
        <f t="array" ref="AE401">IF(AE357="-","-",COUNT(IF($R$5:$R$54=$H$5:$Q$54,IF($H$5:$Q$54=$AC401,IF($G$5:$G$54=AE$346,$H$5:$Q$54,""),""),""))/COUNT(IF($R$5:$R$54=$AC401,IF($G$5:$G$54=AE$346,$H$5:$Q$54,""),"")))</f>
        <v>-</v>
      </c>
      <c r="AF401" s="376" t="str">
        <f t="array" ref="AF401">IF(AF357="-","-",COUNT(IF($R$5:$R$54=$H$5:$Q$54,IF($H$5:$Q$54=$AC401,IF($G$5:$G$54=AF$346,$H$5:$Q$54,""),""),""))/COUNT(IF($R$5:$R$54=$AC401,IF($G$5:$G$54=AF$346,$H$5:$Q$54,""),"")))</f>
        <v>-</v>
      </c>
      <c r="AG401" s="376">
        <f t="array" ref="AG401">IF(AG357="-","-",COUNT(IF($R$5:$R$54=$H$5:$Q$54,IF($H$5:$Q$54=$AC401,IF($G$5:$G$54=AG$346,$H$5:$Q$54,""),""),""))/COUNT(IF($R$5:$R$54=$AC401,IF($G$5:$G$54=AG$346,$H$5:$Q$54,""),"")))</f>
        <v>0.8</v>
      </c>
      <c r="AH401" s="376" t="str">
        <f t="array" ref="AH401">IF(AH357="-","-",COUNT(IF($R$5:$R$54=$H$5:$Q$54,IF($H$5:$Q$54=$AC401,IF($G$5:$G$54=AH$346,$H$5:$Q$54,""),""),""))/COUNT(IF($R$5:$R$54=$AC401,IF($G$5:$G$54=AH$346,$H$5:$Q$54,""),"")))</f>
        <v>-</v>
      </c>
      <c r="AI401" s="376" t="str">
        <f t="array" ref="AI401">IF(AI357="-","-",COUNT(IF($R$5:$R$54=$H$5:$Q$54,IF($H$5:$Q$54=$AC401,IF($G$5:$G$54=AI$346,$H$5:$Q$54,""),""),""))/COUNT(IF($R$5:$R$54=$AC401,IF($G$5:$G$54=AI$346,$H$5:$Q$54,""),"")))</f>
        <v>-</v>
      </c>
      <c r="AJ401" s="376" t="str">
        <f t="array" ref="AJ401">IF(AJ357="-","-",COUNT(IF($R$5:$R$54=$H$5:$Q$54,IF($H$5:$Q$54=$AC401,IF($G$5:$G$54=AJ$346,$H$5:$Q$54,""),""),""))/COUNT(IF($R$5:$R$54=$AC401,IF($G$5:$G$54=AJ$346,$H$5:$Q$54,""),"")))</f>
        <v>-</v>
      </c>
      <c r="AK401" s="376" t="str">
        <f t="array" ref="AK401">IF(AK357="-","-",COUNT(IF($R$5:$R$54=$H$5:$Q$54,IF($H$5:$Q$54=$AC401,IF($G$5:$G$54=AK$346,$H$5:$Q$54,""),""),""))/COUNT(IF($R$5:$R$54=$AC401,IF($G$5:$G$54=AK$346,$H$5:$Q$54,""),"")))</f>
        <v>-</v>
      </c>
      <c r="AL401" s="376" t="str">
        <f t="array" ref="AL401">IF(AL357="-","-",COUNT(IF($R$5:$R$54=$H$5:$Q$54,IF($H$5:$Q$54=$AC401,IF($G$5:$G$54=AL$346,$H$5:$Q$54,""),""),""))/COUNT(IF($R$5:$R$54=$AC401,IF($G$5:$G$54=AL$346,$H$5:$Q$54,""),"")))</f>
        <v>-</v>
      </c>
      <c r="AM401" s="376">
        <f t="array" ref="AM401">IF(AM357="-","-",COUNT(IF($R$5:$R$54=$H$5:$Q$54,IF($H$5:$Q$54=$AC401,IF($G$5:$G$54=AM$346,$H$5:$Q$54,""),""),""))/COUNT(IF($R$5:$R$54=$AC401,IF($G$5:$G$54=AM$346,$H$5:$Q$54,""),"")))</f>
        <v>0.6</v>
      </c>
      <c r="AN401" s="376" t="str">
        <f t="array" ref="AN401">IF(AN357="-","-",COUNT(IF($R$5:$R$54=$H$5:$Q$54,IF($H$5:$Q$54=$AC401,IF($G$5:$G$54=AN$346,$H$5:$Q$54,""),""),""))/COUNT(IF($R$5:$R$54=$AC401,IF($G$5:$G$54=AN$346,$H$5:$Q$54,""),"")))</f>
        <v>-</v>
      </c>
      <c r="AO401" s="376" t="str">
        <f t="array" ref="AO401">IF(AO357="-","-",COUNT(IF($R$5:$R$54=$H$5:$Q$54,IF($H$5:$Q$54=$AC401,IF($G$5:$G$54=AO$346,$H$5:$Q$54,""),""),""))/COUNT(IF($R$5:$R$54=$AC401,IF($G$5:$G$54=AO$346,$H$5:$Q$54,""),"")))</f>
        <v>-</v>
      </c>
      <c r="AP401" s="155">
        <f t="array" ref="AP401">IF(AP357=0,"-",COUNT(IF($R$5:$R$54=$H$5:$Q$54,IF($H$5:$Q$54=$AC401,$H$5:$Q$54,""),""))/COUNT(IF($R$5:$R$54=$AC401,$H$5:$Q$54,"")))</f>
        <v>0.7</v>
      </c>
      <c r="AQ401" s="19"/>
      <c r="AR401" s="19"/>
      <c r="AS401" s="19"/>
      <c r="AT401" s="19"/>
      <c r="AU401" s="19"/>
      <c r="AV401" s="19"/>
      <c r="AW401" s="19"/>
      <c r="AX401" s="19"/>
      <c r="AY401" s="19"/>
      <c r="AZ401" s="19"/>
      <c r="BA401" s="19"/>
      <c r="BB401" s="19"/>
      <c r="BC401" s="19"/>
      <c r="BF401" s="12"/>
      <c r="BG401" s="12"/>
      <c r="BH401" s="12"/>
      <c r="BI401" s="12"/>
      <c r="BJ401" s="12"/>
      <c r="BK401" s="12"/>
      <c r="BL401" s="12"/>
      <c r="BM401" s="12"/>
      <c r="BN401" s="12"/>
      <c r="BO401" s="12"/>
      <c r="BP401" s="12"/>
      <c r="BQ401" s="12"/>
      <c r="BR401" s="12"/>
      <c r="BS401" s="12"/>
      <c r="BT401" s="12"/>
      <c r="BU401" s="12"/>
    </row>
    <row r="402" spans="1:73">
      <c r="A402" s="19"/>
      <c r="B402" s="19"/>
      <c r="C402" s="19"/>
      <c r="D402" s="19"/>
      <c r="E402" s="89"/>
      <c r="F402" s="89"/>
      <c r="G402" s="19"/>
      <c r="H402" s="90"/>
      <c r="I402" s="90"/>
      <c r="J402" s="19"/>
      <c r="K402" s="19"/>
      <c r="L402" s="19"/>
      <c r="M402" s="19"/>
      <c r="N402" s="19"/>
      <c r="O402" s="19"/>
      <c r="P402" s="19"/>
      <c r="Q402" s="19"/>
      <c r="R402" s="141"/>
      <c r="S402" s="141"/>
      <c r="T402" s="141"/>
      <c r="U402" s="141"/>
      <c r="V402" s="141"/>
      <c r="W402" s="141"/>
      <c r="X402" s="141"/>
      <c r="Y402" s="141"/>
      <c r="Z402" s="19"/>
      <c r="AA402" s="19"/>
      <c r="AB402" s="19"/>
      <c r="AC402" s="377">
        <v>10</v>
      </c>
      <c r="AD402" s="376" t="str">
        <f t="array" ref="AD402">IF(AD358="-","-",COUNT(IF($R$5:$R$54=$H$5:$Q$54,IF($H$5:$Q$54=$AC402,IF($G$5:$G$54=AD$346,$H$5:$Q$54,""),""),""))/COUNT(IF($R$5:$R$54=$AC402,IF($G$5:$G$54=AD$346,$H$5:$Q$54,""),"")))</f>
        <v>-</v>
      </c>
      <c r="AE402" s="376" t="str">
        <f t="array" ref="AE402">IF(AE358="-","-",COUNT(IF($R$5:$R$54=$H$5:$Q$54,IF($H$5:$Q$54=$AC402,IF($G$5:$G$54=AE$346,$H$5:$Q$54,""),""),""))/COUNT(IF($R$5:$R$54=$AC402,IF($G$5:$G$54=AE$346,$H$5:$Q$54,""),"")))</f>
        <v>-</v>
      </c>
      <c r="AF402" s="376" t="str">
        <f t="array" ref="AF402">IF(AF358="-","-",COUNT(IF($R$5:$R$54=$H$5:$Q$54,IF($H$5:$Q$54=$AC402,IF($G$5:$G$54=AF$346,$H$5:$Q$54,""),""),""))/COUNT(IF($R$5:$R$54=$AC402,IF($G$5:$G$54=AF$346,$H$5:$Q$54,""),"")))</f>
        <v>-</v>
      </c>
      <c r="AG402" s="376">
        <f t="array" ref="AG402">IF(AG358="-","-",COUNT(IF($R$5:$R$54=$H$5:$Q$54,IF($H$5:$Q$54=$AC402,IF($G$5:$G$54=AG$346,$H$5:$Q$54,""),""),""))/COUNT(IF($R$5:$R$54=$AC402,IF($G$5:$G$54=AG$346,$H$5:$Q$54,""),"")))</f>
        <v>0.86206896551724133</v>
      </c>
      <c r="AH402" s="376" t="str">
        <f t="array" ref="AH402">IF(AH358="-","-",COUNT(IF($R$5:$R$54=$H$5:$Q$54,IF($H$5:$Q$54=$AC402,IF($G$5:$G$54=AH$346,$H$5:$Q$54,""),""),""))/COUNT(IF($R$5:$R$54=$AC402,IF($G$5:$G$54=AH$346,$H$5:$Q$54,""),"")))</f>
        <v>-</v>
      </c>
      <c r="AI402" s="376" t="str">
        <f t="array" ref="AI402">IF(AI358="-","-",COUNT(IF($R$5:$R$54=$H$5:$Q$54,IF($H$5:$Q$54=$AC402,IF($G$5:$G$54=AI$346,$H$5:$Q$54,""),""),""))/COUNT(IF($R$5:$R$54=$AC402,IF($G$5:$G$54=AI$346,$H$5:$Q$54,""),"")))</f>
        <v>-</v>
      </c>
      <c r="AJ402" s="376" t="str">
        <f t="array" ref="AJ402">IF(AJ358="-","-",COUNT(IF($R$5:$R$54=$H$5:$Q$54,IF($H$5:$Q$54=$AC402,IF($G$5:$G$54=AJ$346,$H$5:$Q$54,""),""),""))/COUNT(IF($R$5:$R$54=$AC402,IF($G$5:$G$54=AJ$346,$H$5:$Q$54,""),"")))</f>
        <v>-</v>
      </c>
      <c r="AK402" s="376" t="str">
        <f t="array" ref="AK402">IF(AK358="-","-",COUNT(IF($R$5:$R$54=$H$5:$Q$54,IF($H$5:$Q$54=$AC402,IF($G$5:$G$54=AK$346,$H$5:$Q$54,""),""),""))/COUNT(IF($R$5:$R$54=$AC402,IF($G$5:$G$54=AK$346,$H$5:$Q$54,""),"")))</f>
        <v>-</v>
      </c>
      <c r="AL402" s="376" t="str">
        <f t="array" ref="AL402">IF(AL358="-","-",COUNT(IF($R$5:$R$54=$H$5:$Q$54,IF($H$5:$Q$54=$AC402,IF($G$5:$G$54=AL$346,$H$5:$Q$54,""),""),""))/COUNT(IF($R$5:$R$54=$AC402,IF($G$5:$G$54=AL$346,$H$5:$Q$54,""),"")))</f>
        <v>-</v>
      </c>
      <c r="AM402" s="376">
        <f t="array" ref="AM402">IF(AM358="-","-",COUNT(IF($R$5:$R$54=$H$5:$Q$54,IF($H$5:$Q$54=$AC402,IF($G$5:$G$54=AM$346,$H$5:$Q$54,""),""),""))/COUNT(IF($R$5:$R$54=$AC402,IF($G$5:$G$54=AM$346,$H$5:$Q$54,""),"")))</f>
        <v>0.6</v>
      </c>
      <c r="AN402" s="376" t="str">
        <f t="array" ref="AN402">IF(AN358="-","-",COUNT(IF($R$5:$R$54=$H$5:$Q$54,IF($H$5:$Q$54=$AC402,IF($G$5:$G$54=AN$346,$H$5:$Q$54,""),""),""))/COUNT(IF($R$5:$R$54=$AC402,IF($G$5:$G$54=AN$346,$H$5:$Q$54,""),"")))</f>
        <v>-</v>
      </c>
      <c r="AO402" s="376" t="str">
        <f t="array" ref="AO402">IF(AO358="-","-",COUNT(IF($R$5:$R$54=$H$5:$Q$54,IF($H$5:$Q$54=$AC402,IF($G$5:$G$54=AO$346,$H$5:$Q$54,""),""),""))/COUNT(IF($R$5:$R$54=$AC402,IF($G$5:$G$54=AO$346,$H$5:$Q$54,""),"")))</f>
        <v>-</v>
      </c>
      <c r="AP402" s="155">
        <f t="array" ref="AP402">IF(AP358=0,"-",COUNT(IF($R$5:$R$54=$H$5:$Q$54,IF($H$5:$Q$54=$AC402,$H$5:$Q$54,""),""))/COUNT(IF($R$5:$R$54=$AC402,$H$5:$Q$54,"")))</f>
        <v>0.79487179487179482</v>
      </c>
      <c r="AQ402" s="19"/>
      <c r="AR402" s="19"/>
      <c r="AS402" s="19"/>
      <c r="AT402" s="19"/>
      <c r="AU402" s="19"/>
      <c r="AV402" s="19"/>
      <c r="AW402" s="19"/>
      <c r="AX402" s="19"/>
      <c r="AY402" s="19"/>
      <c r="AZ402" s="19"/>
      <c r="BA402" s="19"/>
      <c r="BB402" s="19"/>
      <c r="BC402" s="19"/>
      <c r="BF402" s="12"/>
      <c r="BG402" s="12"/>
      <c r="BH402" s="12"/>
      <c r="BI402" s="12"/>
      <c r="BJ402" s="12"/>
      <c r="BK402" s="12"/>
      <c r="BL402" s="12"/>
      <c r="BM402" s="12"/>
      <c r="BN402" s="12"/>
      <c r="BO402" s="12"/>
      <c r="BP402" s="12"/>
      <c r="BQ402" s="12"/>
      <c r="BR402" s="12"/>
      <c r="BS402" s="12"/>
      <c r="BT402" s="12"/>
      <c r="BU402" s="12"/>
    </row>
    <row r="403" spans="1:73">
      <c r="A403" s="19"/>
      <c r="B403" s="19"/>
      <c r="C403" s="19"/>
      <c r="D403" s="19"/>
      <c r="E403" s="89"/>
      <c r="F403" s="89"/>
      <c r="G403" s="19"/>
      <c r="H403" s="90"/>
      <c r="I403" s="90"/>
      <c r="J403" s="19"/>
      <c r="K403" s="19"/>
      <c r="L403" s="19"/>
      <c r="M403" s="19"/>
      <c r="N403" s="19"/>
      <c r="O403" s="19"/>
      <c r="P403" s="19"/>
      <c r="Q403" s="19"/>
      <c r="R403" s="141"/>
      <c r="S403" s="141"/>
      <c r="T403" s="141"/>
      <c r="U403" s="141"/>
      <c r="V403" s="141"/>
      <c r="W403" s="141"/>
      <c r="X403" s="141"/>
      <c r="Y403" s="141"/>
      <c r="Z403" s="19"/>
      <c r="AA403" s="19"/>
      <c r="AB403" s="19"/>
      <c r="AC403" s="377">
        <v>11</v>
      </c>
      <c r="AD403" s="376" t="str">
        <f t="array" ref="AD403">IF(AD359="-","-",COUNT(IF($R$5:$R$54=$H$5:$Q$54,IF($H$5:$Q$54=$AC403,IF($G$5:$G$54=AD$346,$H$5:$Q$54,""),""),""))/COUNT(IF($R$5:$R$54=$AC403,IF($G$5:$G$54=AD$346,$H$5:$Q$54,""),"")))</f>
        <v>-</v>
      </c>
      <c r="AE403" s="376" t="str">
        <f t="array" ref="AE403">IF(AE359="-","-",COUNT(IF($R$5:$R$54=$H$5:$Q$54,IF($H$5:$Q$54=$AC403,IF($G$5:$G$54=AE$346,$H$5:$Q$54,""),""),""))/COUNT(IF($R$5:$R$54=$AC403,IF($G$5:$G$54=AE$346,$H$5:$Q$54,""),"")))</f>
        <v>-</v>
      </c>
      <c r="AF403" s="376" t="str">
        <f t="array" ref="AF403">IF(AF359="-","-",COUNT(IF($R$5:$R$54=$H$5:$Q$54,IF($H$5:$Q$54=$AC403,IF($G$5:$G$54=AF$346,$H$5:$Q$54,""),""),""))/COUNT(IF($R$5:$R$54=$AC403,IF($G$5:$G$54=AF$346,$H$5:$Q$54,""),"")))</f>
        <v>-</v>
      </c>
      <c r="AG403" s="376">
        <f t="array" ref="AG403">IF(AG359="-","-",COUNT(IF($R$5:$R$54=$H$5:$Q$54,IF($H$5:$Q$54=$AC403,IF($G$5:$G$54=AG$346,$H$5:$Q$54,""),""),""))/COUNT(IF($R$5:$R$54=$AC403,IF($G$5:$G$54=AG$346,$H$5:$Q$54,""),"")))</f>
        <v>0.68421052631578949</v>
      </c>
      <c r="AH403" s="376" t="str">
        <f t="array" ref="AH403">IF(AH359="-","-",COUNT(IF($R$5:$R$54=$H$5:$Q$54,IF($H$5:$Q$54=$AC403,IF($G$5:$G$54=AH$346,$H$5:$Q$54,""),""),""))/COUNT(IF($R$5:$R$54=$AC403,IF($G$5:$G$54=AH$346,$H$5:$Q$54,""),"")))</f>
        <v>-</v>
      </c>
      <c r="AI403" s="376" t="str">
        <f t="array" ref="AI403">IF(AI359="-","-",COUNT(IF($R$5:$R$54=$H$5:$Q$54,IF($H$5:$Q$54=$AC403,IF($G$5:$G$54=AI$346,$H$5:$Q$54,""),""),""))/COUNT(IF($R$5:$R$54=$AC403,IF($G$5:$G$54=AI$346,$H$5:$Q$54,""),"")))</f>
        <v>-</v>
      </c>
      <c r="AJ403" s="376" t="str">
        <f t="array" ref="AJ403">IF(AJ359="-","-",COUNT(IF($R$5:$R$54=$H$5:$Q$54,IF($H$5:$Q$54=$AC403,IF($G$5:$G$54=AJ$346,$H$5:$Q$54,""),""),""))/COUNT(IF($R$5:$R$54=$AC403,IF($G$5:$G$54=AJ$346,$H$5:$Q$54,""),"")))</f>
        <v>-</v>
      </c>
      <c r="AK403" s="376" t="str">
        <f t="array" ref="AK403">IF(AK359="-","-",COUNT(IF($R$5:$R$54=$H$5:$Q$54,IF($H$5:$Q$54=$AC403,IF($G$5:$G$54=AK$346,$H$5:$Q$54,""),""),""))/COUNT(IF($R$5:$R$54=$AC403,IF($G$5:$G$54=AK$346,$H$5:$Q$54,""),"")))</f>
        <v>-</v>
      </c>
      <c r="AL403" s="376" t="str">
        <f t="array" ref="AL403">IF(AL359="-","-",COUNT(IF($R$5:$R$54=$H$5:$Q$54,IF($H$5:$Q$54=$AC403,IF($G$5:$G$54=AL$346,$H$5:$Q$54,""),""),""))/COUNT(IF($R$5:$R$54=$AC403,IF($G$5:$G$54=AL$346,$H$5:$Q$54,""),"")))</f>
        <v>-</v>
      </c>
      <c r="AM403" s="376">
        <f t="array" ref="AM403">IF(AM359="-","-",COUNT(IF($R$5:$R$54=$H$5:$Q$54,IF($H$5:$Q$54=$AC403,IF($G$5:$G$54=AM$346,$H$5:$Q$54,""),""),""))/COUNT(IF($R$5:$R$54=$AC403,IF($G$5:$G$54=AM$346,$H$5:$Q$54,""),"")))</f>
        <v>0.4</v>
      </c>
      <c r="AN403" s="376" t="str">
        <f t="array" ref="AN403">IF(AN359="-","-",COUNT(IF($R$5:$R$54=$H$5:$Q$54,IF($H$5:$Q$54=$AC403,IF($G$5:$G$54=AN$346,$H$5:$Q$54,""),""),""))/COUNT(IF($R$5:$R$54=$AC403,IF($G$5:$G$54=AN$346,$H$5:$Q$54,""),"")))</f>
        <v>-</v>
      </c>
      <c r="AO403" s="376" t="str">
        <f t="array" ref="AO403">IF(AO359="-","-",COUNT(IF($R$5:$R$54=$H$5:$Q$54,IF($H$5:$Q$54=$AC403,IF($G$5:$G$54=AO$346,$H$5:$Q$54,""),""),""))/COUNT(IF($R$5:$R$54=$AC403,IF($G$5:$G$54=AO$346,$H$5:$Q$54,""),"")))</f>
        <v>-</v>
      </c>
      <c r="AP403" s="155">
        <f t="array" ref="AP403">IF(AP359=0,"-",COUNT(IF($R$5:$R$54=$H$5:$Q$54,IF($H$5:$Q$54=$AC403,$H$5:$Q$54,""),""))/COUNT(IF($R$5:$R$54=$AC403,$H$5:$Q$54,"")))</f>
        <v>0.58620689655172409</v>
      </c>
      <c r="AQ403" s="19"/>
      <c r="AR403" s="19"/>
      <c r="AS403" s="19"/>
      <c r="AT403" s="19"/>
      <c r="AU403" s="19"/>
      <c r="AV403" s="19"/>
      <c r="AW403" s="19"/>
      <c r="AX403" s="19"/>
      <c r="AY403" s="19"/>
      <c r="AZ403" s="19"/>
      <c r="BA403" s="19"/>
      <c r="BB403" s="19"/>
      <c r="BC403" s="19"/>
      <c r="BF403" s="12"/>
      <c r="BG403" s="12"/>
      <c r="BH403" s="12"/>
      <c r="BI403" s="12"/>
      <c r="BJ403" s="12"/>
      <c r="BK403" s="12"/>
      <c r="BL403" s="12"/>
      <c r="BM403" s="12"/>
      <c r="BN403" s="12"/>
      <c r="BO403" s="12"/>
      <c r="BP403" s="12"/>
      <c r="BQ403" s="12"/>
      <c r="BR403" s="12"/>
      <c r="BS403" s="12"/>
      <c r="BT403" s="12"/>
      <c r="BU403" s="12"/>
    </row>
    <row r="404" spans="1:73">
      <c r="A404" s="19"/>
      <c r="B404" s="19"/>
      <c r="C404" s="19"/>
      <c r="D404" s="19"/>
      <c r="E404" s="89"/>
      <c r="F404" s="89"/>
      <c r="G404" s="19"/>
      <c r="H404" s="90"/>
      <c r="I404" s="90"/>
      <c r="J404" s="19"/>
      <c r="K404" s="19"/>
      <c r="L404" s="19"/>
      <c r="M404" s="19"/>
      <c r="N404" s="19"/>
      <c r="O404" s="19"/>
      <c r="P404" s="19"/>
      <c r="Q404" s="19"/>
      <c r="R404" s="141"/>
      <c r="S404" s="141"/>
      <c r="T404" s="141"/>
      <c r="U404" s="141"/>
      <c r="V404" s="141"/>
      <c r="W404" s="141"/>
      <c r="X404" s="141"/>
      <c r="Y404" s="141"/>
      <c r="Z404" s="19"/>
      <c r="AA404" s="19"/>
      <c r="AB404" s="19"/>
      <c r="AC404" s="377">
        <v>12</v>
      </c>
      <c r="AD404" s="376" t="str">
        <f t="array" ref="AD404">IF(AD360="-","-",COUNT(IF($R$5:$R$54=$H$5:$Q$54,IF($H$5:$Q$54=$AC404,IF($G$5:$G$54=AD$346,$H$5:$Q$54,""),""),""))/COUNT(IF($R$5:$R$54=$AC404,IF($G$5:$G$54=AD$346,$H$5:$Q$54,""),"")))</f>
        <v>-</v>
      </c>
      <c r="AE404" s="376" t="str">
        <f t="array" ref="AE404">IF(AE360="-","-",COUNT(IF($R$5:$R$54=$H$5:$Q$54,IF($H$5:$Q$54=$AC404,IF($G$5:$G$54=AE$346,$H$5:$Q$54,""),""),""))/COUNT(IF($R$5:$R$54=$AC404,IF($G$5:$G$54=AE$346,$H$5:$Q$54,""),"")))</f>
        <v>-</v>
      </c>
      <c r="AF404" s="376" t="str">
        <f t="array" ref="AF404">IF(AF360="-","-",COUNT(IF($R$5:$R$54=$H$5:$Q$54,IF($H$5:$Q$54=$AC404,IF($G$5:$G$54=AF$346,$H$5:$Q$54,""),""),""))/COUNT(IF($R$5:$R$54=$AC404,IF($G$5:$G$54=AF$346,$H$5:$Q$54,""),"")))</f>
        <v>-</v>
      </c>
      <c r="AG404" s="376" t="str">
        <f t="array" ref="AG404">IF(AG360="-","-",COUNT(IF($R$5:$R$54=$H$5:$Q$54,IF($H$5:$Q$54=$AC404,IF($G$5:$G$54=AG$346,$H$5:$Q$54,""),""),""))/COUNT(IF($R$5:$R$54=$AC404,IF($G$5:$G$54=AG$346,$H$5:$Q$54,""),"")))</f>
        <v>-</v>
      </c>
      <c r="AH404" s="376" t="str">
        <f t="array" ref="AH404">IF(AH360="-","-",COUNT(IF($R$5:$R$54=$H$5:$Q$54,IF($H$5:$Q$54=$AC404,IF($G$5:$G$54=AH$346,$H$5:$Q$54,""),""),""))/COUNT(IF($R$5:$R$54=$AC404,IF($G$5:$G$54=AH$346,$H$5:$Q$54,""),"")))</f>
        <v>-</v>
      </c>
      <c r="AI404" s="376" t="str">
        <f t="array" ref="AI404">IF(AI360="-","-",COUNT(IF($R$5:$R$54=$H$5:$Q$54,IF($H$5:$Q$54=$AC404,IF($G$5:$G$54=AI$346,$H$5:$Q$54,""),""),""))/COUNT(IF($R$5:$R$54=$AC404,IF($G$5:$G$54=AI$346,$H$5:$Q$54,""),"")))</f>
        <v>-</v>
      </c>
      <c r="AJ404" s="376">
        <f t="array" ref="AJ404">IF(AJ360="-","-",COUNT(IF($R$5:$R$54=$H$5:$Q$54,IF($H$5:$Q$54=$AC404,IF($G$5:$G$54=AJ$346,$H$5:$Q$54,""),""),""))/COUNT(IF($R$5:$R$54=$AC404,IF($G$5:$G$54=AJ$346,$H$5:$Q$54,""),"")))</f>
        <v>0.6</v>
      </c>
      <c r="AK404" s="376" t="str">
        <f t="array" ref="AK404">IF(AK360="-","-",COUNT(IF($R$5:$R$54=$H$5:$Q$54,IF($H$5:$Q$54=$AC404,IF($G$5:$G$54=AK$346,$H$5:$Q$54,""),""),""))/COUNT(IF($R$5:$R$54=$AC404,IF($G$5:$G$54=AK$346,$H$5:$Q$54,""),"")))</f>
        <v>-</v>
      </c>
      <c r="AL404" s="376" t="str">
        <f t="array" ref="AL404">IF(AL360="-","-",COUNT(IF($R$5:$R$54=$H$5:$Q$54,IF($H$5:$Q$54=$AC404,IF($G$5:$G$54=AL$346,$H$5:$Q$54,""),""),""))/COUNT(IF($R$5:$R$54=$AC404,IF($G$5:$G$54=AL$346,$H$5:$Q$54,""),"")))</f>
        <v>-</v>
      </c>
      <c r="AM404" s="376" t="str">
        <f t="array" ref="AM404">IF(AM360="-","-",COUNT(IF($R$5:$R$54=$H$5:$Q$54,IF($H$5:$Q$54=$AC404,IF($G$5:$G$54=AM$346,$H$5:$Q$54,""),""),""))/COUNT(IF($R$5:$R$54=$AC404,IF($G$5:$G$54=AM$346,$H$5:$Q$54,""),"")))</f>
        <v>-</v>
      </c>
      <c r="AN404" s="376" t="str">
        <f t="array" ref="AN404">IF(AN360="-","-",COUNT(IF($R$5:$R$54=$H$5:$Q$54,IF($H$5:$Q$54=$AC404,IF($G$5:$G$54=AN$346,$H$5:$Q$54,""),""),""))/COUNT(IF($R$5:$R$54=$AC404,IF($G$5:$G$54=AN$346,$H$5:$Q$54,""),"")))</f>
        <v>-</v>
      </c>
      <c r="AO404" s="376" t="str">
        <f t="array" ref="AO404">IF(AO360="-","-",COUNT(IF($R$5:$R$54=$H$5:$Q$54,IF($H$5:$Q$54=$AC404,IF($G$5:$G$54=AO$346,$H$5:$Q$54,""),""),""))/COUNT(IF($R$5:$R$54=$AC404,IF($G$5:$G$54=AO$346,$H$5:$Q$54,""),"")))</f>
        <v>-</v>
      </c>
      <c r="AP404" s="155">
        <f t="array" ref="AP404">IF(AP360=0,"-",COUNT(IF($R$5:$R$54=$H$5:$Q$54,IF($H$5:$Q$54=$AC404,$H$5:$Q$54,""),""))/COUNT(IF($R$5:$R$54=$AC404,$H$5:$Q$54,"")))</f>
        <v>0.6</v>
      </c>
      <c r="AQ404" s="19"/>
      <c r="AR404" s="19"/>
      <c r="AS404" s="19"/>
      <c r="AT404" s="19"/>
      <c r="AU404" s="19"/>
      <c r="AV404" s="19"/>
      <c r="AW404" s="19"/>
      <c r="AX404" s="19"/>
      <c r="AY404" s="19"/>
      <c r="AZ404" s="19"/>
      <c r="BA404" s="19"/>
      <c r="BB404" s="19"/>
      <c r="BC404" s="19"/>
      <c r="BF404" s="12"/>
      <c r="BG404" s="12"/>
      <c r="BH404" s="12"/>
      <c r="BI404" s="12"/>
      <c r="BJ404" s="12"/>
      <c r="BK404" s="12"/>
      <c r="BL404" s="12"/>
      <c r="BM404" s="12"/>
      <c r="BN404" s="12"/>
      <c r="BO404" s="12"/>
      <c r="BP404" s="12"/>
      <c r="BQ404" s="12"/>
      <c r="BR404" s="12"/>
      <c r="BS404" s="12"/>
      <c r="BT404" s="12"/>
      <c r="BU404" s="12"/>
    </row>
    <row r="405" spans="1:73">
      <c r="A405" s="19"/>
      <c r="B405" s="19"/>
      <c r="C405" s="19"/>
      <c r="D405" s="19"/>
      <c r="E405" s="89"/>
      <c r="F405" s="89"/>
      <c r="G405" s="19"/>
      <c r="H405" s="90"/>
      <c r="I405" s="90"/>
      <c r="J405" s="19"/>
      <c r="K405" s="19"/>
      <c r="L405" s="19"/>
      <c r="M405" s="19"/>
      <c r="N405" s="19"/>
      <c r="O405" s="19"/>
      <c r="P405" s="19"/>
      <c r="Q405" s="19"/>
      <c r="R405" s="141"/>
      <c r="S405" s="141"/>
      <c r="T405" s="141"/>
      <c r="U405" s="141"/>
      <c r="V405" s="141"/>
      <c r="W405" s="141"/>
      <c r="X405" s="141"/>
      <c r="Y405" s="141"/>
      <c r="Z405" s="19"/>
      <c r="AA405" s="19"/>
      <c r="AB405" s="19"/>
      <c r="AC405" s="377">
        <v>13</v>
      </c>
      <c r="AD405" s="376" t="str">
        <f t="array" ref="AD405">IF(AD361="-","-",COUNT(IF($R$5:$R$54=$H$5:$Q$54,IF($H$5:$Q$54=$AC405,IF($G$5:$G$54=AD$346,$H$5:$Q$54,""),""),""))/COUNT(IF($R$5:$R$54=$AC405,IF($G$5:$G$54=AD$346,$H$5:$Q$54,""),"")))</f>
        <v>-</v>
      </c>
      <c r="AE405" s="376" t="str">
        <f t="array" ref="AE405">IF(AE361="-","-",COUNT(IF($R$5:$R$54=$H$5:$Q$54,IF($H$5:$Q$54=$AC405,IF($G$5:$G$54=AE$346,$H$5:$Q$54,""),""),""))/COUNT(IF($R$5:$R$54=$AC405,IF($G$5:$G$54=AE$346,$H$5:$Q$54,""),"")))</f>
        <v>-</v>
      </c>
      <c r="AF405" s="376" t="str">
        <f t="array" ref="AF405">IF(AF361="-","-",COUNT(IF($R$5:$R$54=$H$5:$Q$54,IF($H$5:$Q$54=$AC405,IF($G$5:$G$54=AF$346,$H$5:$Q$54,""),""),""))/COUNT(IF($R$5:$R$54=$AC405,IF($G$5:$G$54=AF$346,$H$5:$Q$54,""),"")))</f>
        <v>-</v>
      </c>
      <c r="AG405" s="376" t="str">
        <f t="array" ref="AG405">IF(AG361="-","-",COUNT(IF($R$5:$R$54=$H$5:$Q$54,IF($H$5:$Q$54=$AC405,IF($G$5:$G$54=AG$346,$H$5:$Q$54,""),""),""))/COUNT(IF($R$5:$R$54=$AC405,IF($G$5:$G$54=AG$346,$H$5:$Q$54,""),"")))</f>
        <v>-</v>
      </c>
      <c r="AH405" s="376" t="str">
        <f t="array" ref="AH405">IF(AH361="-","-",COUNT(IF($R$5:$R$54=$H$5:$Q$54,IF($H$5:$Q$54=$AC405,IF($G$5:$G$54=AH$346,$H$5:$Q$54,""),""),""))/COUNT(IF($R$5:$R$54=$AC405,IF($G$5:$G$54=AH$346,$H$5:$Q$54,""),"")))</f>
        <v>-</v>
      </c>
      <c r="AI405" s="376" t="str">
        <f t="array" ref="AI405">IF(AI361="-","-",COUNT(IF($R$5:$R$54=$H$5:$Q$54,IF($H$5:$Q$54=$AC405,IF($G$5:$G$54=AI$346,$H$5:$Q$54,""),""),""))/COUNT(IF($R$5:$R$54=$AC405,IF($G$5:$G$54=AI$346,$H$5:$Q$54,""),"")))</f>
        <v>-</v>
      </c>
      <c r="AJ405" s="376" t="str">
        <f t="array" ref="AJ405">IF(AJ361="-","-",COUNT(IF($R$5:$R$54=$H$5:$Q$54,IF($H$5:$Q$54=$AC405,IF($G$5:$G$54=AJ$346,$H$5:$Q$54,""),""),""))/COUNT(IF($R$5:$R$54=$AC405,IF($G$5:$G$54=AJ$346,$H$5:$Q$54,""),"")))</f>
        <v>-</v>
      </c>
      <c r="AK405" s="376" t="str">
        <f t="array" ref="AK405">IF(AK361="-","-",COUNT(IF($R$5:$R$54=$H$5:$Q$54,IF($H$5:$Q$54=$AC405,IF($G$5:$G$54=AK$346,$H$5:$Q$54,""),""),""))/COUNT(IF($R$5:$R$54=$AC405,IF($G$5:$G$54=AK$346,$H$5:$Q$54,""),"")))</f>
        <v>-</v>
      </c>
      <c r="AL405" s="376" t="str">
        <f t="array" ref="AL405">IF(AL361="-","-",COUNT(IF($R$5:$R$54=$H$5:$Q$54,IF($H$5:$Q$54=$AC405,IF($G$5:$G$54=AL$346,$H$5:$Q$54,""),""),""))/COUNT(IF($R$5:$R$54=$AC405,IF($G$5:$G$54=AL$346,$H$5:$Q$54,""),"")))</f>
        <v>-</v>
      </c>
      <c r="AM405" s="376" t="str">
        <f t="array" ref="AM405">IF(AM361="-","-",COUNT(IF($R$5:$R$54=$H$5:$Q$54,IF($H$5:$Q$54=$AC405,IF($G$5:$G$54=AM$346,$H$5:$Q$54,""),""),""))/COUNT(IF($R$5:$R$54=$AC405,IF($G$5:$G$54=AM$346,$H$5:$Q$54,""),"")))</f>
        <v>-</v>
      </c>
      <c r="AN405" s="376" t="str">
        <f t="array" ref="AN405">IF(AN361="-","-",COUNT(IF($R$5:$R$54=$H$5:$Q$54,IF($H$5:$Q$54=$AC405,IF($G$5:$G$54=AN$346,$H$5:$Q$54,""),""),""))/COUNT(IF($R$5:$R$54=$AC405,IF($G$5:$G$54=AN$346,$H$5:$Q$54,""),"")))</f>
        <v>-</v>
      </c>
      <c r="AO405" s="376" t="str">
        <f t="array" ref="AO405">IF(AO361="-","-",COUNT(IF($R$5:$R$54=$H$5:$Q$54,IF($H$5:$Q$54=$AC405,IF($G$5:$G$54=AO$346,$H$5:$Q$54,""),""),""))/COUNT(IF($R$5:$R$54=$AC405,IF($G$5:$G$54=AO$346,$H$5:$Q$54,""),"")))</f>
        <v>-</v>
      </c>
      <c r="AP405" s="155" t="str">
        <f t="array" ref="AP405">IF(AP361=0,"-",COUNT(IF($R$5:$R$54=$H$5:$Q$54,IF($H$5:$Q$54=$AC405,$H$5:$Q$54,""),""))/COUNT(IF($R$5:$R$54=$AC405,$H$5:$Q$54,"")))</f>
        <v>-</v>
      </c>
      <c r="AQ405" s="19"/>
      <c r="AR405" s="19"/>
      <c r="AS405" s="19"/>
      <c r="AT405" s="19"/>
      <c r="AU405" s="19"/>
      <c r="AV405" s="19"/>
      <c r="AW405" s="19"/>
      <c r="AX405" s="19"/>
      <c r="AY405" s="19"/>
      <c r="AZ405" s="19"/>
      <c r="BA405" s="19"/>
      <c r="BB405" s="19"/>
      <c r="BC405" s="19"/>
      <c r="BF405" s="12"/>
      <c r="BG405" s="12"/>
      <c r="BH405" s="12"/>
      <c r="BI405" s="12"/>
      <c r="BJ405" s="12"/>
      <c r="BK405" s="12"/>
      <c r="BL405" s="12"/>
      <c r="BM405" s="12"/>
      <c r="BN405" s="12"/>
      <c r="BO405" s="12"/>
      <c r="BP405" s="12"/>
      <c r="BQ405" s="12"/>
      <c r="BR405" s="12"/>
      <c r="BS405" s="12"/>
      <c r="BT405" s="12"/>
      <c r="BU405" s="12"/>
    </row>
    <row r="406" spans="1:73">
      <c r="A406" s="19"/>
      <c r="B406" s="19"/>
      <c r="C406" s="19"/>
      <c r="D406" s="19"/>
      <c r="E406" s="89"/>
      <c r="F406" s="89"/>
      <c r="G406" s="19"/>
      <c r="H406" s="90"/>
      <c r="I406" s="90"/>
      <c r="J406" s="19"/>
      <c r="K406" s="19"/>
      <c r="L406" s="19"/>
      <c r="M406" s="19"/>
      <c r="N406" s="19"/>
      <c r="O406" s="19"/>
      <c r="P406" s="19"/>
      <c r="Q406" s="19"/>
      <c r="R406" s="141"/>
      <c r="S406" s="141"/>
      <c r="T406" s="141"/>
      <c r="U406" s="141"/>
      <c r="V406" s="141"/>
      <c r="W406" s="141"/>
      <c r="X406" s="141"/>
      <c r="Y406" s="141"/>
      <c r="Z406" s="19"/>
      <c r="AA406" s="19"/>
      <c r="AB406" s="19"/>
      <c r="AC406" s="377">
        <v>14</v>
      </c>
      <c r="AD406" s="376" t="str">
        <f t="array" ref="AD406">IF(AD362="-","-",COUNT(IF($R$5:$R$54=$H$5:$Q$54,IF($H$5:$Q$54=$AC406,IF($G$5:$G$54=AD$346,$H$5:$Q$54,""),""),""))/COUNT(IF($R$5:$R$54=$AC406,IF($G$5:$G$54=AD$346,$H$5:$Q$54,""),"")))</f>
        <v>-</v>
      </c>
      <c r="AE406" s="376" t="str">
        <f t="array" ref="AE406">IF(AE362="-","-",COUNT(IF($R$5:$R$54=$H$5:$Q$54,IF($H$5:$Q$54=$AC406,IF($G$5:$G$54=AE$346,$H$5:$Q$54,""),""),""))/COUNT(IF($R$5:$R$54=$AC406,IF($G$5:$G$54=AE$346,$H$5:$Q$54,""),"")))</f>
        <v>-</v>
      </c>
      <c r="AF406" s="376" t="str">
        <f t="array" ref="AF406">IF(AF362="-","-",COUNT(IF($R$5:$R$54=$H$5:$Q$54,IF($H$5:$Q$54=$AC406,IF($G$5:$G$54=AF$346,$H$5:$Q$54,""),""),""))/COUNT(IF($R$5:$R$54=$AC406,IF($G$5:$G$54=AF$346,$H$5:$Q$54,""),"")))</f>
        <v>-</v>
      </c>
      <c r="AG406" s="376" t="str">
        <f t="array" ref="AG406">IF(AG362="-","-",COUNT(IF($R$5:$R$54=$H$5:$Q$54,IF($H$5:$Q$54=$AC406,IF($G$5:$G$54=AG$346,$H$5:$Q$54,""),""),""))/COUNT(IF($R$5:$R$54=$AC406,IF($G$5:$G$54=AG$346,$H$5:$Q$54,""),"")))</f>
        <v>-</v>
      </c>
      <c r="AH406" s="376" t="str">
        <f t="array" ref="AH406">IF(AH362="-","-",COUNT(IF($R$5:$R$54=$H$5:$Q$54,IF($H$5:$Q$54=$AC406,IF($G$5:$G$54=AH$346,$H$5:$Q$54,""),""),""))/COUNT(IF($R$5:$R$54=$AC406,IF($G$5:$G$54=AH$346,$H$5:$Q$54,""),"")))</f>
        <v>-</v>
      </c>
      <c r="AI406" s="376" t="str">
        <f t="array" ref="AI406">IF(AI362="-","-",COUNT(IF($R$5:$R$54=$H$5:$Q$54,IF($H$5:$Q$54=$AC406,IF($G$5:$G$54=AI$346,$H$5:$Q$54,""),""),""))/COUNT(IF($R$5:$R$54=$AC406,IF($G$5:$G$54=AI$346,$H$5:$Q$54,""),"")))</f>
        <v>-</v>
      </c>
      <c r="AJ406" s="376" t="str">
        <f t="array" ref="AJ406">IF(AJ362="-","-",COUNT(IF($R$5:$R$54=$H$5:$Q$54,IF($H$5:$Q$54=$AC406,IF($G$5:$G$54=AJ$346,$H$5:$Q$54,""),""),""))/COUNT(IF($R$5:$R$54=$AC406,IF($G$5:$G$54=AJ$346,$H$5:$Q$54,""),"")))</f>
        <v>-</v>
      </c>
      <c r="AK406" s="376" t="str">
        <f t="array" ref="AK406">IF(AK362="-","-",COUNT(IF($R$5:$R$54=$H$5:$Q$54,IF($H$5:$Q$54=$AC406,IF($G$5:$G$54=AK$346,$H$5:$Q$54,""),""),""))/COUNT(IF($R$5:$R$54=$AC406,IF($G$5:$G$54=AK$346,$H$5:$Q$54,""),"")))</f>
        <v>-</v>
      </c>
      <c r="AL406" s="376" t="str">
        <f t="array" ref="AL406">IF(AL362="-","-",COUNT(IF($R$5:$R$54=$H$5:$Q$54,IF($H$5:$Q$54=$AC406,IF($G$5:$G$54=AL$346,$H$5:$Q$54,""),""),""))/COUNT(IF($R$5:$R$54=$AC406,IF($G$5:$G$54=AL$346,$H$5:$Q$54,""),"")))</f>
        <v>-</v>
      </c>
      <c r="AM406" s="376" t="str">
        <f t="array" ref="AM406">IF(AM362="-","-",COUNT(IF($R$5:$R$54=$H$5:$Q$54,IF($H$5:$Q$54=$AC406,IF($G$5:$G$54=AM$346,$H$5:$Q$54,""),""),""))/COUNT(IF($R$5:$R$54=$AC406,IF($G$5:$G$54=AM$346,$H$5:$Q$54,""),"")))</f>
        <v>-</v>
      </c>
      <c r="AN406" s="376" t="str">
        <f t="array" ref="AN406">IF(AN362="-","-",COUNT(IF($R$5:$R$54=$H$5:$Q$54,IF($H$5:$Q$54=$AC406,IF($G$5:$G$54=AN$346,$H$5:$Q$54,""),""),""))/COUNT(IF($R$5:$R$54=$AC406,IF($G$5:$G$54=AN$346,$H$5:$Q$54,""),"")))</f>
        <v>-</v>
      </c>
      <c r="AO406" s="376" t="str">
        <f t="array" ref="AO406">IF(AO362="-","-",COUNT(IF($R$5:$R$54=$H$5:$Q$54,IF($H$5:$Q$54=$AC406,IF($G$5:$G$54=AO$346,$H$5:$Q$54,""),""),""))/COUNT(IF($R$5:$R$54=$AC406,IF($G$5:$G$54=AO$346,$H$5:$Q$54,""),"")))</f>
        <v>-</v>
      </c>
      <c r="AP406" s="155" t="str">
        <f t="array" ref="AP406">IF(AP362=0,"-",COUNT(IF($R$5:$R$54=$H$5:$Q$54,IF($H$5:$Q$54=$AC406,$H$5:$Q$54,""),""))/COUNT(IF($R$5:$R$54=$AC406,$H$5:$Q$54,"")))</f>
        <v>-</v>
      </c>
      <c r="AQ406" s="19"/>
      <c r="AR406" s="19"/>
      <c r="AS406" s="19"/>
      <c r="AT406" s="19"/>
      <c r="AU406" s="19"/>
      <c r="AV406" s="19"/>
      <c r="AW406" s="19"/>
      <c r="AX406" s="19"/>
      <c r="AY406" s="19"/>
      <c r="AZ406" s="19"/>
      <c r="BA406" s="19"/>
      <c r="BB406" s="19"/>
      <c r="BC406" s="19"/>
      <c r="BF406" s="12"/>
      <c r="BG406" s="12"/>
      <c r="BH406" s="12"/>
      <c r="BI406" s="12"/>
      <c r="BJ406" s="12"/>
      <c r="BK406" s="12"/>
      <c r="BL406" s="12"/>
      <c r="BM406" s="12"/>
      <c r="BN406" s="12"/>
      <c r="BO406" s="12"/>
      <c r="BP406" s="12"/>
      <c r="BQ406" s="12"/>
      <c r="BR406" s="12"/>
      <c r="BS406" s="12"/>
      <c r="BT406" s="12"/>
      <c r="BU406" s="12"/>
    </row>
    <row r="407" spans="1:73">
      <c r="A407" s="19"/>
      <c r="B407" s="19"/>
      <c r="C407" s="19"/>
      <c r="D407" s="19"/>
      <c r="E407" s="89"/>
      <c r="F407" s="89"/>
      <c r="G407" s="19"/>
      <c r="H407" s="90"/>
      <c r="I407" s="90"/>
      <c r="J407" s="19"/>
      <c r="K407" s="19"/>
      <c r="L407" s="19"/>
      <c r="M407" s="19"/>
      <c r="N407" s="19"/>
      <c r="O407" s="19"/>
      <c r="P407" s="19"/>
      <c r="Q407" s="19"/>
      <c r="R407" s="141"/>
      <c r="S407" s="141"/>
      <c r="T407" s="141"/>
      <c r="U407" s="141"/>
      <c r="V407" s="141"/>
      <c r="W407" s="141"/>
      <c r="X407" s="141"/>
      <c r="Y407" s="141"/>
      <c r="Z407" s="19"/>
      <c r="AA407" s="19"/>
      <c r="AB407" s="19"/>
      <c r="AC407" s="378">
        <v>15</v>
      </c>
      <c r="AD407" s="376" t="str">
        <f t="array" ref="AD407">IF(AD363="-","-",COUNT(IF($R$5:$R$54=$H$5:$Q$54,IF($H$5:$Q$54=$AC407,IF($G$5:$G$54=AD$346,$H$5:$Q$54,""),""),""))/COUNT(IF($R$5:$R$54=$AC407,IF($G$5:$G$54=AD$346,$H$5:$Q$54,""),"")))</f>
        <v>-</v>
      </c>
      <c r="AE407" s="376" t="str">
        <f t="array" ref="AE407">IF(AE363="-","-",COUNT(IF($R$5:$R$54=$H$5:$Q$54,IF($H$5:$Q$54=$AC407,IF($G$5:$G$54=AE$346,$H$5:$Q$54,""),""),""))/COUNT(IF($R$5:$R$54=$AC407,IF($G$5:$G$54=AE$346,$H$5:$Q$54,""),"")))</f>
        <v>-</v>
      </c>
      <c r="AF407" s="376" t="str">
        <f t="array" ref="AF407">IF(AF363="-","-",COUNT(IF($R$5:$R$54=$H$5:$Q$54,IF($H$5:$Q$54=$AC407,IF($G$5:$G$54=AF$346,$H$5:$Q$54,""),""),""))/COUNT(IF($R$5:$R$54=$AC407,IF($G$5:$G$54=AF$346,$H$5:$Q$54,""),"")))</f>
        <v>-</v>
      </c>
      <c r="AG407" s="376" t="str">
        <f t="array" ref="AG407">IF(AG363="-","-",COUNT(IF($R$5:$R$54=$H$5:$Q$54,IF($H$5:$Q$54=$AC407,IF($G$5:$G$54=AG$346,$H$5:$Q$54,""),""),""))/COUNT(IF($R$5:$R$54=$AC407,IF($G$5:$G$54=AG$346,$H$5:$Q$54,""),"")))</f>
        <v>-</v>
      </c>
      <c r="AH407" s="376" t="str">
        <f t="array" ref="AH407">IF(AH363="-","-",COUNT(IF($R$5:$R$54=$H$5:$Q$54,IF($H$5:$Q$54=$AC407,IF($G$5:$G$54=AH$346,$H$5:$Q$54,""),""),""))/COUNT(IF($R$5:$R$54=$AC407,IF($G$5:$G$54=AH$346,$H$5:$Q$54,""),"")))</f>
        <v>-</v>
      </c>
      <c r="AI407" s="376" t="str">
        <f t="array" ref="AI407">IF(AI363="-","-",COUNT(IF($R$5:$R$54=$H$5:$Q$54,IF($H$5:$Q$54=$AC407,IF($G$5:$G$54=AI$346,$H$5:$Q$54,""),""),""))/COUNT(IF($R$5:$R$54=$AC407,IF($G$5:$G$54=AI$346,$H$5:$Q$54,""),"")))</f>
        <v>-</v>
      </c>
      <c r="AJ407" s="376">
        <f t="array" ref="AJ407">IF(AJ363="-","-",COUNT(IF($R$5:$R$54=$H$5:$Q$54,IF($H$5:$Q$54=$AC407,IF($G$5:$G$54=AJ$346,$H$5:$Q$54,""),""),""))/COUNT(IF($R$5:$R$54=$AC407,IF($G$5:$G$54=AJ$346,$H$5:$Q$54,""),"")))</f>
        <v>0.3</v>
      </c>
      <c r="AK407" s="376" t="str">
        <f t="array" ref="AK407">IF(AK363="-","-",COUNT(IF($R$5:$R$54=$H$5:$Q$54,IF($H$5:$Q$54=$AC407,IF($G$5:$G$54=AK$346,$H$5:$Q$54,""),""),""))/COUNT(IF($R$5:$R$54=$AC407,IF($G$5:$G$54=AK$346,$H$5:$Q$54,""),"")))</f>
        <v>-</v>
      </c>
      <c r="AL407" s="376" t="str">
        <f t="array" ref="AL407">IF(AL363="-","-",COUNT(IF($R$5:$R$54=$H$5:$Q$54,IF($H$5:$Q$54=$AC407,IF($G$5:$G$54=AL$346,$H$5:$Q$54,""),""),""))/COUNT(IF($R$5:$R$54=$AC407,IF($G$5:$G$54=AL$346,$H$5:$Q$54,""),"")))</f>
        <v>-</v>
      </c>
      <c r="AM407" s="376" t="str">
        <f t="array" ref="AM407">IF(AM363="-","-",COUNT(IF($R$5:$R$54=$H$5:$Q$54,IF($H$5:$Q$54=$AC407,IF($G$5:$G$54=AM$346,$H$5:$Q$54,""),""),""))/COUNT(IF($R$5:$R$54=$AC407,IF($G$5:$G$54=AM$346,$H$5:$Q$54,""),"")))</f>
        <v>-</v>
      </c>
      <c r="AN407" s="376" t="str">
        <f t="array" ref="AN407">IF(AN363="-","-",COUNT(IF($R$5:$R$54=$H$5:$Q$54,IF($H$5:$Q$54=$AC407,IF($G$5:$G$54=AN$346,$H$5:$Q$54,""),""),""))/COUNT(IF($R$5:$R$54=$AC407,IF($G$5:$G$54=AN$346,$H$5:$Q$54,""),"")))</f>
        <v>-</v>
      </c>
      <c r="AO407" s="376" t="str">
        <f t="array" ref="AO407">IF(AO363="-","-",COUNT(IF($R$5:$R$54=$H$5:$Q$54,IF($H$5:$Q$54=$AC407,IF($G$5:$G$54=AO$346,$H$5:$Q$54,""),""),""))/COUNT(IF($R$5:$R$54=$AC407,IF($G$5:$G$54=AO$346,$H$5:$Q$54,""),"")))</f>
        <v>-</v>
      </c>
      <c r="AP407" s="155">
        <f t="array" ref="AP407">IF(AP363=0,"-",COUNT(IF($R$5:$R$54=$H$5:$Q$54,IF($H$5:$Q$54=$AC407,$H$5:$Q$54,""),""))/COUNT(IF($R$5:$R$54=$AC407,$H$5:$Q$54,"")))</f>
        <v>0.3</v>
      </c>
      <c r="AQ407" s="19"/>
      <c r="AR407" s="19"/>
      <c r="AS407" s="19"/>
      <c r="AT407" s="19"/>
      <c r="AU407" s="19"/>
      <c r="AV407" s="19"/>
      <c r="AW407" s="19"/>
      <c r="AX407" s="19"/>
      <c r="AY407" s="19"/>
      <c r="AZ407" s="19"/>
      <c r="BA407" s="19"/>
      <c r="BB407" s="19"/>
      <c r="BC407" s="19"/>
      <c r="BF407" s="12"/>
      <c r="BG407" s="12"/>
      <c r="BH407" s="12"/>
      <c r="BI407" s="12"/>
      <c r="BJ407" s="12"/>
      <c r="BK407" s="12"/>
      <c r="BL407" s="12"/>
      <c r="BM407" s="12"/>
      <c r="BN407" s="12"/>
      <c r="BO407" s="12"/>
      <c r="BP407" s="12"/>
      <c r="BQ407" s="12"/>
      <c r="BR407" s="12"/>
      <c r="BS407" s="12"/>
      <c r="BT407" s="12"/>
      <c r="BU407" s="12"/>
    </row>
    <row r="408" spans="1:73">
      <c r="A408" s="19"/>
      <c r="B408" s="19"/>
      <c r="C408" s="19"/>
      <c r="D408" s="19"/>
      <c r="E408" s="89"/>
      <c r="F408" s="89"/>
      <c r="G408" s="19"/>
      <c r="H408" s="90"/>
      <c r="I408" s="90"/>
      <c r="J408" s="19"/>
      <c r="K408" s="19"/>
      <c r="L408" s="19"/>
      <c r="M408" s="19"/>
      <c r="N408" s="19"/>
      <c r="O408" s="19"/>
      <c r="P408" s="19"/>
      <c r="Q408" s="19"/>
      <c r="R408" s="141"/>
      <c r="S408" s="141"/>
      <c r="T408" s="141"/>
      <c r="U408" s="141"/>
      <c r="V408" s="141"/>
      <c r="W408" s="141"/>
      <c r="X408" s="141"/>
      <c r="Y408" s="141"/>
      <c r="Z408" s="19"/>
      <c r="AA408" s="19"/>
      <c r="AB408" s="19"/>
      <c r="AC408" s="379" t="s">
        <v>117</v>
      </c>
      <c r="AD408" s="380">
        <f t="shared" ref="AD408:AP408" si="205">IF(AD364=0,"-",SUMPRODUCT(AD392:AD407,AD348:AD363)/AD364)</f>
        <v>0.93</v>
      </c>
      <c r="AE408" s="381" t="str">
        <f t="shared" si="205"/>
        <v>-</v>
      </c>
      <c r="AF408" s="381" t="str">
        <f t="shared" si="205"/>
        <v>-</v>
      </c>
      <c r="AG408" s="381">
        <f t="shared" si="205"/>
        <v>0.82829199435370038</v>
      </c>
      <c r="AH408" s="381" t="str">
        <f t="shared" si="205"/>
        <v>-</v>
      </c>
      <c r="AI408" s="381" t="str">
        <f t="shared" si="205"/>
        <v>-</v>
      </c>
      <c r="AJ408" s="381">
        <f t="shared" si="205"/>
        <v>0.78</v>
      </c>
      <c r="AK408" s="381">
        <f t="shared" si="205"/>
        <v>0.98571428571428577</v>
      </c>
      <c r="AL408" s="381" t="str">
        <f t="shared" si="205"/>
        <v>-</v>
      </c>
      <c r="AM408" s="381">
        <f t="shared" si="205"/>
        <v>0.85708502024291489</v>
      </c>
      <c r="AN408" s="381" t="str">
        <f t="shared" si="205"/>
        <v>-</v>
      </c>
      <c r="AO408" s="382" t="str">
        <f t="shared" si="205"/>
        <v>-</v>
      </c>
      <c r="AP408" s="383">
        <f t="shared" si="205"/>
        <v>0.87655876755233864</v>
      </c>
      <c r="AQ408" s="124"/>
      <c r="AR408" s="19"/>
      <c r="AS408" s="19"/>
      <c r="AT408" s="19"/>
      <c r="AU408" s="19"/>
      <c r="AV408" s="19"/>
      <c r="AW408" s="19"/>
      <c r="AX408" s="19"/>
      <c r="AY408" s="19"/>
      <c r="AZ408" s="19"/>
      <c r="BA408" s="19"/>
      <c r="BB408" s="19"/>
      <c r="BC408" s="19"/>
      <c r="BF408" s="12"/>
      <c r="BG408" s="12"/>
      <c r="BH408" s="12"/>
      <c r="BI408" s="12"/>
      <c r="BJ408" s="12"/>
      <c r="BK408" s="12"/>
      <c r="BL408" s="12"/>
      <c r="BM408" s="12"/>
      <c r="BN408" s="12"/>
      <c r="BO408" s="12"/>
      <c r="BP408" s="12"/>
      <c r="BQ408" s="12"/>
      <c r="BR408" s="12"/>
      <c r="BS408" s="12"/>
      <c r="BT408" s="12"/>
      <c r="BU408" s="12"/>
    </row>
    <row r="409" spans="1:73">
      <c r="A409" s="19"/>
      <c r="B409" s="19"/>
      <c r="C409" s="19"/>
      <c r="D409" s="19"/>
      <c r="E409" s="89"/>
      <c r="F409" s="89"/>
      <c r="G409" s="19"/>
      <c r="H409" s="90"/>
      <c r="I409" s="90"/>
      <c r="J409" s="19"/>
      <c r="K409" s="19"/>
      <c r="L409" s="19"/>
      <c r="M409" s="19"/>
      <c r="N409" s="19"/>
      <c r="O409" s="19"/>
      <c r="P409" s="19"/>
      <c r="Q409" s="19"/>
      <c r="R409" s="141"/>
      <c r="S409" s="141"/>
      <c r="T409" s="141"/>
      <c r="U409" s="141"/>
      <c r="V409" s="141"/>
      <c r="W409" s="141"/>
      <c r="X409" s="141"/>
      <c r="Y409" s="141"/>
      <c r="Z409" s="19"/>
      <c r="AA409" s="19"/>
      <c r="AB409" s="19"/>
      <c r="AC409" s="384" t="s">
        <v>88</v>
      </c>
      <c r="AD409" s="232"/>
      <c r="AE409" s="232"/>
      <c r="AF409" s="232"/>
      <c r="AG409" s="232"/>
      <c r="AH409" s="232"/>
      <c r="AI409" s="232"/>
      <c r="AJ409" s="232"/>
      <c r="AK409" s="232"/>
      <c r="AL409" s="232"/>
      <c r="AM409" s="232"/>
      <c r="AN409" s="232"/>
      <c r="AO409" s="232"/>
      <c r="AP409" s="354"/>
      <c r="AQ409" s="19"/>
      <c r="AR409" s="19"/>
      <c r="AS409" s="19"/>
      <c r="AT409" s="19"/>
      <c r="AU409" s="19"/>
      <c r="AV409" s="19"/>
      <c r="AW409" s="19"/>
      <c r="AX409" s="19"/>
      <c r="AY409" s="19"/>
      <c r="AZ409" s="19"/>
      <c r="BA409" s="19"/>
      <c r="BB409" s="19"/>
      <c r="BC409" s="19"/>
      <c r="BF409" s="12"/>
      <c r="BG409" s="12"/>
      <c r="BH409" s="12"/>
      <c r="BI409" s="12"/>
      <c r="BJ409" s="12"/>
      <c r="BK409" s="12"/>
      <c r="BL409" s="12"/>
      <c r="BM409" s="12"/>
      <c r="BN409" s="12"/>
      <c r="BO409" s="12"/>
      <c r="BP409" s="12"/>
      <c r="BQ409" s="12"/>
      <c r="BR409" s="12"/>
      <c r="BS409" s="12"/>
      <c r="BT409" s="12"/>
      <c r="BU409" s="12"/>
    </row>
    <row r="410" spans="1:73">
      <c r="A410" s="19"/>
      <c r="B410" s="19"/>
      <c r="C410" s="19"/>
      <c r="D410" s="19"/>
      <c r="E410" s="89"/>
      <c r="F410" s="89"/>
      <c r="G410" s="19"/>
      <c r="H410" s="90"/>
      <c r="I410" s="90"/>
      <c r="J410" s="19"/>
      <c r="K410" s="19"/>
      <c r="L410" s="19"/>
      <c r="M410" s="19"/>
      <c r="N410" s="19"/>
      <c r="O410" s="19"/>
      <c r="P410" s="19"/>
      <c r="Q410" s="19"/>
      <c r="R410" s="141"/>
      <c r="S410" s="141"/>
      <c r="T410" s="141"/>
      <c r="U410" s="141"/>
      <c r="V410" s="141"/>
      <c r="W410" s="141"/>
      <c r="X410" s="141"/>
      <c r="Y410" s="141"/>
      <c r="Z410" s="19"/>
      <c r="AA410" s="19"/>
      <c r="AB410" s="19"/>
      <c r="AC410" s="118"/>
      <c r="AD410" s="118"/>
      <c r="AE410" s="118"/>
      <c r="AF410" s="118"/>
      <c r="AG410" s="118"/>
      <c r="AH410" s="118"/>
      <c r="AI410" s="118"/>
      <c r="AJ410" s="118"/>
      <c r="AK410" s="118"/>
      <c r="AL410" s="118"/>
      <c r="AM410" s="118"/>
      <c r="AN410" s="118"/>
      <c r="AO410" s="118"/>
      <c r="AP410" s="118"/>
      <c r="AQ410" s="19"/>
      <c r="AR410" s="19"/>
      <c r="AS410" s="19"/>
      <c r="AT410" s="19"/>
      <c r="AU410" s="19"/>
      <c r="AV410" s="19"/>
      <c r="AW410" s="19"/>
      <c r="AX410" s="19"/>
      <c r="AY410" s="19"/>
      <c r="AZ410" s="19"/>
      <c r="BA410" s="19"/>
      <c r="BB410" s="19"/>
      <c r="BC410" s="19"/>
      <c r="BF410" s="12"/>
      <c r="BG410" s="12"/>
      <c r="BH410" s="12"/>
      <c r="BI410" s="12"/>
      <c r="BJ410" s="12"/>
      <c r="BK410" s="12"/>
      <c r="BL410" s="12"/>
      <c r="BM410" s="12"/>
      <c r="BN410" s="12"/>
      <c r="BO410" s="12"/>
      <c r="BP410" s="12"/>
      <c r="BQ410" s="12"/>
      <c r="BR410" s="12"/>
      <c r="BS410" s="12"/>
    </row>
    <row r="411" spans="1:73">
      <c r="A411" s="19"/>
      <c r="B411" s="19"/>
      <c r="C411" s="19"/>
      <c r="D411" s="19"/>
      <c r="E411" s="89"/>
      <c r="F411" s="89"/>
      <c r="G411" s="19"/>
      <c r="H411" s="90"/>
      <c r="I411" s="90"/>
      <c r="J411" s="19"/>
      <c r="K411" s="19"/>
      <c r="L411" s="19"/>
      <c r="M411" s="19"/>
      <c r="N411" s="19"/>
      <c r="O411" s="19"/>
      <c r="P411" s="19"/>
      <c r="Q411" s="19"/>
      <c r="R411" s="141"/>
      <c r="S411" s="141"/>
      <c r="T411" s="141"/>
      <c r="U411" s="141"/>
      <c r="V411" s="141"/>
      <c r="W411" s="141"/>
      <c r="X411" s="141"/>
      <c r="Y411" s="141"/>
      <c r="Z411" s="19"/>
      <c r="AA411" s="19"/>
      <c r="AB411" s="19"/>
      <c r="AC411" s="582" t="str">
        <f>IF(R3="modal","RELATIVE BIAS","ABSOLUTE BIAS")</f>
        <v>RELATIVE BIAS</v>
      </c>
      <c r="AD411" s="583"/>
      <c r="AE411" s="584"/>
      <c r="AF411" s="118"/>
      <c r="AG411" s="118"/>
      <c r="AH411" s="118"/>
      <c r="AI411" s="118"/>
      <c r="AJ411" s="118"/>
      <c r="AK411" s="118"/>
      <c r="AL411" s="118"/>
      <c r="AM411" s="118"/>
      <c r="AN411" s="118"/>
      <c r="AO411" s="118"/>
      <c r="AP411" s="118"/>
      <c r="AQ411" s="19"/>
      <c r="AR411" s="8"/>
      <c r="AS411" s="19"/>
      <c r="AT411" s="19"/>
      <c r="AU411" s="19"/>
      <c r="AV411" s="19"/>
      <c r="AW411" s="19"/>
      <c r="AX411" s="19"/>
      <c r="AY411" s="19"/>
      <c r="AZ411" s="19"/>
      <c r="BA411" s="19"/>
      <c r="BB411" s="19"/>
      <c r="BC411" s="19"/>
      <c r="BF411" s="12"/>
      <c r="BG411" s="12"/>
      <c r="BH411" s="12"/>
      <c r="BI411" s="12"/>
      <c r="BJ411" s="12"/>
      <c r="BK411" s="12"/>
      <c r="BL411" s="12"/>
      <c r="BM411" s="12"/>
      <c r="BN411" s="12"/>
      <c r="BO411" s="12"/>
      <c r="BP411" s="12"/>
      <c r="BQ411" s="12"/>
      <c r="BR411" s="12"/>
      <c r="BS411" s="12"/>
    </row>
    <row r="412" spans="1:73">
      <c r="A412" s="19"/>
      <c r="B412" s="19"/>
      <c r="C412" s="19"/>
      <c r="D412" s="19"/>
      <c r="E412" s="89"/>
      <c r="F412" s="89"/>
      <c r="G412" s="19"/>
      <c r="H412" s="90"/>
      <c r="I412" s="90"/>
      <c r="J412" s="19"/>
      <c r="K412" s="19"/>
      <c r="L412" s="19"/>
      <c r="M412" s="19"/>
      <c r="N412" s="19"/>
      <c r="O412" s="19"/>
      <c r="P412" s="19"/>
      <c r="Q412" s="19"/>
      <c r="R412" s="141"/>
      <c r="S412" s="141"/>
      <c r="T412" s="141"/>
      <c r="U412" s="141"/>
      <c r="V412" s="141"/>
      <c r="W412" s="141"/>
      <c r="X412" s="141"/>
      <c r="Y412" s="141"/>
      <c r="Z412" s="19"/>
      <c r="AA412" s="19"/>
      <c r="AB412" s="19"/>
      <c r="AC412" s="138" t="str">
        <f>$R$3</f>
        <v>MODAL</v>
      </c>
      <c r="AD412" s="341">
        <v>1</v>
      </c>
      <c r="AE412" s="341">
        <v>2</v>
      </c>
      <c r="AF412" s="341">
        <v>3</v>
      </c>
      <c r="AG412" s="341">
        <v>4</v>
      </c>
      <c r="AH412" s="341">
        <v>5</v>
      </c>
      <c r="AI412" s="341">
        <v>6</v>
      </c>
      <c r="AJ412" s="341">
        <v>7</v>
      </c>
      <c r="AK412" s="341">
        <v>8</v>
      </c>
      <c r="AL412" s="341">
        <v>9</v>
      </c>
      <c r="AM412" s="341">
        <v>10</v>
      </c>
      <c r="AN412" s="341">
        <v>11</v>
      </c>
      <c r="AO412" s="342">
        <v>12</v>
      </c>
      <c r="AP412" s="20" t="s">
        <v>5</v>
      </c>
      <c r="AQ412" s="19"/>
      <c r="AR412" s="8"/>
      <c r="AS412" s="19"/>
      <c r="AT412" s="19"/>
      <c r="AU412" s="19"/>
      <c r="AV412" s="19"/>
      <c r="AW412" s="19"/>
      <c r="AX412" s="19"/>
      <c r="AY412" s="19"/>
      <c r="AZ412" s="19"/>
      <c r="BA412" s="19"/>
      <c r="BB412" s="19"/>
      <c r="BC412" s="19"/>
      <c r="BF412" s="12"/>
      <c r="BG412" s="12"/>
      <c r="BH412" s="12"/>
      <c r="BI412" s="12"/>
      <c r="BJ412" s="12"/>
      <c r="BK412" s="12"/>
      <c r="BL412" s="12"/>
      <c r="BM412" s="12"/>
      <c r="BN412" s="12"/>
      <c r="BO412" s="12"/>
      <c r="BP412" s="12"/>
      <c r="BQ412" s="12"/>
      <c r="BR412" s="12"/>
      <c r="BS412" s="12"/>
    </row>
    <row r="413" spans="1:73">
      <c r="A413" s="19"/>
      <c r="B413" s="19"/>
      <c r="C413" s="19"/>
      <c r="D413" s="19"/>
      <c r="E413" s="89"/>
      <c r="F413" s="89"/>
      <c r="G413" s="19"/>
      <c r="H413" s="90"/>
      <c r="I413" s="90"/>
      <c r="J413" s="19"/>
      <c r="K413" s="19"/>
      <c r="L413" s="19"/>
      <c r="M413" s="19"/>
      <c r="N413" s="19"/>
      <c r="O413" s="19"/>
      <c r="P413" s="19"/>
      <c r="Q413" s="19"/>
      <c r="R413" s="141"/>
      <c r="S413" s="141"/>
      <c r="T413" s="141"/>
      <c r="U413" s="141"/>
      <c r="V413" s="141"/>
      <c r="W413" s="141"/>
      <c r="X413" s="141"/>
      <c r="Y413" s="141"/>
      <c r="Z413" s="19"/>
      <c r="AA413" s="19"/>
      <c r="AB413" s="19"/>
      <c r="AC413" s="132" t="str">
        <f>$R$4</f>
        <v>(R1-R5)</v>
      </c>
      <c r="AD413" s="355" t="s">
        <v>74</v>
      </c>
      <c r="AE413" s="343" t="s">
        <v>75</v>
      </c>
      <c r="AF413" s="343" t="s">
        <v>76</v>
      </c>
      <c r="AG413" s="343" t="s">
        <v>77</v>
      </c>
      <c r="AH413" s="343" t="s">
        <v>78</v>
      </c>
      <c r="AI413" s="343" t="s">
        <v>79</v>
      </c>
      <c r="AJ413" s="343" t="s">
        <v>80</v>
      </c>
      <c r="AK413" s="343" t="s">
        <v>81</v>
      </c>
      <c r="AL413" s="343" t="s">
        <v>82</v>
      </c>
      <c r="AM413" s="343" t="s">
        <v>83</v>
      </c>
      <c r="AN413" s="343" t="s">
        <v>84</v>
      </c>
      <c r="AO413" s="344" t="s">
        <v>85</v>
      </c>
      <c r="AP413" s="356" t="s">
        <v>91</v>
      </c>
      <c r="AQ413" s="19"/>
      <c r="AR413" s="8"/>
      <c r="AS413" s="19"/>
      <c r="AT413" s="19"/>
      <c r="AU413" s="19"/>
      <c r="AV413" s="19"/>
      <c r="AW413" s="19"/>
      <c r="AX413" s="19"/>
      <c r="AY413" s="19"/>
      <c r="AZ413" s="19"/>
      <c r="BA413" s="19"/>
      <c r="BB413" s="19"/>
      <c r="BC413" s="19"/>
      <c r="BF413" s="12"/>
      <c r="BG413" s="12"/>
      <c r="BH413" s="12"/>
      <c r="BI413" s="12"/>
      <c r="BJ413" s="12"/>
      <c r="BK413" s="12"/>
      <c r="BL413" s="12"/>
      <c r="BM413" s="12"/>
      <c r="BN413" s="12"/>
      <c r="BO413" s="12"/>
      <c r="BP413" s="12"/>
      <c r="BQ413" s="12"/>
      <c r="BR413" s="12"/>
      <c r="BS413" s="12"/>
    </row>
    <row r="414" spans="1:73">
      <c r="A414" s="19"/>
      <c r="B414" s="19"/>
      <c r="C414" s="19"/>
      <c r="D414" s="19"/>
      <c r="E414" s="89"/>
      <c r="F414" s="89"/>
      <c r="G414" s="19"/>
      <c r="H414" s="90"/>
      <c r="I414" s="90"/>
      <c r="J414" s="19"/>
      <c r="K414" s="19"/>
      <c r="L414" s="19"/>
      <c r="M414" s="19"/>
      <c r="N414" s="19"/>
      <c r="O414" s="19"/>
      <c r="P414" s="19"/>
      <c r="Q414" s="19"/>
      <c r="R414" s="141"/>
      <c r="S414" s="141"/>
      <c r="T414" s="141"/>
      <c r="U414" s="141"/>
      <c r="V414" s="141"/>
      <c r="W414" s="141"/>
      <c r="X414" s="141"/>
      <c r="Y414" s="141"/>
      <c r="Z414" s="19"/>
      <c r="AA414" s="19"/>
      <c r="AB414" s="19"/>
      <c r="AC414" s="234">
        <v>0</v>
      </c>
      <c r="AD414" s="385" t="str">
        <f t="array" ref="AD414">IF(COUNT(IF($R$5:$R$54=$AC414,IF($G$5:$G$54=AD$412,$R$5:$R$54,""),""))=0,"-",AVERAGE(IF($R$5:$R$54=$AC414,IF($G$5:$G$54=AD$412,$H$5:$Q$54,"")))-$AC414)</f>
        <v>-</v>
      </c>
      <c r="AE414" s="385" t="str">
        <f t="array" ref="AE414">IF(COUNT(IF($R$5:$R$54=$AC414,IF($G$5:$G$54=AE$412,$R$5:$R$54,""),""))=0,"-",AVERAGE(IF($R$5:$R$54=$AC414,IF($G$5:$G$54=AE$412,$H$5:$Q$54,"")))-$AC414)</f>
        <v>-</v>
      </c>
      <c r="AF414" s="385" t="str">
        <f t="array" ref="AF414">IF(COUNT(IF($R$5:$R$54=$AC414,IF($G$5:$G$54=AF$412,$R$5:$R$54,""),""))=0,"-",AVERAGE(IF($R$5:$R$54=$AC414,IF($G$5:$G$54=AF$412,$H$5:$Q$54,"")))-$AC414)</f>
        <v>-</v>
      </c>
      <c r="AG414" s="385" t="str">
        <f t="array" ref="AG414">IF(COUNT(IF($R$5:$R$54=$AC414,IF($G$5:$G$54=AG$412,$R$5:$R$54,""),""))=0,"-",AVERAGE(IF($R$5:$R$54=$AC414,IF($G$5:$G$54=AG$412,$H$5:$Q$54,"")))-$AC414)</f>
        <v>-</v>
      </c>
      <c r="AH414" s="385" t="str">
        <f t="array" ref="AH414">IF(COUNT(IF($R$5:$R$54=$AC414,IF($G$5:$G$54=AH$412,$R$5:$R$54,""),""))=0,"-",AVERAGE(IF($R$5:$R$54=$AC414,IF($G$5:$G$54=AH$412,$H$5:$Q$54,"")))-$AC414)</f>
        <v>-</v>
      </c>
      <c r="AI414" s="385" t="str">
        <f t="array" ref="AI414">IF(COUNT(IF($R$5:$R$54=$AC414,IF($G$5:$G$54=AI$412,$R$5:$R$54,""),""))=0,"-",AVERAGE(IF($R$5:$R$54=$AC414,IF($G$5:$G$54=AI$412,$H$5:$Q$54,"")))-$AC414)</f>
        <v>-</v>
      </c>
      <c r="AJ414" s="385" t="str">
        <f t="array" ref="AJ414">IF(COUNT(IF($R$5:$R$54=$AC414,IF($G$5:$G$54=AJ$412,$R$5:$R$54,""),""))=0,"-",AVERAGE(IF($R$5:$R$54=$AC414,IF($G$5:$G$54=AJ$412,$H$5:$Q$54,"")))-$AC414)</f>
        <v>-</v>
      </c>
      <c r="AK414" s="385" t="str">
        <f t="array" ref="AK414">IF(COUNT(IF($R$5:$R$54=$AC414,IF($G$5:$G$54=AK$412,$R$5:$R$54,""),""))=0,"-",AVERAGE(IF($R$5:$R$54=$AC414,IF($G$5:$G$54=AK$412,$H$5:$Q$54,"")))-$AC414)</f>
        <v>-</v>
      </c>
      <c r="AL414" s="385" t="str">
        <f t="array" ref="AL414">IF(COUNT(IF($R$5:$R$54=$AC414,IF($G$5:$G$54=AL$412,$R$5:$R$54,""),""))=0,"-",AVERAGE(IF($R$5:$R$54=$AC414,IF($G$5:$G$54=AL$412,$H$5:$Q$54,"")))-$AC414)</f>
        <v>-</v>
      </c>
      <c r="AM414" s="385" t="str">
        <f t="array" ref="AM414">IF(COUNT(IF($R$5:$R$54=$AC414,IF($G$5:$G$54=AM$412,$R$5:$R$54,""),""))=0,"-",AVERAGE(IF($R$5:$R$54=$AC414,IF($G$5:$G$54=AM$412,$H$5:$Q$54,"")))-$AC414)</f>
        <v>-</v>
      </c>
      <c r="AN414" s="385" t="str">
        <f t="array" ref="AN414">IF(COUNT(IF($R$5:$R$54=$AC414,IF($G$5:$G$54=AN$412,$R$5:$R$54,""),""))=0,"-",AVERAGE(IF($R$5:$R$54=$AC414,IF($G$5:$G$54=AN$412,$H$5:$Q$54,"")))-$AC414)</f>
        <v>-</v>
      </c>
      <c r="AO414" s="385" t="str">
        <f t="array" ref="AO414">IF(COUNT(IF($R$5:$R$54=$AC414,IF($G$5:$G$54=AO$412,$R$5:$R$54,""),""))=0,"-",AVERAGE(IF($R$5:$R$54=$AC414,IF($G$5:$G$54=AO$412,$H$5:$Q$54,"")))-$AC414)</f>
        <v>-</v>
      </c>
      <c r="AP414" s="386" t="str">
        <f t="array" ref="AP414">IF(COUNT(AD414:AO414)=0,"-",AVERAGE(IF($R$5:$R$54=$AC414,$H$5:$Q$54,""))-$AC414)</f>
        <v>-</v>
      </c>
      <c r="AQ414" s="19"/>
      <c r="AR414" s="8"/>
      <c r="AS414" s="19"/>
      <c r="AT414" s="19"/>
      <c r="AU414" s="19"/>
      <c r="AV414" s="19"/>
      <c r="AW414" s="19"/>
      <c r="AX414" s="19"/>
      <c r="AY414" s="19"/>
      <c r="AZ414" s="19"/>
      <c r="BA414" s="19"/>
      <c r="BB414" s="19"/>
      <c r="BC414" s="19"/>
      <c r="BF414" s="12"/>
      <c r="BG414" s="12"/>
      <c r="BH414" s="12"/>
      <c r="BI414" s="12"/>
      <c r="BJ414" s="12"/>
      <c r="BK414" s="12"/>
      <c r="BL414" s="12"/>
      <c r="BM414" s="12"/>
      <c r="BN414" s="12"/>
      <c r="BO414" s="12"/>
      <c r="BP414" s="12"/>
      <c r="BQ414" s="12"/>
      <c r="BR414" s="12"/>
      <c r="BS414" s="12"/>
    </row>
    <row r="415" spans="1:73">
      <c r="A415" s="19"/>
      <c r="B415" s="19"/>
      <c r="C415" s="19"/>
      <c r="D415" s="19"/>
      <c r="E415" s="89"/>
      <c r="F415" s="89"/>
      <c r="G415" s="19"/>
      <c r="H415" s="90"/>
      <c r="I415" s="90"/>
      <c r="J415" s="19"/>
      <c r="K415" s="19"/>
      <c r="L415" s="19"/>
      <c r="M415" s="19"/>
      <c r="N415" s="19"/>
      <c r="O415" s="19"/>
      <c r="P415" s="19"/>
      <c r="Q415" s="19"/>
      <c r="R415" s="141"/>
      <c r="S415" s="141"/>
      <c r="T415" s="141"/>
      <c r="U415" s="141"/>
      <c r="V415" s="141"/>
      <c r="W415" s="141"/>
      <c r="X415" s="141"/>
      <c r="Y415" s="141"/>
      <c r="Z415" s="19"/>
      <c r="AA415" s="19"/>
      <c r="AB415" s="19"/>
      <c r="AC415" s="140">
        <v>1</v>
      </c>
      <c r="AD415" s="385" t="str">
        <f t="array" ref="AD415">IF(COUNT(IF($R$5:$R$54=$AC415,IF($G$5:$G$54=AD$412,$R$5:$R$54,""),""))=0,"-",AVERAGE(IF($R$5:$R$54=$AC415,IF($G$5:$G$54=AD$412,$H$5:$Q$54,"")))-$AC415)</f>
        <v>-</v>
      </c>
      <c r="AE415" s="385" t="str">
        <f t="array" ref="AE415">IF(COUNT(IF($R$5:$R$54=$AC415,IF($G$5:$G$54=AE$412,$R$5:$R$54,""),""))=0,"-",AVERAGE(IF($R$5:$R$54=$AC415,IF($G$5:$G$54=AE$412,$H$5:$Q$54,"")))-$AC415)</f>
        <v>-</v>
      </c>
      <c r="AF415" s="385" t="str">
        <f t="array" ref="AF415">IF(COUNT(IF($R$5:$R$54=$AC415,IF($G$5:$G$54=AF$412,$R$5:$R$54,""),""))=0,"-",AVERAGE(IF($R$5:$R$54=$AC415,IF($G$5:$G$54=AF$412,$H$5:$Q$54,"")))-$AC415)</f>
        <v>-</v>
      </c>
      <c r="AG415" s="385" t="str">
        <f t="array" ref="AG415">IF(COUNT(IF($R$5:$R$54=$AC415,IF($G$5:$G$54=AG$412,$R$5:$R$54,""),""))=0,"-",AVERAGE(IF($R$5:$R$54=$AC415,IF($G$5:$G$54=AG$412,$H$5:$Q$54,"")))-$AC415)</f>
        <v>-</v>
      </c>
      <c r="AH415" s="385" t="str">
        <f t="array" ref="AH415">IF(COUNT(IF($R$5:$R$54=$AC415,IF($G$5:$G$54=AH$412,$R$5:$R$54,""),""))=0,"-",AVERAGE(IF($R$5:$R$54=$AC415,IF($G$5:$G$54=AH$412,$H$5:$Q$54,"")))-$AC415)</f>
        <v>-</v>
      </c>
      <c r="AI415" s="385" t="str">
        <f t="array" ref="AI415">IF(COUNT(IF($R$5:$R$54=$AC415,IF($G$5:$G$54=AI$412,$R$5:$R$54,""),""))=0,"-",AVERAGE(IF($R$5:$R$54=$AC415,IF($G$5:$G$54=AI$412,$H$5:$Q$54,"")))-$AC415)</f>
        <v>-</v>
      </c>
      <c r="AJ415" s="385" t="str">
        <f t="array" ref="AJ415">IF(COUNT(IF($R$5:$R$54=$AC415,IF($G$5:$G$54=AJ$412,$R$5:$R$54,""),""))=0,"-",AVERAGE(IF($R$5:$R$54=$AC415,IF($G$5:$G$54=AJ$412,$H$5:$Q$54,"")))-$AC415)</f>
        <v>-</v>
      </c>
      <c r="AK415" s="385" t="str">
        <f t="array" ref="AK415">IF(COUNT(IF($R$5:$R$54=$AC415,IF($G$5:$G$54=AK$412,$R$5:$R$54,""),""))=0,"-",AVERAGE(IF($R$5:$R$54=$AC415,IF($G$5:$G$54=AK$412,$H$5:$Q$54,"")))-$AC415)</f>
        <v>-</v>
      </c>
      <c r="AL415" s="385" t="str">
        <f t="array" ref="AL415">IF(COUNT(IF($R$5:$R$54=$AC415,IF($G$5:$G$54=AL$412,$R$5:$R$54,""),""))=0,"-",AVERAGE(IF($R$5:$R$54=$AC415,IF($G$5:$G$54=AL$412,$H$5:$Q$54,"")))-$AC415)</f>
        <v>-</v>
      </c>
      <c r="AM415" s="385" t="str">
        <f t="array" ref="AM415">IF(COUNT(IF($R$5:$R$54=$AC415,IF($G$5:$G$54=AM$412,$R$5:$R$54,""),""))=0,"-",AVERAGE(IF($R$5:$R$54=$AC415,IF($G$5:$G$54=AM$412,$H$5:$Q$54,"")))-$AC415)</f>
        <v>-</v>
      </c>
      <c r="AN415" s="385" t="str">
        <f t="array" ref="AN415">IF(COUNT(IF($R$5:$R$54=$AC415,IF($G$5:$G$54=AN$412,$R$5:$R$54,""),""))=0,"-",AVERAGE(IF($R$5:$R$54=$AC415,IF($G$5:$G$54=AN$412,$H$5:$Q$54,"")))-$AC415)</f>
        <v>-</v>
      </c>
      <c r="AO415" s="385" t="str">
        <f t="array" ref="AO415">IF(COUNT(IF($R$5:$R$54=$AC415,IF($G$5:$G$54=AO$412,$R$5:$R$54,""),""))=0,"-",AVERAGE(IF($R$5:$R$54=$AC415,IF($G$5:$G$54=AO$412,$H$5:$Q$54,"")))-$AC415)</f>
        <v>-</v>
      </c>
      <c r="AP415" s="387" t="str">
        <f t="array" ref="AP415">IF(COUNT(AD415:AO415)=0,"-",AVERAGE(IF($R$5:$R$54=$AC415,$H$5:$Q$54,""))-$AC415)</f>
        <v>-</v>
      </c>
      <c r="AQ415" s="19"/>
      <c r="AR415" s="8"/>
      <c r="AS415" s="19"/>
      <c r="AT415" s="19"/>
      <c r="AU415" s="19"/>
      <c r="AV415" s="19"/>
      <c r="AW415" s="19"/>
      <c r="AX415" s="19"/>
      <c r="AY415" s="19"/>
      <c r="AZ415" s="19"/>
      <c r="BA415" s="19"/>
      <c r="BB415" s="19"/>
      <c r="BC415" s="19"/>
      <c r="BF415" s="12"/>
      <c r="BG415" s="12"/>
      <c r="BH415" s="12"/>
      <c r="BI415" s="12"/>
      <c r="BJ415" s="12"/>
      <c r="BK415" s="12"/>
      <c r="BL415" s="12"/>
      <c r="BM415" s="12"/>
      <c r="BN415" s="12"/>
      <c r="BO415" s="12"/>
      <c r="BP415" s="12"/>
      <c r="BQ415" s="12"/>
      <c r="BR415" s="12"/>
      <c r="BS415" s="12"/>
      <c r="BT415" s="76"/>
      <c r="BU415" s="76"/>
    </row>
    <row r="416" spans="1:73">
      <c r="A416" s="19"/>
      <c r="B416" s="19"/>
      <c r="C416" s="19"/>
      <c r="D416" s="19"/>
      <c r="E416" s="89"/>
      <c r="F416" s="89"/>
      <c r="G416" s="19"/>
      <c r="H416" s="90"/>
      <c r="I416" s="90"/>
      <c r="J416" s="19"/>
      <c r="K416" s="19"/>
      <c r="L416" s="19"/>
      <c r="M416" s="19"/>
      <c r="N416" s="19"/>
      <c r="O416" s="19"/>
      <c r="P416" s="19"/>
      <c r="Q416" s="19"/>
      <c r="R416" s="141"/>
      <c r="S416" s="141"/>
      <c r="T416" s="141"/>
      <c r="U416" s="141"/>
      <c r="V416" s="141"/>
      <c r="W416" s="141"/>
      <c r="X416" s="141"/>
      <c r="Y416" s="141"/>
      <c r="Z416" s="19"/>
      <c r="AA416" s="19"/>
      <c r="AB416" s="19"/>
      <c r="AC416" s="140">
        <v>2</v>
      </c>
      <c r="AD416" s="385" t="str">
        <f t="array" ref="AD416">IF(COUNT(IF($R$5:$R$54=$AC416,IF($G$5:$G$54=AD$412,$R$5:$R$54,""),""))=0,"-",AVERAGE(IF($R$5:$R$54=$AC416,IF($G$5:$G$54=AD$412,$H$5:$Q$54,"")))-$AC416)</f>
        <v>-</v>
      </c>
      <c r="AE416" s="385" t="str">
        <f t="array" ref="AE416">IF(COUNT(IF($R$5:$R$54=$AC416,IF($G$5:$G$54=AE$412,$R$5:$R$54,""),""))=0,"-",AVERAGE(IF($R$5:$R$54=$AC416,IF($G$5:$G$54=AE$412,$H$5:$Q$54,"")))-$AC416)</f>
        <v>-</v>
      </c>
      <c r="AF416" s="385" t="str">
        <f t="array" ref="AF416">IF(COUNT(IF($R$5:$R$54=$AC416,IF($G$5:$G$54=AF$412,$R$5:$R$54,""),""))=0,"-",AVERAGE(IF($R$5:$R$54=$AC416,IF($G$5:$G$54=AF$412,$H$5:$Q$54,"")))-$AC416)</f>
        <v>-</v>
      </c>
      <c r="AG416" s="385" t="str">
        <f t="array" ref="AG416">IF(COUNT(IF($R$5:$R$54=$AC416,IF($G$5:$G$54=AG$412,$R$5:$R$54,""),""))=0,"-",AVERAGE(IF($R$5:$R$54=$AC416,IF($G$5:$G$54=AG$412,$H$5:$Q$54,"")))-$AC416)</f>
        <v>-</v>
      </c>
      <c r="AH416" s="385" t="str">
        <f t="array" ref="AH416">IF(COUNT(IF($R$5:$R$54=$AC416,IF($G$5:$G$54=AH$412,$R$5:$R$54,""),""))=0,"-",AVERAGE(IF($R$5:$R$54=$AC416,IF($G$5:$G$54=AH$412,$H$5:$Q$54,"")))-$AC416)</f>
        <v>-</v>
      </c>
      <c r="AI416" s="385" t="str">
        <f t="array" ref="AI416">IF(COUNT(IF($R$5:$R$54=$AC416,IF($G$5:$G$54=AI$412,$R$5:$R$54,""),""))=0,"-",AVERAGE(IF($R$5:$R$54=$AC416,IF($G$5:$G$54=AI$412,$H$5:$Q$54,"")))-$AC416)</f>
        <v>-</v>
      </c>
      <c r="AJ416" s="385" t="str">
        <f t="array" ref="AJ416">IF(COUNT(IF($R$5:$R$54=$AC416,IF($G$5:$G$54=AJ$412,$R$5:$R$54,""),""))=0,"-",AVERAGE(IF($R$5:$R$54=$AC416,IF($G$5:$G$54=AJ$412,$H$5:$Q$54,"")))-$AC416)</f>
        <v>-</v>
      </c>
      <c r="AK416" s="385" t="str">
        <f t="array" ref="AK416">IF(COUNT(IF($R$5:$R$54=$AC416,IF($G$5:$G$54=AK$412,$R$5:$R$54,""),""))=0,"-",AVERAGE(IF($R$5:$R$54=$AC416,IF($G$5:$G$54=AK$412,$H$5:$Q$54,"")))-$AC416)</f>
        <v>-</v>
      </c>
      <c r="AL416" s="385" t="str">
        <f t="array" ref="AL416">IF(COUNT(IF($R$5:$R$54=$AC416,IF($G$5:$G$54=AL$412,$R$5:$R$54,""),""))=0,"-",AVERAGE(IF($R$5:$R$54=$AC416,IF($G$5:$G$54=AL$412,$H$5:$Q$54,"")))-$AC416)</f>
        <v>-</v>
      </c>
      <c r="AM416" s="385">
        <f t="array" ref="AM416">IF(COUNT(IF($R$5:$R$54=$AC416,IF($G$5:$G$54=AM$412,$R$5:$R$54,""),""))=0,"-",AVERAGE(IF($R$5:$R$54=$AC416,IF($G$5:$G$54=AM$412,$H$5:$Q$54,"")))-$AC416)</f>
        <v>0</v>
      </c>
      <c r="AN416" s="385" t="str">
        <f t="array" ref="AN416">IF(COUNT(IF($R$5:$R$54=$AC416,IF($G$5:$G$54=AN$412,$R$5:$R$54,""),""))=0,"-",AVERAGE(IF($R$5:$R$54=$AC416,IF($G$5:$G$54=AN$412,$H$5:$Q$54,"")))-$AC416)</f>
        <v>-</v>
      </c>
      <c r="AO416" s="385" t="str">
        <f t="array" ref="AO416">IF(COUNT(IF($R$5:$R$54=$AC416,IF($G$5:$G$54=AO$412,$R$5:$R$54,""),""))=0,"-",AVERAGE(IF($R$5:$R$54=$AC416,IF($G$5:$G$54=AO$412,$H$5:$Q$54,"")))-$AC416)</f>
        <v>-</v>
      </c>
      <c r="AP416" s="387">
        <f t="array" ref="AP416">IF(COUNT(AD416:AO416)=0,"-",AVERAGE(IF($R$5:$R$54=$AC416,$H$5:$Q$54,""))-$AC416)</f>
        <v>0</v>
      </c>
      <c r="AQ416" s="19"/>
      <c r="AR416" s="8"/>
      <c r="AS416" s="19"/>
      <c r="AT416" s="19"/>
      <c r="AU416" s="19"/>
      <c r="AV416" s="19"/>
      <c r="AW416" s="19"/>
      <c r="AX416" s="19"/>
      <c r="AY416" s="19"/>
      <c r="AZ416" s="19"/>
      <c r="BA416" s="19"/>
      <c r="BB416" s="19"/>
      <c r="BC416" s="19"/>
      <c r="BF416" s="12"/>
      <c r="BG416" s="12"/>
      <c r="BH416" s="12"/>
      <c r="BI416" s="12"/>
      <c r="BJ416" s="12"/>
      <c r="BK416" s="12"/>
      <c r="BL416" s="12"/>
      <c r="BM416" s="12"/>
      <c r="BN416" s="12"/>
      <c r="BO416" s="12"/>
      <c r="BP416" s="12"/>
      <c r="BQ416" s="12"/>
      <c r="BR416" s="12"/>
      <c r="BS416" s="12"/>
      <c r="BT416" s="76"/>
      <c r="BU416" s="76"/>
    </row>
    <row r="417" spans="1:73">
      <c r="A417" s="19"/>
      <c r="B417" s="19"/>
      <c r="C417" s="19"/>
      <c r="D417" s="19"/>
      <c r="E417" s="89"/>
      <c r="F417" s="89"/>
      <c r="G417" s="19"/>
      <c r="H417" s="90"/>
      <c r="I417" s="90"/>
      <c r="J417" s="19"/>
      <c r="K417" s="19"/>
      <c r="L417" s="19"/>
      <c r="M417" s="19"/>
      <c r="N417" s="19"/>
      <c r="O417" s="19"/>
      <c r="P417" s="19"/>
      <c r="Q417" s="19"/>
      <c r="R417" s="141"/>
      <c r="S417" s="141"/>
      <c r="T417" s="141"/>
      <c r="U417" s="141"/>
      <c r="V417" s="141"/>
      <c r="W417" s="141"/>
      <c r="X417" s="141"/>
      <c r="Y417" s="141"/>
      <c r="Z417" s="19"/>
      <c r="AA417" s="19"/>
      <c r="AB417" s="19"/>
      <c r="AC417" s="140">
        <v>3</v>
      </c>
      <c r="AD417" s="385" t="str">
        <f t="array" ref="AD417">IF(COUNT(IF($R$5:$R$54=$AC417,IF($G$5:$G$54=AD$412,$R$5:$R$54,""),""))=0,"-",AVERAGE(IF($R$5:$R$54=$AC417,IF($G$5:$G$54=AD$412,$H$5:$Q$54,"")))-$AC417)</f>
        <v>-</v>
      </c>
      <c r="AE417" s="385" t="str">
        <f t="array" ref="AE417">IF(COUNT(IF($R$5:$R$54=$AC417,IF($G$5:$G$54=AE$412,$R$5:$R$54,""),""))=0,"-",AVERAGE(IF($R$5:$R$54=$AC417,IF($G$5:$G$54=AE$412,$H$5:$Q$54,"")))-$AC417)</f>
        <v>-</v>
      </c>
      <c r="AF417" s="385" t="str">
        <f t="array" ref="AF417">IF(COUNT(IF($R$5:$R$54=$AC417,IF($G$5:$G$54=AF$412,$R$5:$R$54,""),""))=0,"-",AVERAGE(IF($R$5:$R$54=$AC417,IF($G$5:$G$54=AF$412,$H$5:$Q$54,"")))-$AC417)</f>
        <v>-</v>
      </c>
      <c r="AG417" s="385" t="str">
        <f t="array" ref="AG417">IF(COUNT(IF($R$5:$R$54=$AC417,IF($G$5:$G$54=AG$412,$R$5:$R$54,""),""))=0,"-",AVERAGE(IF($R$5:$R$54=$AC417,IF($G$5:$G$54=AG$412,$H$5:$Q$54,"")))-$AC417)</f>
        <v>-</v>
      </c>
      <c r="AH417" s="385" t="str">
        <f t="array" ref="AH417">IF(COUNT(IF($R$5:$R$54=$AC417,IF($G$5:$G$54=AH$412,$R$5:$R$54,""),""))=0,"-",AVERAGE(IF($R$5:$R$54=$AC417,IF($G$5:$G$54=AH$412,$H$5:$Q$54,"")))-$AC417)</f>
        <v>-</v>
      </c>
      <c r="AI417" s="385" t="str">
        <f t="array" ref="AI417">IF(COUNT(IF($R$5:$R$54=$AC417,IF($G$5:$G$54=AI$412,$R$5:$R$54,""),""))=0,"-",AVERAGE(IF($R$5:$R$54=$AC417,IF($G$5:$G$54=AI$412,$H$5:$Q$54,"")))-$AC417)</f>
        <v>-</v>
      </c>
      <c r="AJ417" s="385" t="str">
        <f t="array" ref="AJ417">IF(COUNT(IF($R$5:$R$54=$AC417,IF($G$5:$G$54=AJ$412,$R$5:$R$54,""),""))=0,"-",AVERAGE(IF($R$5:$R$54=$AC417,IF($G$5:$G$54=AJ$412,$H$5:$Q$54,"")))-$AC417)</f>
        <v>-</v>
      </c>
      <c r="AK417" s="385" t="str">
        <f t="array" ref="AK417">IF(COUNT(IF($R$5:$R$54=$AC417,IF($G$5:$G$54=AK$412,$R$5:$R$54,""),""))=0,"-",AVERAGE(IF($R$5:$R$54=$AC417,IF($G$5:$G$54=AK$412,$H$5:$Q$54,"")))-$AC417)</f>
        <v>-</v>
      </c>
      <c r="AL417" s="385" t="str">
        <f t="array" ref="AL417">IF(COUNT(IF($R$5:$R$54=$AC417,IF($G$5:$G$54=AL$412,$R$5:$R$54,""),""))=0,"-",AVERAGE(IF($R$5:$R$54=$AC417,IF($G$5:$G$54=AL$412,$H$5:$Q$54,"")))-$AC417)</f>
        <v>-</v>
      </c>
      <c r="AM417" s="385">
        <f t="array" ref="AM417">IF(COUNT(IF($R$5:$R$54=$AC417,IF($G$5:$G$54=AM$412,$R$5:$R$54,""),""))=0,"-",AVERAGE(IF($R$5:$R$54=$AC417,IF($G$5:$G$54=AM$412,$H$5:$Q$54,"")))-$AC417)</f>
        <v>7.5000000000000178E-2</v>
      </c>
      <c r="AN417" s="385" t="str">
        <f t="array" ref="AN417">IF(COUNT(IF($R$5:$R$54=$AC417,IF($G$5:$G$54=AN$412,$R$5:$R$54,""),""))=0,"-",AVERAGE(IF($R$5:$R$54=$AC417,IF($G$5:$G$54=AN$412,$H$5:$Q$54,"")))-$AC417)</f>
        <v>-</v>
      </c>
      <c r="AO417" s="385" t="str">
        <f t="array" ref="AO417">IF(COUNT(IF($R$5:$R$54=$AC417,IF($G$5:$G$54=AO$412,$R$5:$R$54,""),""))=0,"-",AVERAGE(IF($R$5:$R$54=$AC417,IF($G$5:$G$54=AO$412,$H$5:$Q$54,"")))-$AC417)</f>
        <v>-</v>
      </c>
      <c r="AP417" s="387">
        <f t="array" ref="AP417">IF(COUNT(AD417:AO417)=0,"-",AVERAGE(IF($R$5:$R$54=$AC417,$H$5:$Q$54,""))-$AC417)</f>
        <v>7.5000000000000178E-2</v>
      </c>
      <c r="AQ417" s="19"/>
      <c r="AR417" s="8"/>
      <c r="AS417" s="19"/>
      <c r="AT417" s="19"/>
      <c r="AU417" s="19"/>
      <c r="AV417" s="19"/>
      <c r="AW417" s="19"/>
      <c r="AX417" s="19"/>
      <c r="AY417" s="19"/>
      <c r="AZ417" s="19"/>
      <c r="BA417" s="19"/>
      <c r="BB417" s="19"/>
      <c r="BC417" s="19"/>
      <c r="BF417" s="12"/>
      <c r="BG417" s="12"/>
      <c r="BH417" s="12"/>
      <c r="BI417" s="12"/>
      <c r="BJ417" s="12"/>
      <c r="BK417" s="12"/>
      <c r="BL417" s="12"/>
      <c r="BM417" s="12"/>
      <c r="BN417" s="12"/>
      <c r="BO417" s="12"/>
      <c r="BP417" s="12"/>
      <c r="BQ417" s="12"/>
      <c r="BR417" s="12"/>
      <c r="BS417" s="12"/>
      <c r="BT417" s="76"/>
      <c r="BU417" s="76"/>
    </row>
    <row r="418" spans="1:73">
      <c r="A418" s="19"/>
      <c r="B418" s="19"/>
      <c r="C418" s="19"/>
      <c r="D418" s="19"/>
      <c r="E418" s="89"/>
      <c r="F418" s="89"/>
      <c r="G418" s="19"/>
      <c r="H418" s="90"/>
      <c r="I418" s="90"/>
      <c r="J418" s="19"/>
      <c r="K418" s="19"/>
      <c r="L418" s="19"/>
      <c r="M418" s="19"/>
      <c r="N418" s="19"/>
      <c r="O418" s="19"/>
      <c r="P418" s="19"/>
      <c r="Q418" s="19"/>
      <c r="R418" s="141"/>
      <c r="S418" s="141"/>
      <c r="T418" s="141"/>
      <c r="U418" s="141"/>
      <c r="V418" s="141"/>
      <c r="W418" s="141"/>
      <c r="X418" s="141"/>
      <c r="Y418" s="141"/>
      <c r="Z418" s="19"/>
      <c r="AA418" s="19"/>
      <c r="AB418" s="19"/>
      <c r="AC418" s="140">
        <v>4</v>
      </c>
      <c r="AD418" s="385" t="str">
        <f t="array" ref="AD418">IF(COUNT(IF($R$5:$R$54=$AC418,IF($G$5:$G$54=AD$412,$R$5:$R$54,""),""))=0,"-",AVERAGE(IF($R$5:$R$54=$AC418,IF($G$5:$G$54=AD$412,$H$5:$Q$54,"")))-$AC418)</f>
        <v>-</v>
      </c>
      <c r="AE418" s="385" t="str">
        <f t="array" ref="AE418">IF(COUNT(IF($R$5:$R$54=$AC418,IF($G$5:$G$54=AE$412,$R$5:$R$54,""),""))=0,"-",AVERAGE(IF($R$5:$R$54=$AC418,IF($G$5:$G$54=AE$412,$H$5:$Q$54,"")))-$AC418)</f>
        <v>-</v>
      </c>
      <c r="AF418" s="385" t="str">
        <f t="array" ref="AF418">IF(COUNT(IF($R$5:$R$54=$AC418,IF($G$5:$G$54=AF$412,$R$5:$R$54,""),""))=0,"-",AVERAGE(IF($R$5:$R$54=$AC418,IF($G$5:$G$54=AF$412,$H$5:$Q$54,"")))-$AC418)</f>
        <v>-</v>
      </c>
      <c r="AG418" s="385" t="str">
        <f t="array" ref="AG418">IF(COUNT(IF($R$5:$R$54=$AC418,IF($G$5:$G$54=AG$412,$R$5:$R$54,""),""))=0,"-",AVERAGE(IF($R$5:$R$54=$AC418,IF($G$5:$G$54=AG$412,$H$5:$Q$54,"")))-$AC418)</f>
        <v>-</v>
      </c>
      <c r="AH418" s="385" t="str">
        <f t="array" ref="AH418">IF(COUNT(IF($R$5:$R$54=$AC418,IF($G$5:$G$54=AH$412,$R$5:$R$54,""),""))=0,"-",AVERAGE(IF($R$5:$R$54=$AC418,IF($G$5:$G$54=AH$412,$H$5:$Q$54,"")))-$AC418)</f>
        <v>-</v>
      </c>
      <c r="AI418" s="385" t="str">
        <f t="array" ref="AI418">IF(COUNT(IF($R$5:$R$54=$AC418,IF($G$5:$G$54=AI$412,$R$5:$R$54,""),""))=0,"-",AVERAGE(IF($R$5:$R$54=$AC418,IF($G$5:$G$54=AI$412,$H$5:$Q$54,"")))-$AC418)</f>
        <v>-</v>
      </c>
      <c r="AJ418" s="385">
        <f t="array" ref="AJ418">IF(COUNT(IF($R$5:$R$54=$AC418,IF($G$5:$G$54=AJ$412,$R$5:$R$54,""),""))=0,"-",AVERAGE(IF($R$5:$R$54=$AC418,IF($G$5:$G$54=AJ$412,$H$5:$Q$54,"")))-$AC418)</f>
        <v>0</v>
      </c>
      <c r="AK418" s="385" t="str">
        <f t="array" ref="AK418">IF(COUNT(IF($R$5:$R$54=$AC418,IF($G$5:$G$54=AK$412,$R$5:$R$54,""),""))=0,"-",AVERAGE(IF($R$5:$R$54=$AC418,IF($G$5:$G$54=AK$412,$H$5:$Q$54,"")))-$AC418)</f>
        <v>-</v>
      </c>
      <c r="AL418" s="385" t="str">
        <f t="array" ref="AL418">IF(COUNT(IF($R$5:$R$54=$AC418,IF($G$5:$G$54=AL$412,$R$5:$R$54,""),""))=0,"-",AVERAGE(IF($R$5:$R$54=$AC418,IF($G$5:$G$54=AL$412,$H$5:$Q$54,"")))-$AC418)</f>
        <v>-</v>
      </c>
      <c r="AM418" s="385">
        <f t="array" ref="AM418">IF(COUNT(IF($R$5:$R$54=$AC418,IF($G$5:$G$54=AM$412,$R$5:$R$54,""),""))=0,"-",AVERAGE(IF($R$5:$R$54=$AC418,IF($G$5:$G$54=AM$412,$H$5:$Q$54,"")))-$AC418)</f>
        <v>0.12820512820512864</v>
      </c>
      <c r="AN418" s="385" t="str">
        <f t="array" ref="AN418">IF(COUNT(IF($R$5:$R$54=$AC418,IF($G$5:$G$54=AN$412,$R$5:$R$54,""),""))=0,"-",AVERAGE(IF($R$5:$R$54=$AC418,IF($G$5:$G$54=AN$412,$H$5:$Q$54,"")))-$AC418)</f>
        <v>-</v>
      </c>
      <c r="AO418" s="385" t="str">
        <f t="array" ref="AO418">IF(COUNT(IF($R$5:$R$54=$AC418,IF($G$5:$G$54=AO$412,$R$5:$R$54,""),""))=0,"-",AVERAGE(IF($R$5:$R$54=$AC418,IF($G$5:$G$54=AO$412,$H$5:$Q$54,"")))-$AC418)</f>
        <v>-</v>
      </c>
      <c r="AP418" s="387">
        <f t="array" ref="AP418">IF(COUNT(AD418:AO418)=0,"-",AVERAGE(IF($R$5:$R$54=$AC418,$H$5:$Q$54,""))-$AC418)</f>
        <v>8.4745762711864181E-2</v>
      </c>
      <c r="AQ418" s="19"/>
      <c r="AR418" s="8"/>
      <c r="AS418" s="19"/>
      <c r="AT418" s="19"/>
      <c r="AU418" s="19"/>
      <c r="AV418" s="19"/>
      <c r="AW418" s="19"/>
      <c r="AX418" s="19"/>
      <c r="AY418" s="19"/>
      <c r="AZ418" s="19"/>
      <c r="BA418" s="19"/>
      <c r="BB418" s="19"/>
      <c r="BC418" s="19"/>
      <c r="BF418" s="12"/>
      <c r="BG418" s="12"/>
      <c r="BH418" s="12"/>
      <c r="BI418" s="12"/>
      <c r="BJ418" s="12"/>
      <c r="BK418" s="12"/>
      <c r="BL418" s="12"/>
      <c r="BM418" s="12"/>
      <c r="BN418" s="12"/>
      <c r="BO418" s="12"/>
      <c r="BP418" s="12"/>
      <c r="BQ418" s="12"/>
      <c r="BR418" s="12"/>
      <c r="BS418" s="12"/>
      <c r="BT418" s="76"/>
      <c r="BU418" s="76"/>
    </row>
    <row r="419" spans="1:73">
      <c r="A419" s="19"/>
      <c r="B419" s="19"/>
      <c r="C419" s="19"/>
      <c r="D419" s="19"/>
      <c r="E419" s="89"/>
      <c r="F419" s="89"/>
      <c r="G419" s="19"/>
      <c r="H419" s="90"/>
      <c r="I419" s="90"/>
      <c r="J419" s="19"/>
      <c r="K419" s="19"/>
      <c r="L419" s="19"/>
      <c r="M419" s="19"/>
      <c r="N419" s="19"/>
      <c r="O419" s="19"/>
      <c r="P419" s="19"/>
      <c r="Q419" s="19"/>
      <c r="R419" s="141"/>
      <c r="S419" s="141"/>
      <c r="T419" s="141"/>
      <c r="U419" s="141"/>
      <c r="V419" s="141"/>
      <c r="W419" s="141"/>
      <c r="X419" s="141"/>
      <c r="Y419" s="141"/>
      <c r="Z419" s="19"/>
      <c r="AA419" s="19"/>
      <c r="AB419" s="19"/>
      <c r="AC419" s="140">
        <v>5</v>
      </c>
      <c r="AD419" s="385">
        <f t="array" ref="AD419">IF(COUNT(IF($R$5:$R$54=$AC419,IF($G$5:$G$54=AD$412,$R$5:$R$54,""),""))=0,"-",AVERAGE(IF($R$5:$R$54=$AC419,IF($G$5:$G$54=AD$412,$H$5:$Q$54,"")))-$AC419)</f>
        <v>4.9999999999999822E-2</v>
      </c>
      <c r="AE419" s="385" t="str">
        <f t="array" ref="AE419">IF(COUNT(IF($R$5:$R$54=$AC419,IF($G$5:$G$54=AE$412,$R$5:$R$54,""),""))=0,"-",AVERAGE(IF($R$5:$R$54=$AC419,IF($G$5:$G$54=AE$412,$H$5:$Q$54,"")))-$AC419)</f>
        <v>-</v>
      </c>
      <c r="AF419" s="385" t="str">
        <f t="array" ref="AF419">IF(COUNT(IF($R$5:$R$54=$AC419,IF($G$5:$G$54=AF$412,$R$5:$R$54,""),""))=0,"-",AVERAGE(IF($R$5:$R$54=$AC419,IF($G$5:$G$54=AF$412,$H$5:$Q$54,"")))-$AC419)</f>
        <v>-</v>
      </c>
      <c r="AG419" s="385" t="str">
        <f t="array" ref="AG419">IF(COUNT(IF($R$5:$R$54=$AC419,IF($G$5:$G$54=AG$412,$R$5:$R$54,""),""))=0,"-",AVERAGE(IF($R$5:$R$54=$AC419,IF($G$5:$G$54=AG$412,$H$5:$Q$54,"")))-$AC419)</f>
        <v>-</v>
      </c>
      <c r="AH419" s="385" t="str">
        <f t="array" ref="AH419">IF(COUNT(IF($R$5:$R$54=$AC419,IF($G$5:$G$54=AH$412,$R$5:$R$54,""),""))=0,"-",AVERAGE(IF($R$5:$R$54=$AC419,IF($G$5:$G$54=AH$412,$H$5:$Q$54,"")))-$AC419)</f>
        <v>-</v>
      </c>
      <c r="AI419" s="385" t="str">
        <f t="array" ref="AI419">IF(COUNT(IF($R$5:$R$54=$AC419,IF($G$5:$G$54=AI$412,$R$5:$R$54,""),""))=0,"-",AVERAGE(IF($R$5:$R$54=$AC419,IF($G$5:$G$54=AI$412,$H$5:$Q$54,"")))-$AC419)</f>
        <v>-</v>
      </c>
      <c r="AJ419" s="385" t="str">
        <f t="array" ref="AJ419">IF(COUNT(IF($R$5:$R$54=$AC419,IF($G$5:$G$54=AJ$412,$R$5:$R$54,""),""))=0,"-",AVERAGE(IF($R$5:$R$54=$AC419,IF($G$5:$G$54=AJ$412,$H$5:$Q$54,"")))-$AC419)</f>
        <v>-</v>
      </c>
      <c r="AK419" s="385">
        <f t="array" ref="AK419">IF(COUNT(IF($R$5:$R$54=$AC419,IF($G$5:$G$54=AK$412,$R$5:$R$54,""),""))=0,"-",AVERAGE(IF($R$5:$R$54=$AC419,IF($G$5:$G$54=AK$412,$H$5:$Q$54,"")))-$AC419)</f>
        <v>4.9999999999999822E-2</v>
      </c>
      <c r="AL419" s="385" t="str">
        <f t="array" ref="AL419">IF(COUNT(IF($R$5:$R$54=$AC419,IF($G$5:$G$54=AL$412,$R$5:$R$54,""),""))=0,"-",AVERAGE(IF($R$5:$R$54=$AC419,IF($G$5:$G$54=AL$412,$H$5:$Q$54,"")))-$AC419)</f>
        <v>-</v>
      </c>
      <c r="AM419" s="385">
        <f t="array" ref="AM419">IF(COUNT(IF($R$5:$R$54=$AC419,IF($G$5:$G$54=AM$412,$R$5:$R$54,""),""))=0,"-",AVERAGE(IF($R$5:$R$54=$AC419,IF($G$5:$G$54=AM$412,$H$5:$Q$54,"")))-$AC419)</f>
        <v>0</v>
      </c>
      <c r="AN419" s="385" t="str">
        <f t="array" ref="AN419">IF(COUNT(IF($R$5:$R$54=$AC419,IF($G$5:$G$54=AN$412,$R$5:$R$54,""),""))=0,"-",AVERAGE(IF($R$5:$R$54=$AC419,IF($G$5:$G$54=AN$412,$H$5:$Q$54,"")))-$AC419)</f>
        <v>-</v>
      </c>
      <c r="AO419" s="385" t="str">
        <f t="array" ref="AO419">IF(COUNT(IF($R$5:$R$54=$AC419,IF($G$5:$G$54=AO$412,$R$5:$R$54,""),""))=0,"-",AVERAGE(IF($R$5:$R$54=$AC419,IF($G$5:$G$54=AO$412,$H$5:$Q$54,"")))-$AC419)</f>
        <v>-</v>
      </c>
      <c r="AP419" s="387">
        <f t="array" ref="AP419">IF(COUNT(AD419:AO419)=0,"-",AVERAGE(IF($R$5:$R$54=$AC419,$H$5:$Q$54,""))-$AC419)</f>
        <v>4.0000000000000036E-2</v>
      </c>
      <c r="AQ419" s="19"/>
      <c r="AR419" s="8"/>
      <c r="AS419" s="19"/>
      <c r="AT419" s="19"/>
      <c r="AU419" s="19"/>
      <c r="AV419" s="19"/>
      <c r="AW419" s="19"/>
      <c r="AX419" s="19"/>
      <c r="AY419" s="19"/>
      <c r="AZ419" s="19"/>
      <c r="BA419" s="19"/>
      <c r="BB419" s="19"/>
      <c r="BC419" s="19"/>
      <c r="BF419" s="12"/>
      <c r="BG419" s="12"/>
      <c r="BH419" s="12"/>
      <c r="BI419" s="12"/>
      <c r="BJ419" s="12"/>
      <c r="BK419" s="12"/>
      <c r="BL419" s="12"/>
      <c r="BM419" s="12"/>
      <c r="BN419" s="12"/>
      <c r="BO419" s="12"/>
      <c r="BP419" s="12"/>
      <c r="BQ419" s="12"/>
      <c r="BR419" s="12"/>
      <c r="BS419" s="12"/>
      <c r="BT419" s="76"/>
      <c r="BU419" s="76"/>
    </row>
    <row r="420" spans="1:73">
      <c r="A420" s="19"/>
      <c r="B420" s="19"/>
      <c r="C420" s="19"/>
      <c r="D420" s="19"/>
      <c r="E420" s="89"/>
      <c r="F420" s="89"/>
      <c r="G420" s="19"/>
      <c r="H420" s="90"/>
      <c r="I420" s="90"/>
      <c r="J420" s="19"/>
      <c r="K420" s="19"/>
      <c r="L420" s="19"/>
      <c r="M420" s="19"/>
      <c r="N420" s="19"/>
      <c r="O420" s="19"/>
      <c r="P420" s="19"/>
      <c r="Q420" s="19"/>
      <c r="R420" s="141"/>
      <c r="S420" s="141"/>
      <c r="T420" s="141"/>
      <c r="U420" s="141"/>
      <c r="V420" s="141"/>
      <c r="W420" s="141"/>
      <c r="X420" s="141"/>
      <c r="Y420" s="141"/>
      <c r="Z420" s="19"/>
      <c r="AA420" s="19"/>
      <c r="AB420" s="19"/>
      <c r="AC420" s="140">
        <v>6</v>
      </c>
      <c r="AD420" s="385">
        <f t="array" ref="AD420">IF(COUNT(IF($R$5:$R$54=$AC420,IF($G$5:$G$54=AD$412,$R$5:$R$54,""),""))=0,"-",AVERAGE(IF($R$5:$R$54=$AC420,IF($G$5:$G$54=AD$412,$H$5:$Q$54,"")))-$AC420)</f>
        <v>-1.6666666666666607E-2</v>
      </c>
      <c r="AE420" s="385" t="str">
        <f t="array" ref="AE420">IF(COUNT(IF($R$5:$R$54=$AC420,IF($G$5:$G$54=AE$412,$R$5:$R$54,""),""))=0,"-",AVERAGE(IF($R$5:$R$54=$AC420,IF($G$5:$G$54=AE$412,$H$5:$Q$54,"")))-$AC420)</f>
        <v>-</v>
      </c>
      <c r="AF420" s="385" t="str">
        <f t="array" ref="AF420">IF(COUNT(IF($R$5:$R$54=$AC420,IF($G$5:$G$54=AF$412,$R$5:$R$54,""),""))=0,"-",AVERAGE(IF($R$5:$R$54=$AC420,IF($G$5:$G$54=AF$412,$H$5:$Q$54,"")))-$AC420)</f>
        <v>-</v>
      </c>
      <c r="AG420" s="385" t="str">
        <f t="array" ref="AG420">IF(COUNT(IF($R$5:$R$54=$AC420,IF($G$5:$G$54=AG$412,$R$5:$R$54,""),""))=0,"-",AVERAGE(IF($R$5:$R$54=$AC420,IF($G$5:$G$54=AG$412,$H$5:$Q$54,"")))-$AC420)</f>
        <v>-</v>
      </c>
      <c r="AH420" s="385" t="str">
        <f t="array" ref="AH420">IF(COUNT(IF($R$5:$R$54=$AC420,IF($G$5:$G$54=AH$412,$R$5:$R$54,""),""))=0,"-",AVERAGE(IF($R$5:$R$54=$AC420,IF($G$5:$G$54=AH$412,$H$5:$Q$54,"")))-$AC420)</f>
        <v>-</v>
      </c>
      <c r="AI420" s="385" t="str">
        <f t="array" ref="AI420">IF(COUNT(IF($R$5:$R$54=$AC420,IF($G$5:$G$54=AI$412,$R$5:$R$54,""),""))=0,"-",AVERAGE(IF($R$5:$R$54=$AC420,IF($G$5:$G$54=AI$412,$H$5:$Q$54,"")))-$AC420)</f>
        <v>-</v>
      </c>
      <c r="AJ420" s="385" t="str">
        <f t="array" ref="AJ420">IF(COUNT(IF($R$5:$R$54=$AC420,IF($G$5:$G$54=AJ$412,$R$5:$R$54,""),""))=0,"-",AVERAGE(IF($R$5:$R$54=$AC420,IF($G$5:$G$54=AJ$412,$H$5:$Q$54,"")))-$AC420)</f>
        <v>-</v>
      </c>
      <c r="AK420" s="385">
        <f t="array" ref="AK420">IF(COUNT(IF($R$5:$R$54=$AC420,IF($G$5:$G$54=AK$412,$R$5:$R$54,""),""))=0,"-",AVERAGE(IF($R$5:$R$54=$AC420,IF($G$5:$G$54=AK$412,$H$5:$Q$54,"")))-$AC420)</f>
        <v>0</v>
      </c>
      <c r="AL420" s="385" t="str">
        <f t="array" ref="AL420">IF(COUNT(IF($R$5:$R$54=$AC420,IF($G$5:$G$54=AL$412,$R$5:$R$54,""),""))=0,"-",AVERAGE(IF($R$5:$R$54=$AC420,IF($G$5:$G$54=AL$412,$H$5:$Q$54,"")))-$AC420)</f>
        <v>-</v>
      </c>
      <c r="AM420" s="385">
        <f t="array" ref="AM420">IF(COUNT(IF($R$5:$R$54=$AC420,IF($G$5:$G$54=AM$412,$R$5:$R$54,""),""))=0,"-",AVERAGE(IF($R$5:$R$54=$AC420,IF($G$5:$G$54=AM$412,$H$5:$Q$54,"")))-$AC420)</f>
        <v>0</v>
      </c>
      <c r="AN420" s="385" t="str">
        <f t="array" ref="AN420">IF(COUNT(IF($R$5:$R$54=$AC420,IF($G$5:$G$54=AN$412,$R$5:$R$54,""),""))=0,"-",AVERAGE(IF($R$5:$R$54=$AC420,IF($G$5:$G$54=AN$412,$H$5:$Q$54,"")))-$AC420)</f>
        <v>-</v>
      </c>
      <c r="AO420" s="385" t="str">
        <f t="array" ref="AO420">IF(COUNT(IF($R$5:$R$54=$AC420,IF($G$5:$G$54=AO$412,$R$5:$R$54,""),""))=0,"-",AVERAGE(IF($R$5:$R$54=$AC420,IF($G$5:$G$54=AO$412,$H$5:$Q$54,"")))-$AC420)</f>
        <v>-</v>
      </c>
      <c r="AP420" s="387">
        <f t="array" ref="AP420">IF(COUNT(AD420:AO420)=0,"-",AVERAGE(IF($R$5:$R$54=$AC420,$H$5:$Q$54,""))-$AC420)</f>
        <v>-1.1111111111111072E-2</v>
      </c>
      <c r="AQ420" s="19"/>
      <c r="AR420" s="8"/>
      <c r="AS420" s="19"/>
      <c r="AT420" s="19"/>
      <c r="AU420" s="19"/>
      <c r="AV420" s="19"/>
      <c r="AW420" s="19"/>
      <c r="AX420" s="19"/>
      <c r="AY420" s="19"/>
      <c r="AZ420" s="19"/>
      <c r="BA420" s="19"/>
      <c r="BB420" s="19"/>
      <c r="BC420" s="19"/>
      <c r="BF420" s="12"/>
      <c r="BG420" s="12"/>
      <c r="BH420" s="12"/>
      <c r="BI420" s="12"/>
      <c r="BJ420" s="12"/>
      <c r="BK420" s="12"/>
      <c r="BL420" s="12"/>
      <c r="BM420" s="12"/>
      <c r="BN420" s="12"/>
      <c r="BO420" s="12"/>
      <c r="BP420" s="12"/>
      <c r="BQ420" s="12"/>
      <c r="BR420" s="12"/>
      <c r="BS420" s="12"/>
      <c r="BT420" s="76"/>
      <c r="BU420" s="76"/>
    </row>
    <row r="421" spans="1:73">
      <c r="A421" s="19"/>
      <c r="B421" s="19"/>
      <c r="C421" s="19"/>
      <c r="D421" s="19"/>
      <c r="E421" s="89"/>
      <c r="F421" s="89"/>
      <c r="G421" s="19"/>
      <c r="H421" s="90"/>
      <c r="I421" s="90"/>
      <c r="J421" s="19"/>
      <c r="K421" s="19"/>
      <c r="L421" s="19"/>
      <c r="M421" s="19"/>
      <c r="N421" s="19"/>
      <c r="O421" s="19"/>
      <c r="P421" s="19"/>
      <c r="Q421" s="19"/>
      <c r="R421" s="141"/>
      <c r="S421" s="141"/>
      <c r="T421" s="141"/>
      <c r="U421" s="141"/>
      <c r="V421" s="141"/>
      <c r="W421" s="141"/>
      <c r="X421" s="141"/>
      <c r="Y421" s="141"/>
      <c r="Z421" s="19"/>
      <c r="AA421" s="19"/>
      <c r="AB421" s="19"/>
      <c r="AC421" s="140">
        <v>7</v>
      </c>
      <c r="AD421" s="385">
        <f t="array" ref="AD421">IF(COUNT(IF($R$5:$R$54=$AC421,IF($G$5:$G$54=AD$412,$R$5:$R$54,""),""))=0,"-",AVERAGE(IF($R$5:$R$54=$AC421,IF($G$5:$G$54=AD$412,$H$5:$Q$54,"")))-$AC421)</f>
        <v>-4.9999999999999822E-2</v>
      </c>
      <c r="AE421" s="385" t="str">
        <f t="array" ref="AE421">IF(COUNT(IF($R$5:$R$54=$AC421,IF($G$5:$G$54=AE$412,$R$5:$R$54,""),""))=0,"-",AVERAGE(IF($R$5:$R$54=$AC421,IF($G$5:$G$54=AE$412,$H$5:$Q$54,"")))-$AC421)</f>
        <v>-</v>
      </c>
      <c r="AF421" s="385" t="str">
        <f t="array" ref="AF421">IF(COUNT(IF($R$5:$R$54=$AC421,IF($G$5:$G$54=AF$412,$R$5:$R$54,""),""))=0,"-",AVERAGE(IF($R$5:$R$54=$AC421,IF($G$5:$G$54=AF$412,$H$5:$Q$54,"")))-$AC421)</f>
        <v>-</v>
      </c>
      <c r="AG421" s="385" t="str">
        <f t="array" ref="AG421">IF(COUNT(IF($R$5:$R$54=$AC421,IF($G$5:$G$54=AG$412,$R$5:$R$54,""),""))=0,"-",AVERAGE(IF($R$5:$R$54=$AC421,IF($G$5:$G$54=AG$412,$H$5:$Q$54,"")))-$AC421)</f>
        <v>-</v>
      </c>
      <c r="AH421" s="385" t="str">
        <f t="array" ref="AH421">IF(COUNT(IF($R$5:$R$54=$AC421,IF($G$5:$G$54=AH$412,$R$5:$R$54,""),""))=0,"-",AVERAGE(IF($R$5:$R$54=$AC421,IF($G$5:$G$54=AH$412,$H$5:$Q$54,"")))-$AC421)</f>
        <v>-</v>
      </c>
      <c r="AI421" s="385" t="str">
        <f t="array" ref="AI421">IF(COUNT(IF($R$5:$R$54=$AC421,IF($G$5:$G$54=AI$412,$R$5:$R$54,""),""))=0,"-",AVERAGE(IF($R$5:$R$54=$AC421,IF($G$5:$G$54=AI$412,$H$5:$Q$54,"")))-$AC421)</f>
        <v>-</v>
      </c>
      <c r="AJ421" s="385">
        <f t="array" ref="AJ421">IF(COUNT(IF($R$5:$R$54=$AC421,IF($G$5:$G$54=AJ$412,$R$5:$R$54,""),""))=0,"-",AVERAGE(IF($R$5:$R$54=$AC421,IF($G$5:$G$54=AJ$412,$H$5:$Q$54,"")))-$AC421)</f>
        <v>0</v>
      </c>
      <c r="AK421" s="385">
        <f t="array" ref="AK421">IF(COUNT(IF($R$5:$R$54=$AC421,IF($G$5:$G$54=AK$412,$R$5:$R$54,""),""))=0,"-",AVERAGE(IF($R$5:$R$54=$AC421,IF($G$5:$G$54=AK$412,$H$5:$Q$54,"")))-$AC421)</f>
        <v>0</v>
      </c>
      <c r="AL421" s="385" t="str">
        <f t="array" ref="AL421">IF(COUNT(IF($R$5:$R$54=$AC421,IF($G$5:$G$54=AL$412,$R$5:$R$54,""),""))=0,"-",AVERAGE(IF($R$5:$R$54=$AC421,IF($G$5:$G$54=AL$412,$H$5:$Q$54,"")))-$AC421)</f>
        <v>-</v>
      </c>
      <c r="AM421" s="385">
        <f t="array" ref="AM421">IF(COUNT(IF($R$5:$R$54=$AC421,IF($G$5:$G$54=AM$412,$R$5:$R$54,""),""))=0,"-",AVERAGE(IF($R$5:$R$54=$AC421,IF($G$5:$G$54=AM$412,$H$5:$Q$54,"")))-$AC421)</f>
        <v>-9.9999999999999645E-2</v>
      </c>
      <c r="AN421" s="385" t="str">
        <f t="array" ref="AN421">IF(COUNT(IF($R$5:$R$54=$AC421,IF($G$5:$G$54=AN$412,$R$5:$R$54,""),""))=0,"-",AVERAGE(IF($R$5:$R$54=$AC421,IF($G$5:$G$54=AN$412,$H$5:$Q$54,"")))-$AC421)</f>
        <v>-</v>
      </c>
      <c r="AO421" s="385" t="str">
        <f t="array" ref="AO421">IF(COUNT(IF($R$5:$R$54=$AC421,IF($G$5:$G$54=AO$412,$R$5:$R$54,""),""))=0,"-",AVERAGE(IF($R$5:$R$54=$AC421,IF($G$5:$G$54=AO$412,$H$5:$Q$54,"")))-$AC421)</f>
        <v>-</v>
      </c>
      <c r="AP421" s="387">
        <f t="array" ref="AP421">IF(COUNT(AD421:AO421)=0,"-",AVERAGE(IF($R$5:$R$54=$AC421,$H$5:$Q$54,""))-$AC421)</f>
        <v>-2.857142857142847E-2</v>
      </c>
      <c r="AQ421" s="19"/>
      <c r="AR421" s="8"/>
      <c r="AS421" s="19"/>
      <c r="AT421" s="19"/>
      <c r="AU421" s="19"/>
      <c r="AV421" s="19"/>
      <c r="AW421" s="19"/>
      <c r="AX421" s="19"/>
      <c r="AY421" s="19"/>
      <c r="AZ421" s="19"/>
      <c r="BA421" s="19"/>
      <c r="BB421" s="19"/>
      <c r="BC421" s="19"/>
      <c r="BF421" s="12"/>
      <c r="BG421" s="12"/>
      <c r="BH421" s="12"/>
      <c r="BI421" s="12"/>
      <c r="BJ421" s="12"/>
      <c r="BK421" s="12"/>
      <c r="BL421" s="12"/>
      <c r="BM421" s="12"/>
      <c r="BN421" s="12"/>
      <c r="BO421" s="12"/>
      <c r="BP421" s="12"/>
      <c r="BQ421" s="12"/>
      <c r="BR421" s="12"/>
      <c r="BS421" s="12"/>
      <c r="BT421" s="76"/>
      <c r="BU421" s="76"/>
    </row>
    <row r="422" spans="1:73">
      <c r="A422" s="19"/>
      <c r="B422" s="19"/>
      <c r="C422" s="19"/>
      <c r="D422" s="19"/>
      <c r="E422" s="89"/>
      <c r="F422" s="89"/>
      <c r="G422" s="19"/>
      <c r="H422" s="90"/>
      <c r="I422" s="90"/>
      <c r="J422" s="19"/>
      <c r="K422" s="19"/>
      <c r="L422" s="19"/>
      <c r="M422" s="19"/>
      <c r="N422" s="19"/>
      <c r="O422" s="19"/>
      <c r="P422" s="19"/>
      <c r="Q422" s="19"/>
      <c r="R422" s="141"/>
      <c r="S422" s="141"/>
      <c r="T422" s="141"/>
      <c r="U422" s="141"/>
      <c r="V422" s="141"/>
      <c r="W422" s="141"/>
      <c r="X422" s="141"/>
      <c r="Y422" s="141"/>
      <c r="Z422" s="19"/>
      <c r="AA422" s="19"/>
      <c r="AB422" s="19"/>
      <c r="AC422" s="140">
        <v>8</v>
      </c>
      <c r="AD422" s="385" t="str">
        <f t="array" ref="AD422">IF(COUNT(IF($R$5:$R$54=$AC422,IF($G$5:$G$54=AD$412,$R$5:$R$54,""),""))=0,"-",AVERAGE(IF($R$5:$R$54=$AC422,IF($G$5:$G$54=AD$412,$H$5:$Q$54,"")))-$AC422)</f>
        <v>-</v>
      </c>
      <c r="AE422" s="385" t="str">
        <f t="array" ref="AE422">IF(COUNT(IF($R$5:$R$54=$AC422,IF($G$5:$G$54=AE$412,$R$5:$R$54,""),""))=0,"-",AVERAGE(IF($R$5:$R$54=$AC422,IF($G$5:$G$54=AE$412,$H$5:$Q$54,"")))-$AC422)</f>
        <v>-</v>
      </c>
      <c r="AF422" s="385" t="str">
        <f t="array" ref="AF422">IF(COUNT(IF($R$5:$R$54=$AC422,IF($G$5:$G$54=AF$412,$R$5:$R$54,""),""))=0,"-",AVERAGE(IF($R$5:$R$54=$AC422,IF($G$5:$G$54=AF$412,$H$5:$Q$54,"")))-$AC422)</f>
        <v>-</v>
      </c>
      <c r="AG422" s="385">
        <f t="array" ref="AG422">IF(COUNT(IF($R$5:$R$54=$AC422,IF($G$5:$G$54=AG$412,$R$5:$R$54,""),""))=0,"-",AVERAGE(IF($R$5:$R$54=$AC422,IF($G$5:$G$54=AG$412,$H$5:$Q$54,"")))-$AC422)</f>
        <v>-3.3333333333333215E-2</v>
      </c>
      <c r="AH422" s="385" t="str">
        <f t="array" ref="AH422">IF(COUNT(IF($R$5:$R$54=$AC422,IF($G$5:$G$54=AH$412,$R$5:$R$54,""),""))=0,"-",AVERAGE(IF($R$5:$R$54=$AC422,IF($G$5:$G$54=AH$412,$H$5:$Q$54,"")))-$AC422)</f>
        <v>-</v>
      </c>
      <c r="AI422" s="385" t="str">
        <f t="array" ref="AI422">IF(COUNT(IF($R$5:$R$54=$AC422,IF($G$5:$G$54=AI$412,$R$5:$R$54,""),""))=0,"-",AVERAGE(IF($R$5:$R$54=$AC422,IF($G$5:$G$54=AI$412,$H$5:$Q$54,"")))-$AC422)</f>
        <v>-</v>
      </c>
      <c r="AJ422" s="385" t="str">
        <f t="array" ref="AJ422">IF(COUNT(IF($R$5:$R$54=$AC422,IF($G$5:$G$54=AJ$412,$R$5:$R$54,""),""))=0,"-",AVERAGE(IF($R$5:$R$54=$AC422,IF($G$5:$G$54=AJ$412,$H$5:$Q$54,"")))-$AC422)</f>
        <v>-</v>
      </c>
      <c r="AK422" s="385" t="str">
        <f t="array" ref="AK422">IF(COUNT(IF($R$5:$R$54=$AC422,IF($G$5:$G$54=AK$412,$R$5:$R$54,""),""))=0,"-",AVERAGE(IF($R$5:$R$54=$AC422,IF($G$5:$G$54=AK$412,$H$5:$Q$54,"")))-$AC422)</f>
        <v>-</v>
      </c>
      <c r="AL422" s="385" t="str">
        <f t="array" ref="AL422">IF(COUNT(IF($R$5:$R$54=$AC422,IF($G$5:$G$54=AL$412,$R$5:$R$54,""),""))=0,"-",AVERAGE(IF($R$5:$R$54=$AC422,IF($G$5:$G$54=AL$412,$H$5:$Q$54,"")))-$AC422)</f>
        <v>-</v>
      </c>
      <c r="AM422" s="385">
        <f t="array" ref="AM422">IF(COUNT(IF($R$5:$R$54=$AC422,IF($G$5:$G$54=AM$412,$R$5:$R$54,""),""))=0,"-",AVERAGE(IF($R$5:$R$54=$AC422,IF($G$5:$G$54=AM$412,$H$5:$Q$54,"")))-$AC422)</f>
        <v>-9.9999999999999645E-2</v>
      </c>
      <c r="AN422" s="385" t="str">
        <f t="array" ref="AN422">IF(COUNT(IF($R$5:$R$54=$AC422,IF($G$5:$G$54=AN$412,$R$5:$R$54,""),""))=0,"-",AVERAGE(IF($R$5:$R$54=$AC422,IF($G$5:$G$54=AN$412,$H$5:$Q$54,"")))-$AC422)</f>
        <v>-</v>
      </c>
      <c r="AO422" s="385" t="str">
        <f t="array" ref="AO422">IF(COUNT(IF($R$5:$R$54=$AC422,IF($G$5:$G$54=AO$412,$R$5:$R$54,""),""))=0,"-",AVERAGE(IF($R$5:$R$54=$AC422,IF($G$5:$G$54=AO$412,$H$5:$Q$54,"")))-$AC422)</f>
        <v>-</v>
      </c>
      <c r="AP422" s="387">
        <f t="array" ref="AP422">IF(COUNT(AD422:AO422)=0,"-",AVERAGE(IF($R$5:$R$54=$AC422,$H$5:$Q$54,""))-$AC422)</f>
        <v>-4.9999999999999822E-2</v>
      </c>
      <c r="AQ422" s="19"/>
      <c r="AR422" s="8"/>
      <c r="AS422" s="19"/>
      <c r="AT422" s="19"/>
      <c r="AU422" s="19"/>
      <c r="AV422" s="19"/>
      <c r="AW422" s="19"/>
      <c r="AX422" s="19"/>
      <c r="AY422" s="19"/>
      <c r="AZ422" s="19"/>
      <c r="BA422" s="19"/>
      <c r="BB422" s="19"/>
      <c r="BC422" s="19"/>
      <c r="BF422" s="12"/>
      <c r="BG422" s="12"/>
      <c r="BH422" s="12"/>
      <c r="BI422" s="12"/>
      <c r="BJ422" s="12"/>
      <c r="BK422" s="12"/>
      <c r="BL422" s="12"/>
      <c r="BM422" s="12"/>
      <c r="BN422" s="12"/>
      <c r="BO422" s="12"/>
      <c r="BP422" s="12"/>
      <c r="BQ422" s="12"/>
      <c r="BR422" s="12"/>
      <c r="BS422" s="12"/>
      <c r="BT422" s="76"/>
      <c r="BU422" s="76"/>
    </row>
    <row r="423" spans="1:73">
      <c r="A423" s="19"/>
      <c r="B423" s="19"/>
      <c r="C423" s="19"/>
      <c r="D423" s="19"/>
      <c r="E423" s="89"/>
      <c r="F423" s="89"/>
      <c r="G423" s="19"/>
      <c r="H423" s="90"/>
      <c r="I423" s="90"/>
      <c r="J423" s="19"/>
      <c r="K423" s="19"/>
      <c r="L423" s="19"/>
      <c r="M423" s="19"/>
      <c r="N423" s="19"/>
      <c r="O423" s="19"/>
      <c r="P423" s="19"/>
      <c r="Q423" s="19"/>
      <c r="R423" s="141"/>
      <c r="S423" s="141"/>
      <c r="T423" s="141"/>
      <c r="U423" s="141"/>
      <c r="V423" s="141"/>
      <c r="W423" s="141"/>
      <c r="X423" s="141"/>
      <c r="Y423" s="141"/>
      <c r="Z423" s="19"/>
      <c r="AA423" s="19"/>
      <c r="AB423" s="19"/>
      <c r="AC423" s="140">
        <v>9</v>
      </c>
      <c r="AD423" s="385" t="str">
        <f t="array" ref="AD423">IF(COUNT(IF($R$5:$R$54=$AC423,IF($G$5:$G$54=AD$412,$R$5:$R$54,""),""))=0,"-",AVERAGE(IF($R$5:$R$54=$AC423,IF($G$5:$G$54=AD$412,$H$5:$Q$54,"")))-$AC423)</f>
        <v>-</v>
      </c>
      <c r="AE423" s="385" t="str">
        <f t="array" ref="AE423">IF(COUNT(IF($R$5:$R$54=$AC423,IF($G$5:$G$54=AE$412,$R$5:$R$54,""),""))=0,"-",AVERAGE(IF($R$5:$R$54=$AC423,IF($G$5:$G$54=AE$412,$H$5:$Q$54,"")))-$AC423)</f>
        <v>-</v>
      </c>
      <c r="AF423" s="385" t="str">
        <f t="array" ref="AF423">IF(COUNT(IF($R$5:$R$54=$AC423,IF($G$5:$G$54=AF$412,$R$5:$R$54,""),""))=0,"-",AVERAGE(IF($R$5:$R$54=$AC423,IF($G$5:$G$54=AF$412,$H$5:$Q$54,"")))-$AC423)</f>
        <v>-</v>
      </c>
      <c r="AG423" s="385">
        <f t="array" ref="AG423">IF(COUNT(IF($R$5:$R$54=$AC423,IF($G$5:$G$54=AG$412,$R$5:$R$54,""),""))=0,"-",AVERAGE(IF($R$5:$R$54=$AC423,IF($G$5:$G$54=AG$412,$H$5:$Q$54,"")))-$AC423)</f>
        <v>-0.19999999999999929</v>
      </c>
      <c r="AH423" s="385" t="str">
        <f t="array" ref="AH423">IF(COUNT(IF($R$5:$R$54=$AC423,IF($G$5:$G$54=AH$412,$R$5:$R$54,""),""))=0,"-",AVERAGE(IF($R$5:$R$54=$AC423,IF($G$5:$G$54=AH$412,$H$5:$Q$54,"")))-$AC423)</f>
        <v>-</v>
      </c>
      <c r="AI423" s="385" t="str">
        <f t="array" ref="AI423">IF(COUNT(IF($R$5:$R$54=$AC423,IF($G$5:$G$54=AI$412,$R$5:$R$54,""),""))=0,"-",AVERAGE(IF($R$5:$R$54=$AC423,IF($G$5:$G$54=AI$412,$H$5:$Q$54,"")))-$AC423)</f>
        <v>-</v>
      </c>
      <c r="AJ423" s="385" t="str">
        <f t="array" ref="AJ423">IF(COUNT(IF($R$5:$R$54=$AC423,IF($G$5:$G$54=AJ$412,$R$5:$R$54,""),""))=0,"-",AVERAGE(IF($R$5:$R$54=$AC423,IF($G$5:$G$54=AJ$412,$H$5:$Q$54,"")))-$AC423)</f>
        <v>-</v>
      </c>
      <c r="AK423" s="385" t="str">
        <f t="array" ref="AK423">IF(COUNT(IF($R$5:$R$54=$AC423,IF($G$5:$G$54=AK$412,$R$5:$R$54,""),""))=0,"-",AVERAGE(IF($R$5:$R$54=$AC423,IF($G$5:$G$54=AK$412,$H$5:$Q$54,"")))-$AC423)</f>
        <v>-</v>
      </c>
      <c r="AL423" s="385" t="str">
        <f t="array" ref="AL423">IF(COUNT(IF($R$5:$R$54=$AC423,IF($G$5:$G$54=AL$412,$R$5:$R$54,""),""))=0,"-",AVERAGE(IF($R$5:$R$54=$AC423,IF($G$5:$G$54=AL$412,$H$5:$Q$54,"")))-$AC423)</f>
        <v>-</v>
      </c>
      <c r="AM423" s="385">
        <f t="array" ref="AM423">IF(COUNT(IF($R$5:$R$54=$AC423,IF($G$5:$G$54=AM$412,$R$5:$R$54,""),""))=0,"-",AVERAGE(IF($R$5:$R$54=$AC423,IF($G$5:$G$54=AM$412,$H$5:$Q$54,"")))-$AC423)</f>
        <v>0.40000000000000036</v>
      </c>
      <c r="AN423" s="385" t="str">
        <f t="array" ref="AN423">IF(COUNT(IF($R$5:$R$54=$AC423,IF($G$5:$G$54=AN$412,$R$5:$R$54,""),""))=0,"-",AVERAGE(IF($R$5:$R$54=$AC423,IF($G$5:$G$54=AN$412,$H$5:$Q$54,"")))-$AC423)</f>
        <v>-</v>
      </c>
      <c r="AO423" s="385" t="str">
        <f t="array" ref="AO423">IF(COUNT(IF($R$5:$R$54=$AC423,IF($G$5:$G$54=AO$412,$R$5:$R$54,""),""))=0,"-",AVERAGE(IF($R$5:$R$54=$AC423,IF($G$5:$G$54=AO$412,$H$5:$Q$54,"")))-$AC423)</f>
        <v>-</v>
      </c>
      <c r="AP423" s="387">
        <f t="array" ref="AP423">IF(COUNT(AD423:AO423)=0,"-",AVERAGE(IF($R$5:$R$54=$AC423,$H$5:$Q$54,""))-$AC423)</f>
        <v>9.9999999999999645E-2</v>
      </c>
      <c r="AQ423" s="19"/>
      <c r="AR423" s="8"/>
      <c r="AS423" s="19"/>
      <c r="AT423" s="19"/>
      <c r="AU423" s="19"/>
      <c r="AV423" s="19"/>
      <c r="AW423" s="19"/>
      <c r="AX423" s="19"/>
      <c r="AY423" s="19"/>
      <c r="AZ423" s="19"/>
      <c r="BA423" s="19"/>
      <c r="BB423" s="19"/>
      <c r="BC423" s="19"/>
      <c r="BF423" s="12"/>
      <c r="BG423" s="12"/>
      <c r="BH423" s="12"/>
      <c r="BI423" s="12"/>
      <c r="BJ423" s="12"/>
      <c r="BK423" s="12"/>
      <c r="BL423" s="12"/>
      <c r="BM423" s="12"/>
      <c r="BN423" s="12"/>
      <c r="BO423" s="12"/>
      <c r="BP423" s="12"/>
      <c r="BQ423" s="12"/>
      <c r="BR423" s="12"/>
      <c r="BS423" s="12"/>
      <c r="BT423" s="76"/>
      <c r="BU423" s="76"/>
    </row>
    <row r="424" spans="1:73">
      <c r="A424" s="19"/>
      <c r="B424" s="19"/>
      <c r="C424" s="19"/>
      <c r="D424" s="19"/>
      <c r="E424" s="89"/>
      <c r="F424" s="89"/>
      <c r="G424" s="19"/>
      <c r="H424" s="90"/>
      <c r="I424" s="90"/>
      <c r="J424" s="19"/>
      <c r="K424" s="19"/>
      <c r="L424" s="19"/>
      <c r="M424" s="19"/>
      <c r="N424" s="19"/>
      <c r="O424" s="19"/>
      <c r="P424" s="19"/>
      <c r="Q424" s="19"/>
      <c r="R424" s="141"/>
      <c r="S424" s="141"/>
      <c r="T424" s="141"/>
      <c r="U424" s="141"/>
      <c r="V424" s="141"/>
      <c r="W424" s="141"/>
      <c r="X424" s="141"/>
      <c r="Y424" s="141"/>
      <c r="Z424" s="19"/>
      <c r="AA424" s="19"/>
      <c r="AB424" s="19"/>
      <c r="AC424" s="140">
        <v>10</v>
      </c>
      <c r="AD424" s="385" t="str">
        <f t="array" ref="AD424">IF(COUNT(IF($R$5:$R$54=$AC424,IF($G$5:$G$54=AD$412,$R$5:$R$54,""),""))=0,"-",AVERAGE(IF($R$5:$R$54=$AC424,IF($G$5:$G$54=AD$412,$H$5:$Q$54,"")))-$AC424)</f>
        <v>-</v>
      </c>
      <c r="AE424" s="385" t="str">
        <f t="array" ref="AE424">IF(COUNT(IF($R$5:$R$54=$AC424,IF($G$5:$G$54=AE$412,$R$5:$R$54,""),""))=0,"-",AVERAGE(IF($R$5:$R$54=$AC424,IF($G$5:$G$54=AE$412,$H$5:$Q$54,"")))-$AC424)</f>
        <v>-</v>
      </c>
      <c r="AF424" s="385" t="str">
        <f t="array" ref="AF424">IF(COUNT(IF($R$5:$R$54=$AC424,IF($G$5:$G$54=AF$412,$R$5:$R$54,""),""))=0,"-",AVERAGE(IF($R$5:$R$54=$AC424,IF($G$5:$G$54=AF$412,$H$5:$Q$54,"")))-$AC424)</f>
        <v>-</v>
      </c>
      <c r="AG424" s="385">
        <f t="array" ref="AG424">IF(COUNT(IF($R$5:$R$54=$AC424,IF($G$5:$G$54=AG$412,$R$5:$R$54,""),""))=0,"-",AVERAGE(IF($R$5:$R$54=$AC424,IF($G$5:$G$54=AG$412,$H$5:$Q$54,"")))-$AC424)</f>
        <v>0.13793103448275801</v>
      </c>
      <c r="AH424" s="385" t="str">
        <f t="array" ref="AH424">IF(COUNT(IF($R$5:$R$54=$AC424,IF($G$5:$G$54=AH$412,$R$5:$R$54,""),""))=0,"-",AVERAGE(IF($R$5:$R$54=$AC424,IF($G$5:$G$54=AH$412,$H$5:$Q$54,"")))-$AC424)</f>
        <v>-</v>
      </c>
      <c r="AI424" s="385" t="str">
        <f t="array" ref="AI424">IF(COUNT(IF($R$5:$R$54=$AC424,IF($G$5:$G$54=AI$412,$R$5:$R$54,""),""))=0,"-",AVERAGE(IF($R$5:$R$54=$AC424,IF($G$5:$G$54=AI$412,$H$5:$Q$54,"")))-$AC424)</f>
        <v>-</v>
      </c>
      <c r="AJ424" s="385" t="str">
        <f t="array" ref="AJ424">IF(COUNT(IF($R$5:$R$54=$AC424,IF($G$5:$G$54=AJ$412,$R$5:$R$54,""),""))=0,"-",AVERAGE(IF($R$5:$R$54=$AC424,IF($G$5:$G$54=AJ$412,$H$5:$Q$54,"")))-$AC424)</f>
        <v>-</v>
      </c>
      <c r="AK424" s="385" t="str">
        <f t="array" ref="AK424">IF(COUNT(IF($R$5:$R$54=$AC424,IF($G$5:$G$54=AK$412,$R$5:$R$54,""),""))=0,"-",AVERAGE(IF($R$5:$R$54=$AC424,IF($G$5:$G$54=AK$412,$H$5:$Q$54,"")))-$AC424)</f>
        <v>-</v>
      </c>
      <c r="AL424" s="385" t="str">
        <f t="array" ref="AL424">IF(COUNT(IF($R$5:$R$54=$AC424,IF($G$5:$G$54=AL$412,$R$5:$R$54,""),""))=0,"-",AVERAGE(IF($R$5:$R$54=$AC424,IF($G$5:$G$54=AL$412,$H$5:$Q$54,"")))-$AC424)</f>
        <v>-</v>
      </c>
      <c r="AM424" s="385">
        <f t="array" ref="AM424">IF(COUNT(IF($R$5:$R$54=$AC424,IF($G$5:$G$54=AM$412,$R$5:$R$54,""),""))=0,"-",AVERAGE(IF($R$5:$R$54=$AC424,IF($G$5:$G$54=AM$412,$H$5:$Q$54,"")))-$AC424)</f>
        <v>0</v>
      </c>
      <c r="AN424" s="385" t="str">
        <f t="array" ref="AN424">IF(COUNT(IF($R$5:$R$54=$AC424,IF($G$5:$G$54=AN$412,$R$5:$R$54,""),""))=0,"-",AVERAGE(IF($R$5:$R$54=$AC424,IF($G$5:$G$54=AN$412,$H$5:$Q$54,"")))-$AC424)</f>
        <v>-</v>
      </c>
      <c r="AO424" s="385" t="str">
        <f t="array" ref="AO424">IF(COUNT(IF($R$5:$R$54=$AC424,IF($G$5:$G$54=AO$412,$R$5:$R$54,""),""))=0,"-",AVERAGE(IF($R$5:$R$54=$AC424,IF($G$5:$G$54=AO$412,$H$5:$Q$54,"")))-$AC424)</f>
        <v>-</v>
      </c>
      <c r="AP424" s="387">
        <f t="array" ref="AP424">IF(COUNT(AD424:AO424)=0,"-",AVERAGE(IF($R$5:$R$54=$AC424,$H$5:$Q$54,""))-$AC424)</f>
        <v>0.1025641025641022</v>
      </c>
      <c r="AQ424" s="19"/>
      <c r="AR424" s="8"/>
      <c r="AS424" s="19"/>
      <c r="AT424" s="19"/>
      <c r="AU424" s="19"/>
      <c r="AV424" s="19"/>
      <c r="AW424" s="19"/>
      <c r="AX424" s="19"/>
      <c r="AY424" s="19"/>
      <c r="AZ424" s="19"/>
      <c r="BA424" s="19"/>
      <c r="BB424" s="19"/>
      <c r="BC424" s="19"/>
      <c r="BF424" s="12"/>
      <c r="BG424" s="12"/>
      <c r="BH424" s="12"/>
      <c r="BI424" s="12"/>
      <c r="BJ424" s="12"/>
      <c r="BK424" s="12"/>
      <c r="BL424" s="12"/>
      <c r="BM424" s="12"/>
      <c r="BN424" s="12"/>
      <c r="BO424" s="12"/>
      <c r="BP424" s="12"/>
      <c r="BQ424" s="12"/>
      <c r="BR424" s="12"/>
      <c r="BS424" s="12"/>
      <c r="BT424" s="76"/>
      <c r="BU424" s="76"/>
    </row>
    <row r="425" spans="1:73">
      <c r="A425" s="19"/>
      <c r="B425" s="19"/>
      <c r="C425" s="19"/>
      <c r="D425" s="19"/>
      <c r="E425" s="89"/>
      <c r="F425" s="89"/>
      <c r="G425" s="19"/>
      <c r="H425" s="90"/>
      <c r="I425" s="90"/>
      <c r="J425" s="19"/>
      <c r="K425" s="19"/>
      <c r="L425" s="19"/>
      <c r="M425" s="19"/>
      <c r="N425" s="19"/>
      <c r="O425" s="19"/>
      <c r="P425" s="19"/>
      <c r="Q425" s="19"/>
      <c r="R425" s="141"/>
      <c r="S425" s="141"/>
      <c r="T425" s="141"/>
      <c r="U425" s="141"/>
      <c r="V425" s="141"/>
      <c r="W425" s="141"/>
      <c r="X425" s="141"/>
      <c r="Y425" s="141"/>
      <c r="Z425" s="19"/>
      <c r="AA425" s="19"/>
      <c r="AB425" s="19"/>
      <c r="AC425" s="140">
        <v>11</v>
      </c>
      <c r="AD425" s="385" t="str">
        <f t="array" ref="AD425">IF(COUNT(IF($R$5:$R$54=$AC425,IF($G$5:$G$54=AD$412,$R$5:$R$54,""),""))=0,"-",AVERAGE(IF($R$5:$R$54=$AC425,IF($G$5:$G$54=AD$412,$H$5:$Q$54,"")))-$AC425)</f>
        <v>-</v>
      </c>
      <c r="AE425" s="385" t="str">
        <f t="array" ref="AE425">IF(COUNT(IF($R$5:$R$54=$AC425,IF($G$5:$G$54=AE$412,$R$5:$R$54,""),""))=0,"-",AVERAGE(IF($R$5:$R$54=$AC425,IF($G$5:$G$54=AE$412,$H$5:$Q$54,"")))-$AC425)</f>
        <v>-</v>
      </c>
      <c r="AF425" s="385" t="str">
        <f t="array" ref="AF425">IF(COUNT(IF($R$5:$R$54=$AC425,IF($G$5:$G$54=AF$412,$R$5:$R$54,""),""))=0,"-",AVERAGE(IF($R$5:$R$54=$AC425,IF($G$5:$G$54=AF$412,$H$5:$Q$54,"")))-$AC425)</f>
        <v>-</v>
      </c>
      <c r="AG425" s="385">
        <f t="array" ref="AG425">IF(COUNT(IF($R$5:$R$54=$AC425,IF($G$5:$G$54=AG$412,$R$5:$R$54,""),""))=0,"-",AVERAGE(IF($R$5:$R$54=$AC425,IF($G$5:$G$54=AG$412,$H$5:$Q$54,"")))-$AC425)</f>
        <v>-0.10526315789473628</v>
      </c>
      <c r="AH425" s="385" t="str">
        <f t="array" ref="AH425">IF(COUNT(IF($R$5:$R$54=$AC425,IF($G$5:$G$54=AH$412,$R$5:$R$54,""),""))=0,"-",AVERAGE(IF($R$5:$R$54=$AC425,IF($G$5:$G$54=AH$412,$H$5:$Q$54,"")))-$AC425)</f>
        <v>-</v>
      </c>
      <c r="AI425" s="385" t="str">
        <f t="array" ref="AI425">IF(COUNT(IF($R$5:$R$54=$AC425,IF($G$5:$G$54=AI$412,$R$5:$R$54,""),""))=0,"-",AVERAGE(IF($R$5:$R$54=$AC425,IF($G$5:$G$54=AI$412,$H$5:$Q$54,"")))-$AC425)</f>
        <v>-</v>
      </c>
      <c r="AJ425" s="385" t="str">
        <f t="array" ref="AJ425">IF(COUNT(IF($R$5:$R$54=$AC425,IF($G$5:$G$54=AJ$412,$R$5:$R$54,""),""))=0,"-",AVERAGE(IF($R$5:$R$54=$AC425,IF($G$5:$G$54=AJ$412,$H$5:$Q$54,"")))-$AC425)</f>
        <v>-</v>
      </c>
      <c r="AK425" s="385" t="str">
        <f t="array" ref="AK425">IF(COUNT(IF($R$5:$R$54=$AC425,IF($G$5:$G$54=AK$412,$R$5:$R$54,""),""))=0,"-",AVERAGE(IF($R$5:$R$54=$AC425,IF($G$5:$G$54=AK$412,$H$5:$Q$54,"")))-$AC425)</f>
        <v>-</v>
      </c>
      <c r="AL425" s="385" t="str">
        <f t="array" ref="AL425">IF(COUNT(IF($R$5:$R$54=$AC425,IF($G$5:$G$54=AL$412,$R$5:$R$54,""),""))=0,"-",AVERAGE(IF($R$5:$R$54=$AC425,IF($G$5:$G$54=AL$412,$H$5:$Q$54,"")))-$AC425)</f>
        <v>-</v>
      </c>
      <c r="AM425" s="385">
        <f t="array" ref="AM425">IF(COUNT(IF($R$5:$R$54=$AC425,IF($G$5:$G$54=AM$412,$R$5:$R$54,""),""))=0,"-",AVERAGE(IF($R$5:$R$54=$AC425,IF($G$5:$G$54=AM$412,$H$5:$Q$54,"")))-$AC425)</f>
        <v>0.90000000000000036</v>
      </c>
      <c r="AN425" s="385" t="str">
        <f t="array" ref="AN425">IF(COUNT(IF($R$5:$R$54=$AC425,IF($G$5:$G$54=AN$412,$R$5:$R$54,""),""))=0,"-",AVERAGE(IF($R$5:$R$54=$AC425,IF($G$5:$G$54=AN$412,$H$5:$Q$54,"")))-$AC425)</f>
        <v>-</v>
      </c>
      <c r="AO425" s="385" t="str">
        <f t="array" ref="AO425">IF(COUNT(IF($R$5:$R$54=$AC425,IF($G$5:$G$54=AO$412,$R$5:$R$54,""),""))=0,"-",AVERAGE(IF($R$5:$R$54=$AC425,IF($G$5:$G$54=AO$412,$H$5:$Q$54,"")))-$AC425)</f>
        <v>-</v>
      </c>
      <c r="AP425" s="387">
        <f t="array" ref="AP425">IF(COUNT(AD425:AO425)=0,"-",AVERAGE(IF($R$5:$R$54=$AC425,$H$5:$Q$54,""))-$AC425)</f>
        <v>0.2413793103448274</v>
      </c>
      <c r="AQ425" s="19"/>
      <c r="AR425" s="8"/>
      <c r="AS425" s="19"/>
      <c r="AT425" s="19"/>
      <c r="AU425" s="19"/>
      <c r="AV425" s="19"/>
      <c r="AW425" s="19"/>
      <c r="AX425" s="19"/>
      <c r="AY425" s="19"/>
      <c r="AZ425" s="19"/>
      <c r="BA425" s="19"/>
      <c r="BB425" s="19"/>
      <c r="BC425" s="19"/>
      <c r="BF425" s="12"/>
      <c r="BG425" s="12"/>
      <c r="BH425" s="12"/>
      <c r="BI425" s="12"/>
      <c r="BJ425" s="12"/>
      <c r="BK425" s="12"/>
      <c r="BL425" s="12"/>
      <c r="BM425" s="12"/>
      <c r="BN425" s="12"/>
      <c r="BO425" s="12"/>
      <c r="BP425" s="12"/>
      <c r="BQ425" s="12"/>
      <c r="BR425" s="12"/>
      <c r="BS425" s="12"/>
      <c r="BT425" s="76"/>
      <c r="BU425" s="76"/>
    </row>
    <row r="426" spans="1:73">
      <c r="A426" s="19"/>
      <c r="B426" s="19"/>
      <c r="C426" s="19"/>
      <c r="D426" s="19"/>
      <c r="E426" s="89"/>
      <c r="F426" s="89"/>
      <c r="G426" s="19"/>
      <c r="H426" s="90"/>
      <c r="I426" s="90"/>
      <c r="J426" s="19"/>
      <c r="K426" s="19"/>
      <c r="L426" s="19"/>
      <c r="M426" s="19"/>
      <c r="N426" s="19"/>
      <c r="O426" s="19"/>
      <c r="P426" s="19"/>
      <c r="Q426" s="19"/>
      <c r="R426" s="141"/>
      <c r="S426" s="141"/>
      <c r="T426" s="141"/>
      <c r="U426" s="141"/>
      <c r="V426" s="141"/>
      <c r="W426" s="141"/>
      <c r="X426" s="141"/>
      <c r="Y426" s="141"/>
      <c r="Z426" s="19"/>
      <c r="AA426" s="19"/>
      <c r="AB426" s="19"/>
      <c r="AC426" s="140">
        <v>12</v>
      </c>
      <c r="AD426" s="385" t="str">
        <f t="array" ref="AD426">IF(COUNT(IF($R$5:$R$54=$AC426,IF($G$5:$G$54=AD$412,$R$5:$R$54,""),""))=0,"-",AVERAGE(IF($R$5:$R$54=$AC426,IF($G$5:$G$54=AD$412,$H$5:$Q$54,"")))-$AC426)</f>
        <v>-</v>
      </c>
      <c r="AE426" s="385" t="str">
        <f t="array" ref="AE426">IF(COUNT(IF($R$5:$R$54=$AC426,IF($G$5:$G$54=AE$412,$R$5:$R$54,""),""))=0,"-",AVERAGE(IF($R$5:$R$54=$AC426,IF($G$5:$G$54=AE$412,$H$5:$Q$54,"")))-$AC426)</f>
        <v>-</v>
      </c>
      <c r="AF426" s="385" t="str">
        <f t="array" ref="AF426">IF(COUNT(IF($R$5:$R$54=$AC426,IF($G$5:$G$54=AF$412,$R$5:$R$54,""),""))=0,"-",AVERAGE(IF($R$5:$R$54=$AC426,IF($G$5:$G$54=AF$412,$H$5:$Q$54,"")))-$AC426)</f>
        <v>-</v>
      </c>
      <c r="AG426" s="385" t="str">
        <f t="array" ref="AG426">IF(COUNT(IF($R$5:$R$54=$AC426,IF($G$5:$G$54=AG$412,$R$5:$R$54,""),""))=0,"-",AVERAGE(IF($R$5:$R$54=$AC426,IF($G$5:$G$54=AG$412,$H$5:$Q$54,"")))-$AC426)</f>
        <v>-</v>
      </c>
      <c r="AH426" s="385" t="str">
        <f t="array" ref="AH426">IF(COUNT(IF($R$5:$R$54=$AC426,IF($G$5:$G$54=AH$412,$R$5:$R$54,""),""))=0,"-",AVERAGE(IF($R$5:$R$54=$AC426,IF($G$5:$G$54=AH$412,$H$5:$Q$54,"")))-$AC426)</f>
        <v>-</v>
      </c>
      <c r="AI426" s="385" t="str">
        <f t="array" ref="AI426">IF(COUNT(IF($R$5:$R$54=$AC426,IF($G$5:$G$54=AI$412,$R$5:$R$54,""),""))=0,"-",AVERAGE(IF($R$5:$R$54=$AC426,IF($G$5:$G$54=AI$412,$H$5:$Q$54,"")))-$AC426)</f>
        <v>-</v>
      </c>
      <c r="AJ426" s="385">
        <f t="array" ref="AJ426">IF(COUNT(IF($R$5:$R$54=$AC426,IF($G$5:$G$54=AJ$412,$R$5:$R$54,""),""))=0,"-",AVERAGE(IF($R$5:$R$54=$AC426,IF($G$5:$G$54=AJ$412,$H$5:$Q$54,"")))-$AC426)</f>
        <v>-0.40000000000000036</v>
      </c>
      <c r="AK426" s="385" t="str">
        <f t="array" ref="AK426">IF(COUNT(IF($R$5:$R$54=$AC426,IF($G$5:$G$54=AK$412,$R$5:$R$54,""),""))=0,"-",AVERAGE(IF($R$5:$R$54=$AC426,IF($G$5:$G$54=AK$412,$H$5:$Q$54,"")))-$AC426)</f>
        <v>-</v>
      </c>
      <c r="AL426" s="385" t="str">
        <f t="array" ref="AL426">IF(COUNT(IF($R$5:$R$54=$AC426,IF($G$5:$G$54=AL$412,$R$5:$R$54,""),""))=0,"-",AVERAGE(IF($R$5:$R$54=$AC426,IF($G$5:$G$54=AL$412,$H$5:$Q$54,"")))-$AC426)</f>
        <v>-</v>
      </c>
      <c r="AM426" s="385" t="str">
        <f t="array" ref="AM426">IF(COUNT(IF($R$5:$R$54=$AC426,IF($G$5:$G$54=AM$412,$R$5:$R$54,""),""))=0,"-",AVERAGE(IF($R$5:$R$54=$AC426,IF($G$5:$G$54=AM$412,$H$5:$Q$54,"")))-$AC426)</f>
        <v>-</v>
      </c>
      <c r="AN426" s="385" t="str">
        <f t="array" ref="AN426">IF(COUNT(IF($R$5:$R$54=$AC426,IF($G$5:$G$54=AN$412,$R$5:$R$54,""),""))=0,"-",AVERAGE(IF($R$5:$R$54=$AC426,IF($G$5:$G$54=AN$412,$H$5:$Q$54,"")))-$AC426)</f>
        <v>-</v>
      </c>
      <c r="AO426" s="385" t="str">
        <f t="array" ref="AO426">IF(COUNT(IF($R$5:$R$54=$AC426,IF($G$5:$G$54=AO$412,$R$5:$R$54,""),""))=0,"-",AVERAGE(IF($R$5:$R$54=$AC426,IF($G$5:$G$54=AO$412,$H$5:$Q$54,"")))-$AC426)</f>
        <v>-</v>
      </c>
      <c r="AP426" s="387">
        <f t="array" ref="AP426">IF(COUNT(AD426:AO426)=0,"-",AVERAGE(IF($R$5:$R$54=$AC426,$H$5:$Q$54,""))-$AC426)</f>
        <v>-0.40000000000000036</v>
      </c>
      <c r="AQ426" s="19"/>
      <c r="AR426" s="8"/>
      <c r="AS426" s="19"/>
      <c r="AT426" s="19"/>
      <c r="AU426" s="19"/>
      <c r="AV426" s="19"/>
      <c r="AW426" s="19"/>
      <c r="AX426" s="19"/>
      <c r="AY426" s="19"/>
      <c r="AZ426" s="19"/>
      <c r="BA426" s="19"/>
      <c r="BB426" s="19"/>
      <c r="BC426" s="19"/>
      <c r="BF426" s="12"/>
      <c r="BG426" s="12"/>
      <c r="BH426" s="12"/>
      <c r="BI426" s="12"/>
      <c r="BJ426" s="12"/>
      <c r="BK426" s="12"/>
      <c r="BL426" s="12"/>
      <c r="BM426" s="12"/>
      <c r="BN426" s="12"/>
      <c r="BO426" s="12"/>
      <c r="BP426" s="12"/>
      <c r="BQ426" s="12"/>
      <c r="BR426" s="12"/>
      <c r="BS426" s="12"/>
      <c r="BT426" s="76"/>
      <c r="BU426" s="76"/>
    </row>
    <row r="427" spans="1:73">
      <c r="A427" s="19"/>
      <c r="B427" s="19"/>
      <c r="C427" s="19"/>
      <c r="D427" s="19"/>
      <c r="E427" s="89"/>
      <c r="F427" s="89"/>
      <c r="G427" s="19"/>
      <c r="H427" s="90"/>
      <c r="I427" s="90"/>
      <c r="J427" s="19"/>
      <c r="K427" s="19"/>
      <c r="L427" s="19"/>
      <c r="M427" s="19"/>
      <c r="N427" s="19"/>
      <c r="O427" s="19"/>
      <c r="P427" s="19"/>
      <c r="Q427" s="19"/>
      <c r="R427" s="141"/>
      <c r="S427" s="141"/>
      <c r="T427" s="141"/>
      <c r="U427" s="141"/>
      <c r="V427" s="141"/>
      <c r="W427" s="141"/>
      <c r="X427" s="141"/>
      <c r="Y427" s="141"/>
      <c r="Z427" s="19"/>
      <c r="AA427" s="19"/>
      <c r="AB427" s="19"/>
      <c r="AC427" s="140">
        <v>13</v>
      </c>
      <c r="AD427" s="385" t="str">
        <f t="array" ref="AD427">IF(COUNT(IF($R$5:$R$54=$AC427,IF($G$5:$G$54=AD$412,$R$5:$R$54,""),""))=0,"-",AVERAGE(IF($R$5:$R$54=$AC427,IF($G$5:$G$54=AD$412,$H$5:$Q$54,"")))-$AC427)</f>
        <v>-</v>
      </c>
      <c r="AE427" s="385" t="str">
        <f t="array" ref="AE427">IF(COUNT(IF($R$5:$R$54=$AC427,IF($G$5:$G$54=AE$412,$R$5:$R$54,""),""))=0,"-",AVERAGE(IF($R$5:$R$54=$AC427,IF($G$5:$G$54=AE$412,$H$5:$Q$54,"")))-$AC427)</f>
        <v>-</v>
      </c>
      <c r="AF427" s="385" t="str">
        <f t="array" ref="AF427">IF(COUNT(IF($R$5:$R$54=$AC427,IF($G$5:$G$54=AF$412,$R$5:$R$54,""),""))=0,"-",AVERAGE(IF($R$5:$R$54=$AC427,IF($G$5:$G$54=AF$412,$H$5:$Q$54,"")))-$AC427)</f>
        <v>-</v>
      </c>
      <c r="AG427" s="385" t="str">
        <f t="array" ref="AG427">IF(COUNT(IF($R$5:$R$54=$AC427,IF($G$5:$G$54=AG$412,$R$5:$R$54,""),""))=0,"-",AVERAGE(IF($R$5:$R$54=$AC427,IF($G$5:$G$54=AG$412,$H$5:$Q$54,"")))-$AC427)</f>
        <v>-</v>
      </c>
      <c r="AH427" s="385" t="str">
        <f t="array" ref="AH427">IF(COUNT(IF($R$5:$R$54=$AC427,IF($G$5:$G$54=AH$412,$R$5:$R$54,""),""))=0,"-",AVERAGE(IF($R$5:$R$54=$AC427,IF($G$5:$G$54=AH$412,$H$5:$Q$54,"")))-$AC427)</f>
        <v>-</v>
      </c>
      <c r="AI427" s="385" t="str">
        <f t="array" ref="AI427">IF(COUNT(IF($R$5:$R$54=$AC427,IF($G$5:$G$54=AI$412,$R$5:$R$54,""),""))=0,"-",AVERAGE(IF($R$5:$R$54=$AC427,IF($G$5:$G$54=AI$412,$H$5:$Q$54,"")))-$AC427)</f>
        <v>-</v>
      </c>
      <c r="AJ427" s="385" t="str">
        <f t="array" ref="AJ427">IF(COUNT(IF($R$5:$R$54=$AC427,IF($G$5:$G$54=AJ$412,$R$5:$R$54,""),""))=0,"-",AVERAGE(IF($R$5:$R$54=$AC427,IF($G$5:$G$54=AJ$412,$H$5:$Q$54,"")))-$AC427)</f>
        <v>-</v>
      </c>
      <c r="AK427" s="385" t="str">
        <f t="array" ref="AK427">IF(COUNT(IF($R$5:$R$54=$AC427,IF($G$5:$G$54=AK$412,$R$5:$R$54,""),""))=0,"-",AVERAGE(IF($R$5:$R$54=$AC427,IF($G$5:$G$54=AK$412,$H$5:$Q$54,"")))-$AC427)</f>
        <v>-</v>
      </c>
      <c r="AL427" s="385" t="str">
        <f t="array" ref="AL427">IF(COUNT(IF($R$5:$R$54=$AC427,IF($G$5:$G$54=AL$412,$R$5:$R$54,""),""))=0,"-",AVERAGE(IF($R$5:$R$54=$AC427,IF($G$5:$G$54=AL$412,$H$5:$Q$54,"")))-$AC427)</f>
        <v>-</v>
      </c>
      <c r="AM427" s="385" t="str">
        <f t="array" ref="AM427">IF(COUNT(IF($R$5:$R$54=$AC427,IF($G$5:$G$54=AM$412,$R$5:$R$54,""),""))=0,"-",AVERAGE(IF($R$5:$R$54=$AC427,IF($G$5:$G$54=AM$412,$H$5:$Q$54,"")))-$AC427)</f>
        <v>-</v>
      </c>
      <c r="AN427" s="385" t="str">
        <f t="array" ref="AN427">IF(COUNT(IF($R$5:$R$54=$AC427,IF($G$5:$G$54=AN$412,$R$5:$R$54,""),""))=0,"-",AVERAGE(IF($R$5:$R$54=$AC427,IF($G$5:$G$54=AN$412,$H$5:$Q$54,"")))-$AC427)</f>
        <v>-</v>
      </c>
      <c r="AO427" s="385" t="str">
        <f t="array" ref="AO427">IF(COUNT(IF($R$5:$R$54=$AC427,IF($G$5:$G$54=AO$412,$R$5:$R$54,""),""))=0,"-",AVERAGE(IF($R$5:$R$54=$AC427,IF($G$5:$G$54=AO$412,$H$5:$Q$54,"")))-$AC427)</f>
        <v>-</v>
      </c>
      <c r="AP427" s="387" t="str">
        <f t="array" ref="AP427">IF(COUNT(AD427:AO427)=0,"-",AVERAGE(IF($R$5:$R$54=$AC427,$H$5:$Q$54,""))-$AC427)</f>
        <v>-</v>
      </c>
      <c r="AQ427" s="19"/>
      <c r="AR427" s="8"/>
      <c r="AS427" s="19"/>
      <c r="AT427" s="19"/>
      <c r="AU427" s="19"/>
      <c r="AV427" s="19"/>
      <c r="AW427" s="19"/>
      <c r="AX427" s="19"/>
      <c r="AY427" s="19"/>
      <c r="AZ427" s="19"/>
      <c r="BA427" s="19"/>
      <c r="BB427" s="19"/>
      <c r="BC427" s="19"/>
      <c r="BF427" s="12"/>
      <c r="BG427" s="12"/>
      <c r="BH427" s="12"/>
      <c r="BI427" s="12"/>
      <c r="BJ427" s="12"/>
      <c r="BK427" s="12"/>
      <c r="BL427" s="12"/>
      <c r="BM427" s="12"/>
      <c r="BN427" s="12"/>
      <c r="BO427" s="12"/>
      <c r="BP427" s="12"/>
      <c r="BQ427" s="12"/>
      <c r="BR427" s="12"/>
      <c r="BS427" s="12"/>
      <c r="BT427" s="76"/>
      <c r="BU427" s="76"/>
    </row>
    <row r="428" spans="1:73">
      <c r="A428" s="19"/>
      <c r="B428" s="19"/>
      <c r="C428" s="19"/>
      <c r="D428" s="19"/>
      <c r="E428" s="89"/>
      <c r="F428" s="89"/>
      <c r="G428" s="19"/>
      <c r="H428" s="90"/>
      <c r="I428" s="90"/>
      <c r="J428" s="19"/>
      <c r="K428" s="19"/>
      <c r="L428" s="19"/>
      <c r="M428" s="19"/>
      <c r="N428" s="19"/>
      <c r="O428" s="19"/>
      <c r="P428" s="19"/>
      <c r="Q428" s="19"/>
      <c r="R428" s="141"/>
      <c r="S428" s="141"/>
      <c r="T428" s="141"/>
      <c r="U428" s="141"/>
      <c r="V428" s="141"/>
      <c r="W428" s="141"/>
      <c r="X428" s="141"/>
      <c r="Y428" s="141"/>
      <c r="Z428" s="19"/>
      <c r="AA428" s="19"/>
      <c r="AB428" s="19"/>
      <c r="AC428" s="140">
        <v>14</v>
      </c>
      <c r="AD428" s="385" t="str">
        <f t="array" ref="AD428">IF(COUNT(IF($R$5:$R$54=$AC428,IF($G$5:$G$54=AD$412,$R$5:$R$54,""),""))=0,"-",AVERAGE(IF($R$5:$R$54=$AC428,IF($G$5:$G$54=AD$412,$H$5:$Q$54,"")))-$AC428)</f>
        <v>-</v>
      </c>
      <c r="AE428" s="385" t="str">
        <f t="array" ref="AE428">IF(COUNT(IF($R$5:$R$54=$AC428,IF($G$5:$G$54=AE$412,$R$5:$R$54,""),""))=0,"-",AVERAGE(IF($R$5:$R$54=$AC428,IF($G$5:$G$54=AE$412,$H$5:$Q$54,"")))-$AC428)</f>
        <v>-</v>
      </c>
      <c r="AF428" s="385" t="str">
        <f t="array" ref="AF428">IF(COUNT(IF($R$5:$R$54=$AC428,IF($G$5:$G$54=AF$412,$R$5:$R$54,""),""))=0,"-",AVERAGE(IF($R$5:$R$54=$AC428,IF($G$5:$G$54=AF$412,$H$5:$Q$54,"")))-$AC428)</f>
        <v>-</v>
      </c>
      <c r="AG428" s="385" t="str">
        <f t="array" ref="AG428">IF(COUNT(IF($R$5:$R$54=$AC428,IF($G$5:$G$54=AG$412,$R$5:$R$54,""),""))=0,"-",AVERAGE(IF($R$5:$R$54=$AC428,IF($G$5:$G$54=AG$412,$H$5:$Q$54,"")))-$AC428)</f>
        <v>-</v>
      </c>
      <c r="AH428" s="385" t="str">
        <f t="array" ref="AH428">IF(COUNT(IF($R$5:$R$54=$AC428,IF($G$5:$G$54=AH$412,$R$5:$R$54,""),""))=0,"-",AVERAGE(IF($R$5:$R$54=$AC428,IF($G$5:$G$54=AH$412,$H$5:$Q$54,"")))-$AC428)</f>
        <v>-</v>
      </c>
      <c r="AI428" s="385" t="str">
        <f t="array" ref="AI428">IF(COUNT(IF($R$5:$R$54=$AC428,IF($G$5:$G$54=AI$412,$R$5:$R$54,""),""))=0,"-",AVERAGE(IF($R$5:$R$54=$AC428,IF($G$5:$G$54=AI$412,$H$5:$Q$54,"")))-$AC428)</f>
        <v>-</v>
      </c>
      <c r="AJ428" s="385" t="str">
        <f t="array" ref="AJ428">IF(COUNT(IF($R$5:$R$54=$AC428,IF($G$5:$G$54=AJ$412,$R$5:$R$54,""),""))=0,"-",AVERAGE(IF($R$5:$R$54=$AC428,IF($G$5:$G$54=AJ$412,$H$5:$Q$54,"")))-$AC428)</f>
        <v>-</v>
      </c>
      <c r="AK428" s="385" t="str">
        <f t="array" ref="AK428">IF(COUNT(IF($R$5:$R$54=$AC428,IF($G$5:$G$54=AK$412,$R$5:$R$54,""),""))=0,"-",AVERAGE(IF($R$5:$R$54=$AC428,IF($G$5:$G$54=AK$412,$H$5:$Q$54,"")))-$AC428)</f>
        <v>-</v>
      </c>
      <c r="AL428" s="385" t="str">
        <f t="array" ref="AL428">IF(COUNT(IF($R$5:$R$54=$AC428,IF($G$5:$G$54=AL$412,$R$5:$R$54,""),""))=0,"-",AVERAGE(IF($R$5:$R$54=$AC428,IF($G$5:$G$54=AL$412,$H$5:$Q$54,"")))-$AC428)</f>
        <v>-</v>
      </c>
      <c r="AM428" s="385" t="str">
        <f t="array" ref="AM428">IF(COUNT(IF($R$5:$R$54=$AC428,IF($G$5:$G$54=AM$412,$R$5:$R$54,""),""))=0,"-",AVERAGE(IF($R$5:$R$54=$AC428,IF($G$5:$G$54=AM$412,$H$5:$Q$54,"")))-$AC428)</f>
        <v>-</v>
      </c>
      <c r="AN428" s="385" t="str">
        <f t="array" ref="AN428">IF(COUNT(IF($R$5:$R$54=$AC428,IF($G$5:$G$54=AN$412,$R$5:$R$54,""),""))=0,"-",AVERAGE(IF($R$5:$R$54=$AC428,IF($G$5:$G$54=AN$412,$H$5:$Q$54,"")))-$AC428)</f>
        <v>-</v>
      </c>
      <c r="AO428" s="385" t="str">
        <f t="array" ref="AO428">IF(COUNT(IF($R$5:$R$54=$AC428,IF($G$5:$G$54=AO$412,$R$5:$R$54,""),""))=0,"-",AVERAGE(IF($R$5:$R$54=$AC428,IF($G$5:$G$54=AO$412,$H$5:$Q$54,"")))-$AC428)</f>
        <v>-</v>
      </c>
      <c r="AP428" s="387" t="str">
        <f t="array" ref="AP428">IF(COUNT(AD428:AO428)=0,"-",AVERAGE(IF($R$5:$R$54=$AC428,$H$5:$Q$54,""))-$AC428)</f>
        <v>-</v>
      </c>
      <c r="AQ428" s="19"/>
      <c r="AR428" s="8"/>
      <c r="AS428" s="19"/>
      <c r="AT428" s="19"/>
      <c r="AU428" s="19"/>
      <c r="AV428" s="19"/>
      <c r="AW428" s="19"/>
      <c r="AX428" s="19"/>
      <c r="AY428" s="19"/>
      <c r="AZ428" s="19"/>
      <c r="BA428" s="19"/>
      <c r="BB428" s="19"/>
      <c r="BC428" s="19"/>
      <c r="BF428" s="12"/>
      <c r="BG428" s="12"/>
      <c r="BH428" s="12"/>
      <c r="BI428" s="12"/>
      <c r="BJ428" s="12"/>
      <c r="BK428" s="12"/>
      <c r="BL428" s="12"/>
      <c r="BM428" s="12"/>
      <c r="BN428" s="12"/>
      <c r="BO428" s="12"/>
      <c r="BP428" s="12"/>
      <c r="BQ428" s="12"/>
      <c r="BR428" s="12"/>
      <c r="BS428" s="12"/>
      <c r="BT428" s="76"/>
      <c r="BU428" s="76"/>
    </row>
    <row r="429" spans="1:73">
      <c r="A429" s="19"/>
      <c r="B429" s="19"/>
      <c r="C429" s="19"/>
      <c r="D429" s="19"/>
      <c r="E429" s="89"/>
      <c r="F429" s="89"/>
      <c r="G429" s="19"/>
      <c r="H429" s="90"/>
      <c r="I429" s="90"/>
      <c r="J429" s="19"/>
      <c r="K429" s="19"/>
      <c r="L429" s="19"/>
      <c r="M429" s="19"/>
      <c r="N429" s="19"/>
      <c r="O429" s="19"/>
      <c r="P429" s="19"/>
      <c r="Q429" s="19"/>
      <c r="R429" s="141"/>
      <c r="S429" s="141"/>
      <c r="T429" s="141"/>
      <c r="U429" s="141"/>
      <c r="V429" s="141"/>
      <c r="W429" s="141"/>
      <c r="X429" s="141"/>
      <c r="Y429" s="141"/>
      <c r="Z429" s="19"/>
      <c r="AA429" s="19"/>
      <c r="AB429" s="19"/>
      <c r="AC429" s="140">
        <v>15</v>
      </c>
      <c r="AD429" s="385" t="str">
        <f t="array" ref="AD429">IF(COUNT(IF($R$5:$R$54=$AC429,IF($G$5:$G$54=AD$412,$R$5:$R$54,""),""))=0,"-",AVERAGE(IF($R$5:$R$54=$AC429,IF($G$5:$G$54=AD$412,$H$5:$Q$54,"")))-$AC429)</f>
        <v>-</v>
      </c>
      <c r="AE429" s="385" t="str">
        <f t="array" ref="AE429">IF(COUNT(IF($R$5:$R$54=$AC429,IF($G$5:$G$54=AE$412,$R$5:$R$54,""),""))=0,"-",AVERAGE(IF($R$5:$R$54=$AC429,IF($G$5:$G$54=AE$412,$H$5:$Q$54,"")))-$AC429)</f>
        <v>-</v>
      </c>
      <c r="AF429" s="385" t="str">
        <f t="array" ref="AF429">IF(COUNT(IF($R$5:$R$54=$AC429,IF($G$5:$G$54=AF$412,$R$5:$R$54,""),""))=0,"-",AVERAGE(IF($R$5:$R$54=$AC429,IF($G$5:$G$54=AF$412,$H$5:$Q$54,"")))-$AC429)</f>
        <v>-</v>
      </c>
      <c r="AG429" s="385" t="str">
        <f t="array" ref="AG429">IF(COUNT(IF($R$5:$R$54=$AC429,IF($G$5:$G$54=AG$412,$R$5:$R$54,""),""))=0,"-",AVERAGE(IF($R$5:$R$54=$AC429,IF($G$5:$G$54=AG$412,$H$5:$Q$54,"")))-$AC429)</f>
        <v>-</v>
      </c>
      <c r="AH429" s="385" t="str">
        <f t="array" ref="AH429">IF(COUNT(IF($R$5:$R$54=$AC429,IF($G$5:$G$54=AH$412,$R$5:$R$54,""),""))=0,"-",AVERAGE(IF($R$5:$R$54=$AC429,IF($G$5:$G$54=AH$412,$H$5:$Q$54,"")))-$AC429)</f>
        <v>-</v>
      </c>
      <c r="AI429" s="385" t="str">
        <f t="array" ref="AI429">IF(COUNT(IF($R$5:$R$54=$AC429,IF($G$5:$G$54=AI$412,$R$5:$R$54,""),""))=0,"-",AVERAGE(IF($R$5:$R$54=$AC429,IF($G$5:$G$54=AI$412,$H$5:$Q$54,"")))-$AC429)</f>
        <v>-</v>
      </c>
      <c r="AJ429" s="385">
        <f t="array" ref="AJ429">IF(COUNT(IF($R$5:$R$54=$AC429,IF($G$5:$G$54=AJ$412,$R$5:$R$54,""),""))=0,"-",AVERAGE(IF($R$5:$R$54=$AC429,IF($G$5:$G$54=AJ$412,$H$5:$Q$54,"")))-$AC429)</f>
        <v>1.3999999999999986</v>
      </c>
      <c r="AK429" s="385" t="str">
        <f t="array" ref="AK429">IF(COUNT(IF($R$5:$R$54=$AC429,IF($G$5:$G$54=AK$412,$R$5:$R$54,""),""))=0,"-",AVERAGE(IF($R$5:$R$54=$AC429,IF($G$5:$G$54=AK$412,$H$5:$Q$54,"")))-$AC429)</f>
        <v>-</v>
      </c>
      <c r="AL429" s="385" t="str">
        <f t="array" ref="AL429">IF(COUNT(IF($R$5:$R$54=$AC429,IF($G$5:$G$54=AL$412,$R$5:$R$54,""),""))=0,"-",AVERAGE(IF($R$5:$R$54=$AC429,IF($G$5:$G$54=AL$412,$H$5:$Q$54,"")))-$AC429)</f>
        <v>-</v>
      </c>
      <c r="AM429" s="385" t="str">
        <f t="array" ref="AM429">IF(COUNT(IF($R$5:$R$54=$AC429,IF($G$5:$G$54=AM$412,$R$5:$R$54,""),""))=0,"-",AVERAGE(IF($R$5:$R$54=$AC429,IF($G$5:$G$54=AM$412,$H$5:$Q$54,"")))-$AC429)</f>
        <v>-</v>
      </c>
      <c r="AN429" s="385" t="str">
        <f t="array" ref="AN429">IF(COUNT(IF($R$5:$R$54=$AC429,IF($G$5:$G$54=AN$412,$R$5:$R$54,""),""))=0,"-",AVERAGE(IF($R$5:$R$54=$AC429,IF($G$5:$G$54=AN$412,$H$5:$Q$54,"")))-$AC429)</f>
        <v>-</v>
      </c>
      <c r="AO429" s="385" t="str">
        <f t="array" ref="AO429">IF(COUNT(IF($R$5:$R$54=$AC429,IF($G$5:$G$54=AO$412,$R$5:$R$54,""),""))=0,"-",AVERAGE(IF($R$5:$R$54=$AC429,IF($G$5:$G$54=AO$412,$H$5:$Q$54,"")))-$AC429)</f>
        <v>-</v>
      </c>
      <c r="AP429" s="388">
        <f t="array" ref="AP429">IF(COUNT(AD429:AO429)=0,"-",AVERAGE(IF($R$5:$R$54=$AC429,$H$5:$Q$54,""))-$AC429)</f>
        <v>1.3999999999999986</v>
      </c>
      <c r="AQ429" s="19"/>
      <c r="AR429" s="8"/>
      <c r="AS429" s="19"/>
      <c r="AT429" s="19"/>
      <c r="AU429" s="19"/>
      <c r="AV429" s="19"/>
      <c r="AW429" s="19"/>
      <c r="AX429" s="19"/>
      <c r="AY429" s="19"/>
      <c r="AZ429" s="19"/>
      <c r="BA429" s="19"/>
      <c r="BB429" s="19"/>
      <c r="BC429" s="19"/>
      <c r="BF429" s="12"/>
      <c r="BG429" s="12"/>
      <c r="BH429" s="12"/>
      <c r="BI429" s="12"/>
      <c r="BJ429" s="12"/>
      <c r="BK429" s="12"/>
      <c r="BL429" s="12"/>
      <c r="BM429" s="12"/>
      <c r="BN429" s="12"/>
      <c r="BO429" s="12"/>
      <c r="BP429" s="12"/>
      <c r="BQ429" s="12"/>
      <c r="BR429" s="12"/>
      <c r="BS429" s="12"/>
      <c r="BT429" s="76"/>
      <c r="BU429" s="76"/>
    </row>
    <row r="430" spans="1:73">
      <c r="A430" s="19"/>
      <c r="B430" s="19"/>
      <c r="C430" s="19"/>
      <c r="D430" s="19"/>
      <c r="E430" s="89"/>
      <c r="F430" s="89"/>
      <c r="G430" s="19"/>
      <c r="H430" s="90"/>
      <c r="I430" s="90"/>
      <c r="J430" s="19"/>
      <c r="K430" s="19"/>
      <c r="L430" s="19"/>
      <c r="M430" s="19"/>
      <c r="N430" s="19"/>
      <c r="O430" s="19"/>
      <c r="P430" s="19"/>
      <c r="Q430" s="19"/>
      <c r="R430" s="141"/>
      <c r="S430" s="141"/>
      <c r="T430" s="141"/>
      <c r="U430" s="141"/>
      <c r="V430" s="141"/>
      <c r="W430" s="141"/>
      <c r="X430" s="141"/>
      <c r="Y430" s="141"/>
      <c r="Z430" s="19"/>
      <c r="AA430" s="19"/>
      <c r="AB430" s="19"/>
      <c r="AC430" s="389" t="s">
        <v>5</v>
      </c>
      <c r="AD430" s="390">
        <f t="shared" ref="AD430:AP430" si="206">IF(AD$364=0,"-",SUMPRODUCT(AD414:AD429,AD348:AD363)/AD364)</f>
        <v>-9.9999999999999638E-3</v>
      </c>
      <c r="AE430" s="391" t="str">
        <f t="shared" si="206"/>
        <v>-</v>
      </c>
      <c r="AF430" s="391" t="str">
        <f t="shared" si="206"/>
        <v>-</v>
      </c>
      <c r="AG430" s="391">
        <f t="shared" si="206"/>
        <v>-1.0748134704577497E-2</v>
      </c>
      <c r="AH430" s="391" t="str">
        <f t="shared" si="206"/>
        <v>-</v>
      </c>
      <c r="AI430" s="391" t="str">
        <f t="shared" si="206"/>
        <v>-</v>
      </c>
      <c r="AJ430" s="391">
        <f t="shared" si="206"/>
        <v>0.19999999999999965</v>
      </c>
      <c r="AK430" s="391">
        <f t="shared" si="206"/>
        <v>1.4285714285714235E-2</v>
      </c>
      <c r="AL430" s="391" t="str">
        <f t="shared" si="206"/>
        <v>-</v>
      </c>
      <c r="AM430" s="391">
        <f t="shared" si="206"/>
        <v>0.10067476383265878</v>
      </c>
      <c r="AN430" s="391" t="str">
        <f t="shared" si="206"/>
        <v>-</v>
      </c>
      <c r="AO430" s="392" t="str">
        <f t="shared" si="206"/>
        <v>-</v>
      </c>
      <c r="AP430" s="393">
        <f t="shared" si="206"/>
        <v>5.6857378351241522E-2</v>
      </c>
      <c r="AQ430" s="394"/>
      <c r="AR430" s="8"/>
      <c r="AS430" s="19"/>
      <c r="AT430" s="19"/>
      <c r="AU430" s="19"/>
      <c r="AV430" s="19"/>
      <c r="AW430" s="19"/>
      <c r="AX430" s="19"/>
      <c r="AY430" s="19"/>
      <c r="AZ430" s="19"/>
      <c r="BA430" s="19"/>
      <c r="BB430" s="19"/>
      <c r="BC430" s="19"/>
      <c r="BF430" s="12"/>
      <c r="BG430" s="12"/>
      <c r="BH430" s="12"/>
      <c r="BI430" s="12"/>
      <c r="BJ430" s="12"/>
      <c r="BK430" s="12"/>
      <c r="BL430" s="12"/>
      <c r="BM430" s="12"/>
      <c r="BN430" s="12"/>
      <c r="BO430" s="12"/>
      <c r="BP430" s="12"/>
      <c r="BQ430" s="12"/>
      <c r="BR430" s="12"/>
      <c r="BS430" s="12"/>
      <c r="BT430" s="76"/>
      <c r="BU430" s="76"/>
    </row>
    <row r="431" spans="1:73">
      <c r="A431" s="19"/>
      <c r="B431" s="19"/>
      <c r="C431" s="19"/>
      <c r="D431" s="19"/>
      <c r="E431" s="89"/>
      <c r="F431" s="89"/>
      <c r="G431" s="19"/>
      <c r="H431" s="90"/>
      <c r="I431" s="90"/>
      <c r="J431" s="19"/>
      <c r="K431" s="19"/>
      <c r="L431" s="19"/>
      <c r="M431" s="19"/>
      <c r="N431" s="19"/>
      <c r="O431" s="19"/>
      <c r="P431" s="19"/>
      <c r="Q431" s="19"/>
      <c r="R431" s="141"/>
      <c r="S431" s="141"/>
      <c r="T431" s="141"/>
      <c r="U431" s="141"/>
      <c r="V431" s="141"/>
      <c r="W431" s="141"/>
      <c r="X431" s="141"/>
      <c r="Y431" s="141"/>
      <c r="Z431" s="19"/>
      <c r="AA431" s="19"/>
      <c r="AB431" s="19"/>
      <c r="AC431" s="367" t="s">
        <v>88</v>
      </c>
      <c r="AD431" s="118"/>
      <c r="AE431" s="118"/>
      <c r="AF431" s="118"/>
      <c r="AG431" s="118"/>
      <c r="AH431" s="118"/>
      <c r="AI431" s="118"/>
      <c r="AJ431" s="118"/>
      <c r="AK431" s="118"/>
      <c r="AL431" s="118"/>
      <c r="AM431" s="118"/>
      <c r="AN431" s="118"/>
      <c r="AO431" s="118"/>
      <c r="AP431" s="118"/>
      <c r="AQ431" s="19"/>
      <c r="AR431" s="8"/>
      <c r="AS431" s="19"/>
      <c r="AT431" s="19"/>
      <c r="AU431" s="19"/>
      <c r="AV431" s="19"/>
      <c r="AW431" s="19"/>
      <c r="AX431" s="19"/>
      <c r="AY431" s="19"/>
      <c r="AZ431" s="19"/>
      <c r="BA431" s="19"/>
      <c r="BB431" s="19"/>
      <c r="BC431" s="19"/>
      <c r="BF431" s="12"/>
      <c r="BG431" s="12"/>
      <c r="BH431" s="12"/>
      <c r="BI431" s="12"/>
      <c r="BJ431" s="12"/>
      <c r="BK431" s="12"/>
      <c r="BL431" s="12"/>
      <c r="BM431" s="12"/>
      <c r="BN431" s="12"/>
      <c r="BO431" s="12"/>
      <c r="BP431" s="12"/>
      <c r="BQ431" s="12"/>
      <c r="BR431" s="12"/>
      <c r="BS431" s="12"/>
    </row>
    <row r="432" spans="1:73">
      <c r="A432" s="19"/>
      <c r="B432" s="19"/>
      <c r="C432" s="19"/>
      <c r="D432" s="19"/>
      <c r="E432" s="89"/>
      <c r="F432" s="89"/>
      <c r="G432" s="19"/>
      <c r="H432" s="90"/>
      <c r="I432" s="90"/>
      <c r="J432" s="19"/>
      <c r="K432" s="19"/>
      <c r="L432" s="19"/>
      <c r="M432" s="19"/>
      <c r="N432" s="19"/>
      <c r="O432" s="19"/>
      <c r="P432" s="19"/>
      <c r="Q432" s="19"/>
      <c r="R432" s="141"/>
      <c r="S432" s="141"/>
      <c r="T432" s="141"/>
      <c r="U432" s="141"/>
      <c r="V432" s="141"/>
      <c r="W432" s="141"/>
      <c r="X432" s="141"/>
      <c r="Y432" s="141"/>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F432" s="12"/>
      <c r="BG432" s="12"/>
      <c r="BH432" s="12"/>
      <c r="BI432" s="12"/>
      <c r="BJ432" s="12"/>
      <c r="BK432" s="12"/>
      <c r="BL432" s="12"/>
      <c r="BM432" s="12"/>
      <c r="BN432" s="12"/>
      <c r="BO432" s="12"/>
      <c r="BP432" s="12"/>
      <c r="BQ432" s="12"/>
      <c r="BR432" s="12"/>
      <c r="BS432" s="12"/>
    </row>
    <row r="433" spans="1:73">
      <c r="A433" s="19"/>
      <c r="B433" s="19"/>
      <c r="C433" s="19"/>
      <c r="D433" s="19"/>
      <c r="E433" s="89"/>
      <c r="F433" s="89"/>
      <c r="G433" s="19"/>
      <c r="H433" s="90"/>
      <c r="I433" s="90"/>
      <c r="J433" s="19"/>
      <c r="K433" s="19"/>
      <c r="L433" s="19"/>
      <c r="M433" s="19"/>
      <c r="N433" s="19"/>
      <c r="O433" s="19"/>
      <c r="P433" s="19"/>
      <c r="Q433" s="19"/>
      <c r="R433" s="141"/>
      <c r="S433" s="141"/>
      <c r="T433" s="141"/>
      <c r="U433" s="141"/>
      <c r="V433" s="141"/>
      <c r="W433" s="141"/>
      <c r="X433" s="141"/>
      <c r="Y433" s="141"/>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Q433" s="12"/>
      <c r="BR433" s="12"/>
      <c r="BS433" s="12"/>
    </row>
    <row r="434" spans="1:73" ht="20.25">
      <c r="A434" s="19"/>
      <c r="B434" s="19"/>
      <c r="C434" s="19"/>
      <c r="D434" s="19"/>
      <c r="E434" s="89"/>
      <c r="F434" s="89"/>
      <c r="G434" s="19"/>
      <c r="H434" s="90"/>
      <c r="I434" s="90"/>
      <c r="J434" s="19"/>
      <c r="K434" s="19"/>
      <c r="L434" s="19"/>
      <c r="M434" s="19"/>
      <c r="N434" s="19"/>
      <c r="O434" s="19"/>
      <c r="P434" s="19"/>
      <c r="Q434" s="19"/>
      <c r="R434" s="141"/>
      <c r="S434" s="141"/>
      <c r="T434" s="141"/>
      <c r="U434" s="141"/>
      <c r="V434" s="141"/>
      <c r="W434" s="141"/>
      <c r="X434" s="141"/>
      <c r="Y434" s="141"/>
      <c r="Z434" s="19"/>
      <c r="AA434" s="19"/>
      <c r="AB434" s="19"/>
      <c r="AC434" s="92" t="str">
        <f>$J$1</f>
        <v>Seilesing HI 2015, ALDER</v>
      </c>
      <c r="AD434" s="220"/>
      <c r="AE434" s="331"/>
      <c r="AF434" s="111"/>
      <c r="AG434" s="111"/>
      <c r="AH434" s="111"/>
      <c r="AI434" s="111"/>
      <c r="AJ434" s="111"/>
      <c r="AK434" s="111"/>
      <c r="AL434" s="111"/>
      <c r="AM434" s="111"/>
      <c r="AN434" s="111"/>
      <c r="AO434" s="111"/>
      <c r="AP434" s="111"/>
      <c r="AQ434" s="19"/>
      <c r="AR434" s="8"/>
      <c r="AS434" s="19"/>
      <c r="AT434" s="19"/>
      <c r="AU434" s="19"/>
      <c r="AV434" s="19"/>
      <c r="AW434" s="19"/>
      <c r="AX434" s="19"/>
      <c r="AY434" s="19"/>
      <c r="AZ434" s="19"/>
      <c r="BA434" s="19"/>
      <c r="BB434" s="19"/>
      <c r="BC434" s="19"/>
      <c r="BQ434" s="12"/>
      <c r="BR434" s="12"/>
      <c r="BS434" s="12"/>
    </row>
    <row r="435" spans="1:73" ht="12.75" customHeight="1">
      <c r="A435" s="214"/>
      <c r="B435" s="214"/>
      <c r="C435" s="214"/>
      <c r="D435" s="214"/>
      <c r="E435" s="332"/>
      <c r="F435" s="332"/>
      <c r="G435" s="214"/>
      <c r="H435" s="333"/>
      <c r="I435" s="333"/>
      <c r="J435" s="214"/>
      <c r="K435" s="214"/>
      <c r="L435" s="214"/>
      <c r="M435" s="214"/>
      <c r="N435" s="214"/>
      <c r="O435" s="214"/>
      <c r="P435" s="214"/>
      <c r="Q435" s="214"/>
      <c r="R435" s="248"/>
      <c r="S435" s="248"/>
      <c r="T435" s="248"/>
      <c r="U435" s="248"/>
      <c r="V435" s="248"/>
      <c r="W435" s="248"/>
      <c r="X435" s="248"/>
      <c r="Y435" s="248"/>
      <c r="Z435" s="214"/>
      <c r="AA435" s="214"/>
      <c r="AB435" s="19"/>
      <c r="AC435" s="334"/>
      <c r="AD435" s="334"/>
      <c r="AE435" s="334"/>
      <c r="AF435" s="111"/>
      <c r="AG435" s="111"/>
      <c r="AH435" s="111"/>
      <c r="AI435" s="111"/>
      <c r="AJ435" s="111"/>
      <c r="AK435" s="111"/>
      <c r="AL435" s="111"/>
      <c r="AM435" s="111"/>
      <c r="AN435" s="111"/>
      <c r="AO435" s="111"/>
      <c r="AP435" s="111"/>
      <c r="AQ435" s="19"/>
      <c r="AR435" s="8"/>
      <c r="AS435" s="19"/>
      <c r="AT435" s="19"/>
      <c r="AU435" s="19"/>
      <c r="AV435" s="19"/>
      <c r="AW435" s="19"/>
      <c r="AX435" s="19"/>
      <c r="AY435" s="19"/>
      <c r="AZ435" s="19"/>
      <c r="BA435" s="19"/>
      <c r="BB435" s="19"/>
      <c r="BC435" s="19"/>
      <c r="BQ435" s="12"/>
      <c r="BR435" s="12"/>
      <c r="BS435" s="12"/>
    </row>
    <row r="436" spans="1:73" ht="18">
      <c r="A436" s="335" t="s">
        <v>92</v>
      </c>
      <c r="B436" s="214"/>
      <c r="C436" s="337"/>
      <c r="D436" s="336" t="s">
        <v>70</v>
      </c>
      <c r="E436" s="338"/>
      <c r="F436" s="336" t="s">
        <v>70</v>
      </c>
      <c r="G436" s="337"/>
      <c r="H436" s="336" t="s">
        <v>70</v>
      </c>
      <c r="I436" s="336"/>
      <c r="J436" s="337"/>
      <c r="K436" s="336" t="s">
        <v>70</v>
      </c>
      <c r="L436" s="337"/>
      <c r="M436" s="336" t="s">
        <v>70</v>
      </c>
      <c r="N436" s="336"/>
      <c r="O436" s="337"/>
      <c r="P436" s="336" t="s">
        <v>70</v>
      </c>
      <c r="Q436" s="337"/>
      <c r="R436" s="339"/>
      <c r="S436" s="336" t="s">
        <v>70</v>
      </c>
      <c r="T436" s="339"/>
      <c r="U436" s="336" t="s">
        <v>70</v>
      </c>
      <c r="V436" s="339"/>
      <c r="W436" s="336" t="s">
        <v>70</v>
      </c>
      <c r="X436" s="339"/>
      <c r="Y436" s="339"/>
      <c r="Z436" s="336" t="s">
        <v>70</v>
      </c>
      <c r="AA436" s="337"/>
      <c r="AB436" s="19"/>
      <c r="AC436" s="220" t="s">
        <v>93</v>
      </c>
      <c r="AD436" s="334"/>
      <c r="AE436" s="334" t="str">
        <f>IF(R3="modal","Otoliths read, CV's, percentage agreement and RELATIVE bias by stratum and MODAL age.","Otoliths read, CV's, percentage agreement and ABSOLUTE bias by stratum and ACTUAL age.")</f>
        <v>Otoliths read, CV's, percentage agreement and RELATIVE bias by stratum and MODAL age.</v>
      </c>
      <c r="AF436" s="111"/>
      <c r="AG436" s="111"/>
      <c r="AH436" s="111"/>
      <c r="AI436" s="111"/>
      <c r="AJ436" s="111"/>
      <c r="AK436" s="111"/>
      <c r="AL436" s="111"/>
      <c r="AM436" s="111"/>
      <c r="AN436" s="111"/>
      <c r="AO436" s="111"/>
      <c r="AP436" s="111"/>
      <c r="AQ436" s="19"/>
      <c r="AR436" s="8"/>
      <c r="AS436" s="19"/>
      <c r="AT436" s="19"/>
      <c r="AU436" s="19"/>
      <c r="AV436" s="19"/>
      <c r="AW436" s="19"/>
      <c r="AX436" s="19"/>
      <c r="AY436" s="19"/>
      <c r="AZ436" s="19"/>
      <c r="BA436" s="19"/>
      <c r="BB436" s="19"/>
      <c r="BC436" s="19"/>
      <c r="BQ436" s="12"/>
      <c r="BR436" s="12"/>
      <c r="BS436" s="12"/>
    </row>
    <row r="437" spans="1:73" ht="15">
      <c r="A437" s="214"/>
      <c r="B437" s="214"/>
      <c r="C437" s="214"/>
      <c r="D437" s="214"/>
      <c r="E437" s="332"/>
      <c r="F437" s="332"/>
      <c r="G437" s="214"/>
      <c r="H437" s="333"/>
      <c r="I437" s="333"/>
      <c r="J437" s="214"/>
      <c r="K437" s="214"/>
      <c r="L437" s="214"/>
      <c r="M437" s="214"/>
      <c r="N437" s="214"/>
      <c r="O437" s="214"/>
      <c r="P437" s="214"/>
      <c r="Q437" s="214"/>
      <c r="R437" s="214"/>
      <c r="S437" s="214"/>
      <c r="T437" s="214"/>
      <c r="U437" s="214"/>
      <c r="V437" s="214"/>
      <c r="W437" s="214"/>
      <c r="X437" s="214"/>
      <c r="Y437" s="214"/>
      <c r="Z437" s="214"/>
      <c r="AA437" s="214"/>
      <c r="AB437" s="19"/>
      <c r="AC437" s="334"/>
      <c r="AD437" s="334"/>
      <c r="AE437" s="334"/>
      <c r="AF437" s="111"/>
      <c r="AG437" s="111"/>
      <c r="AH437" s="111"/>
      <c r="AI437" s="111"/>
      <c r="AJ437" s="111"/>
      <c r="AK437" s="111"/>
      <c r="AL437" s="111"/>
      <c r="AM437" s="111"/>
      <c r="AN437" s="111"/>
      <c r="AO437" s="111"/>
      <c r="AP437" s="111"/>
      <c r="AQ437" s="19"/>
      <c r="AR437" s="8"/>
      <c r="AS437" s="19"/>
      <c r="AT437" s="19"/>
      <c r="AU437" s="19"/>
      <c r="AV437" s="19"/>
      <c r="AW437" s="19"/>
      <c r="AX437" s="19"/>
      <c r="AY437" s="19"/>
      <c r="AZ437" s="19"/>
      <c r="BA437" s="19"/>
      <c r="BB437" s="19"/>
      <c r="BC437" s="19"/>
      <c r="BQ437" s="12"/>
      <c r="BR437" s="12"/>
      <c r="BS437" s="12"/>
    </row>
    <row r="438" spans="1:73" ht="15.75">
      <c r="A438" s="19"/>
      <c r="B438" s="19"/>
      <c r="C438" s="19"/>
      <c r="D438" s="19"/>
      <c r="E438" s="89"/>
      <c r="F438" s="89"/>
      <c r="G438" s="19"/>
      <c r="H438" s="90"/>
      <c r="I438" s="90"/>
      <c r="J438" s="19"/>
      <c r="K438" s="19"/>
      <c r="L438" s="19"/>
      <c r="M438" s="19"/>
      <c r="N438" s="19"/>
      <c r="O438" s="19"/>
      <c r="P438" s="19"/>
      <c r="Q438" s="19"/>
      <c r="R438" s="141"/>
      <c r="S438" s="141"/>
      <c r="T438" s="141"/>
      <c r="U438" s="141"/>
      <c r="V438" s="141"/>
      <c r="W438" s="141"/>
      <c r="X438" s="141"/>
      <c r="Y438" s="141"/>
      <c r="Z438" s="19"/>
      <c r="AA438" s="19"/>
      <c r="AB438" s="19"/>
      <c r="AC438" s="579" t="s">
        <v>72</v>
      </c>
      <c r="AD438" s="580"/>
      <c r="AE438" s="580"/>
      <c r="AF438" s="581"/>
      <c r="AG438" s="111"/>
      <c r="AH438" s="111"/>
      <c r="AI438" s="111"/>
      <c r="AJ438" s="111"/>
      <c r="AK438" s="111"/>
      <c r="AL438" s="111"/>
      <c r="AM438" s="111"/>
      <c r="AN438" s="111"/>
      <c r="AO438" s="111"/>
      <c r="AP438" s="111"/>
      <c r="AQ438" s="19"/>
      <c r="AR438" s="8"/>
      <c r="AS438" s="19"/>
      <c r="AT438" s="19"/>
      <c r="AU438" s="19"/>
      <c r="AV438" s="19"/>
      <c r="AW438" s="19"/>
      <c r="AX438" s="19"/>
      <c r="AY438" s="19"/>
      <c r="AZ438" s="19"/>
      <c r="BA438" s="19"/>
      <c r="BB438" s="19"/>
      <c r="BC438" s="19"/>
      <c r="BQ438" s="12"/>
      <c r="BR438" s="12"/>
      <c r="BS438" s="12"/>
    </row>
    <row r="439" spans="1:73">
      <c r="A439" s="19"/>
      <c r="B439" s="19"/>
      <c r="C439" s="19"/>
      <c r="D439" s="19"/>
      <c r="E439" s="89"/>
      <c r="F439" s="89"/>
      <c r="G439" s="19"/>
      <c r="H439" s="90"/>
      <c r="I439" s="90"/>
      <c r="J439" s="19"/>
      <c r="K439" s="19"/>
      <c r="L439" s="19"/>
      <c r="M439" s="19"/>
      <c r="N439" s="19"/>
      <c r="O439" s="19"/>
      <c r="P439" s="19"/>
      <c r="Q439" s="19"/>
      <c r="R439" s="141"/>
      <c r="S439" s="141"/>
      <c r="T439" s="141"/>
      <c r="U439" s="141"/>
      <c r="V439" s="141"/>
      <c r="W439" s="141"/>
      <c r="X439" s="141"/>
      <c r="Y439" s="141"/>
      <c r="Z439" s="19"/>
      <c r="AA439" s="19"/>
      <c r="AB439" s="19"/>
      <c r="AC439" s="129" t="str">
        <f>$R$3</f>
        <v>MODAL</v>
      </c>
      <c r="AD439" s="395"/>
      <c r="AE439" s="395"/>
      <c r="AF439" s="395"/>
      <c r="AG439" s="395"/>
      <c r="AH439" s="395"/>
      <c r="AI439" s="395" t="s">
        <v>94</v>
      </c>
      <c r="AJ439" s="395"/>
      <c r="AK439" s="395"/>
      <c r="AL439" s="395"/>
      <c r="AM439" s="395"/>
      <c r="AN439" s="395"/>
      <c r="AO439" s="396"/>
      <c r="AP439" s="397" t="s">
        <v>73</v>
      </c>
      <c r="AQ439" s="68"/>
      <c r="AR439" s="214"/>
      <c r="AS439" s="214"/>
      <c r="AT439" s="214"/>
      <c r="AU439" s="19"/>
      <c r="AV439" s="19"/>
      <c r="AW439" s="19"/>
      <c r="AX439" s="19"/>
      <c r="AY439" s="19"/>
      <c r="AZ439" s="19"/>
      <c r="BA439" s="19"/>
      <c r="BB439" s="19"/>
      <c r="BC439" s="19"/>
      <c r="BP439" s="12"/>
      <c r="BQ439" s="12"/>
      <c r="BR439" s="12"/>
      <c r="BU439" s="76"/>
    </row>
    <row r="440" spans="1:73" ht="14.25">
      <c r="A440" s="19"/>
      <c r="B440" s="19"/>
      <c r="C440" s="19"/>
      <c r="D440" s="19"/>
      <c r="E440" s="89"/>
      <c r="F440" s="89"/>
      <c r="G440" s="19"/>
      <c r="H440" s="90"/>
      <c r="I440" s="90"/>
      <c r="J440" s="19"/>
      <c r="K440" s="19"/>
      <c r="L440" s="19"/>
      <c r="M440" s="19"/>
      <c r="N440" s="19"/>
      <c r="O440" s="19"/>
      <c r="P440" s="19"/>
      <c r="Q440" s="19"/>
      <c r="R440" s="141"/>
      <c r="S440" s="141"/>
      <c r="T440" s="141"/>
      <c r="U440" s="141"/>
      <c r="V440" s="141"/>
      <c r="W440" s="141"/>
      <c r="X440" s="141"/>
      <c r="Y440" s="141"/>
      <c r="Z440" s="19"/>
      <c r="AA440" s="19"/>
      <c r="AB440" s="19"/>
      <c r="AC440" s="133" t="str">
        <f>$R$4</f>
        <v>(R1-R5)</v>
      </c>
      <c r="AD440" s="545" t="s">
        <v>96</v>
      </c>
      <c r="AE440" s="545" t="s">
        <v>190</v>
      </c>
      <c r="AF440" s="545" t="s">
        <v>134</v>
      </c>
      <c r="AG440" s="546" t="s">
        <v>95</v>
      </c>
      <c r="AH440" s="546" t="s">
        <v>96</v>
      </c>
      <c r="AI440" s="546" t="s">
        <v>95</v>
      </c>
      <c r="AJ440" s="546" t="s">
        <v>96</v>
      </c>
      <c r="AK440" s="546" t="s">
        <v>95</v>
      </c>
      <c r="AL440" s="546" t="s">
        <v>96</v>
      </c>
      <c r="AM440" s="546" t="s">
        <v>97</v>
      </c>
      <c r="AN440" s="546" t="s">
        <v>98</v>
      </c>
      <c r="AO440" s="547" t="s">
        <v>99</v>
      </c>
      <c r="AP440" s="398" t="s">
        <v>86</v>
      </c>
      <c r="AQ440" s="68"/>
      <c r="AR440" s="214"/>
      <c r="AS440" s="214"/>
      <c r="AT440" s="214"/>
      <c r="AU440" s="19"/>
      <c r="AV440" s="19"/>
      <c r="AW440" s="19"/>
      <c r="AX440" s="19"/>
      <c r="AY440" s="19"/>
      <c r="AZ440" s="19"/>
      <c r="BA440" s="19"/>
      <c r="BB440" s="19"/>
      <c r="BC440" s="19"/>
      <c r="BP440" s="12"/>
      <c r="BQ440" s="12"/>
      <c r="BR440" s="12"/>
      <c r="BU440" s="76"/>
    </row>
    <row r="441" spans="1:73">
      <c r="A441" s="19"/>
      <c r="B441" s="19"/>
      <c r="C441" s="19"/>
      <c r="D441" s="19"/>
      <c r="E441" s="89"/>
      <c r="F441" s="89"/>
      <c r="G441" s="19"/>
      <c r="H441" s="90"/>
      <c r="I441" s="90"/>
      <c r="J441" s="19"/>
      <c r="K441" s="19"/>
      <c r="L441" s="19"/>
      <c r="M441" s="19"/>
      <c r="N441" s="19"/>
      <c r="O441" s="19"/>
      <c r="P441" s="19"/>
      <c r="Q441" s="19"/>
      <c r="R441" s="141"/>
      <c r="S441" s="141"/>
      <c r="T441" s="141"/>
      <c r="U441" s="141"/>
      <c r="V441" s="141"/>
      <c r="W441" s="141"/>
      <c r="X441" s="141"/>
      <c r="Y441" s="141"/>
      <c r="Z441" s="19"/>
      <c r="AA441" s="19"/>
      <c r="AB441" s="19"/>
      <c r="AC441" s="399">
        <v>0</v>
      </c>
      <c r="AD441" s="345" t="str">
        <f t="array" ref="AD441">IF(COUNT(IF($R$5:$R$54=$AC441,IF($A$5:$A$54=AD$440,$T$5:$T$54,"-")))=0,"-",COUNT(IF($R$5:$R$54=$AC441,IF($A$5:$A$54=AD$440,$T$5:$T$54,"-"))))</f>
        <v>-</v>
      </c>
      <c r="AE441" s="345" t="str">
        <f t="array" ref="AE441">IF(COUNT(IF($R$5:$R$54=$AC441,IF($A$5:$A$54=AE$440,$T$5:$T$54,"-")))=0,"-",COUNT(IF($R$5:$R$54=$AC441,IF($A$5:$A$54=AE$440,$T$5:$T$54,"-"))))</f>
        <v>-</v>
      </c>
      <c r="AF441" s="345" t="str">
        <f t="array" ref="AF441">IF(COUNT(IF($R$5:$R$54=$AC441,IF($A$5:$A$54=AF$440,$T$5:$T$54,"-")))=0,"-",COUNT(IF($R$5:$R$54=$AC441,IF($A$5:$A$54=AF$440,$T$5:$T$54,"-"))))</f>
        <v>-</v>
      </c>
      <c r="AG441" s="345" t="str">
        <f t="array" ref="AG441">IF(COUNT(IF($R$5:$R$54=$AC441,IF($A$5:$A$54=AG$440,$T$5:$T$54,"-")))=0,"-",COUNT(IF($R$5:$R$54=$AC441,IF($A$5:$A$54=AG$440,$T$5:$T$54,"-"))))</f>
        <v>-</v>
      </c>
      <c r="AH441" s="345" t="str">
        <f t="array" ref="AH441">IF(COUNT(IF($R$5:$R$54=$AC441,IF($A$5:$A$54=AH$440,$T$5:$T$54,"-")))=0,"-",COUNT(IF($R$5:$R$54=$AC441,IF($A$5:$A$54=AH$440,$T$5:$T$54,"-"))))</f>
        <v>-</v>
      </c>
      <c r="AI441" s="345" t="str">
        <f t="array" ref="AI441">IF(COUNT(IF($R$5:$R$54=$AC441,IF($A$5:$A$54=AI$440,$T$5:$T$54,"-")))=0,"-",COUNT(IF($R$5:$R$54=$AC441,IF($A$5:$A$54=AI$440,$T$5:$T$54,"-"))))</f>
        <v>-</v>
      </c>
      <c r="AJ441" s="345" t="str">
        <f t="array" ref="AJ441">IF(COUNT(IF($R$5:$R$54=$AC441,IF($A$5:$A$54=AJ$440,$T$5:$T$54,"-")))=0,"-",COUNT(IF($R$5:$R$54=$AC441,IF($A$5:$A$54=AJ$440,$T$5:$T$54,"-"))))</f>
        <v>-</v>
      </c>
      <c r="AK441" s="345" t="str">
        <f t="array" ref="AK441">IF(COUNT(IF($R$5:$R$54=$AC441,IF($A$5:$A$54=AK$440,$T$5:$T$54,"-")))=0,"-",COUNT(IF($R$5:$R$54=$AC441,IF($A$5:$A$54=AK$440,$T$5:$T$54,"-"))))</f>
        <v>-</v>
      </c>
      <c r="AL441" s="345" t="str">
        <f t="array" ref="AL441">IF(COUNT(IF($R$5:$R$54=$AC441,IF($A$5:$A$54=AL$440,$T$5:$T$54,"-")))=0,"-",COUNT(IF($R$5:$R$54=$AC441,IF($A$5:$A$54=AL$440,$T$5:$T$54,"-"))))</f>
        <v>-</v>
      </c>
      <c r="AM441" s="345" t="str">
        <f t="array" ref="AM441">IF(COUNT(IF($R$5:$R$54=$AC441,IF($A$5:$A$54=AM$440,$T$5:$T$54,"-")))=0,"-",COUNT(IF($R$5:$R$54=$AC441,IF($A$5:$A$54=AM$440,$T$5:$T$54,"-"))))</f>
        <v>-</v>
      </c>
      <c r="AN441" s="345" t="str">
        <f t="array" ref="AN441">IF(COUNT(IF($R$5:$R$54=$AC441,IF($A$5:$A$54=AN$440,$T$5:$T$54,"-")))=0,"-",COUNT(IF($R$5:$R$54=$AC441,IF($A$5:$A$54=AN$440,$T$5:$T$54,"-"))))</f>
        <v>-</v>
      </c>
      <c r="AO441" s="345" t="str">
        <f t="array" ref="AO441">IF(COUNT(IF($R$5:$R$54=$AC441,IF($A$5:$A$54=AO$440,$T$5:$T$54,"-")))=0,"-",COUNT(IF($R$5:$R$54=$AC441,IF($A$5:$A$54=AO$440,$T$5:$T$54,"-"))))</f>
        <v>-</v>
      </c>
      <c r="AP441" s="400">
        <f t="shared" ref="AP441:AP456" si="207">SUM(AD441:AO441)</f>
        <v>0</v>
      </c>
      <c r="AQ441" s="68"/>
      <c r="AR441" s="214"/>
      <c r="AS441" s="214"/>
      <c r="AT441" s="214"/>
      <c r="AU441" s="19"/>
      <c r="AV441" s="19"/>
      <c r="AW441" s="19"/>
      <c r="AX441" s="19"/>
      <c r="AY441" s="19"/>
      <c r="AZ441" s="19"/>
      <c r="BA441" s="19"/>
      <c r="BB441" s="19"/>
      <c r="BC441" s="19"/>
      <c r="BP441" s="12"/>
      <c r="BQ441" s="12"/>
      <c r="BR441" s="12"/>
      <c r="BU441" s="76"/>
    </row>
    <row r="442" spans="1:73">
      <c r="A442" s="19"/>
      <c r="B442" s="19"/>
      <c r="C442" s="19"/>
      <c r="D442" s="19"/>
      <c r="E442" s="89"/>
      <c r="F442" s="89"/>
      <c r="G442" s="19"/>
      <c r="H442" s="90"/>
      <c r="I442" s="90"/>
      <c r="J442" s="19"/>
      <c r="K442" s="19"/>
      <c r="L442" s="19"/>
      <c r="M442" s="19"/>
      <c r="N442" s="19"/>
      <c r="O442" s="19"/>
      <c r="P442" s="19"/>
      <c r="Q442" s="19"/>
      <c r="R442" s="141"/>
      <c r="S442" s="141"/>
      <c r="T442" s="141"/>
      <c r="U442" s="141"/>
      <c r="V442" s="141"/>
      <c r="W442" s="141"/>
      <c r="X442" s="141"/>
      <c r="Y442" s="141"/>
      <c r="Z442" s="19"/>
      <c r="AA442" s="19"/>
      <c r="AB442" s="19"/>
      <c r="AC442" s="377">
        <v>1</v>
      </c>
      <c r="AD442" s="345" t="str">
        <f t="array" ref="AD442">IF(COUNT(IF($R$5:$R$54=$AC442,IF($A$5:$A$54=AD$440,$T$5:$T$54,"-")))=0,"-",COUNT(IF($R$5:$R$54=$AC442,IF($A$5:$A$54=AD$440,$T$5:$T$54,"-"))))</f>
        <v>-</v>
      </c>
      <c r="AE442" s="345" t="str">
        <f t="array" ref="AE442">IF(COUNT(IF($R$5:$R$54=$AC442,IF($A$5:$A$54=AE$440,$T$5:$T$54,"-")))=0,"-",COUNT(IF($R$5:$R$54=$AC442,IF($A$5:$A$54=AE$440,$T$5:$T$54,"-"))))</f>
        <v>-</v>
      </c>
      <c r="AF442" s="345" t="str">
        <f t="array" ref="AF442">IF(COUNT(IF($R$5:$R$54=$AC442,IF($A$5:$A$54=AF$440,$T$5:$T$54,"-")))=0,"-",COUNT(IF($R$5:$R$54=$AC442,IF($A$5:$A$54=AF$440,$T$5:$T$54,"-"))))</f>
        <v>-</v>
      </c>
      <c r="AG442" s="345" t="str">
        <f t="array" ref="AG442">IF(COUNT(IF($R$5:$R$54=$AC442,IF($A$5:$A$54=AG$440,$T$5:$T$54,"-")))=0,"-",COUNT(IF($R$5:$R$54=$AC442,IF($A$5:$A$54=AG$440,$T$5:$T$54,"-"))))</f>
        <v>-</v>
      </c>
      <c r="AH442" s="345" t="str">
        <f t="array" ref="AH442">IF(COUNT(IF($R$5:$R$54=$AC442,IF($A$5:$A$54=AH$440,$T$5:$T$54,"-")))=0,"-",COUNT(IF($R$5:$R$54=$AC442,IF($A$5:$A$54=AH$440,$T$5:$T$54,"-"))))</f>
        <v>-</v>
      </c>
      <c r="AI442" s="345" t="str">
        <f t="array" ref="AI442">IF(COUNT(IF($R$5:$R$54=$AC442,IF($A$5:$A$54=AI$440,$T$5:$T$54,"-")))=0,"-",COUNT(IF($R$5:$R$54=$AC442,IF($A$5:$A$54=AI$440,$T$5:$T$54,"-"))))</f>
        <v>-</v>
      </c>
      <c r="AJ442" s="345" t="str">
        <f t="array" ref="AJ442">IF(COUNT(IF($R$5:$R$54=$AC442,IF($A$5:$A$54=AJ$440,$T$5:$T$54,"-")))=0,"-",COUNT(IF($R$5:$R$54=$AC442,IF($A$5:$A$54=AJ$440,$T$5:$T$54,"-"))))</f>
        <v>-</v>
      </c>
      <c r="AK442" s="345" t="str">
        <f t="array" ref="AK442">IF(COUNT(IF($R$5:$R$54=$AC442,IF($A$5:$A$54=AK$440,$T$5:$T$54,"-")))=0,"-",COUNT(IF($R$5:$R$54=$AC442,IF($A$5:$A$54=AK$440,$T$5:$T$54,"-"))))</f>
        <v>-</v>
      </c>
      <c r="AL442" s="345" t="str">
        <f t="array" ref="AL442">IF(COUNT(IF($R$5:$R$54=$AC442,IF($A$5:$A$54=AL$440,$T$5:$T$54,"-")))=0,"-",COUNT(IF($R$5:$R$54=$AC442,IF($A$5:$A$54=AL$440,$T$5:$T$54,"-"))))</f>
        <v>-</v>
      </c>
      <c r="AM442" s="345" t="str">
        <f t="array" ref="AM442">IF(COUNT(IF($R$5:$R$54=$AC442,IF($A$5:$A$54=AM$440,$T$5:$T$54,"-")))=0,"-",COUNT(IF($R$5:$R$54=$AC442,IF($A$5:$A$54=AM$440,$T$5:$T$54,"-"))))</f>
        <v>-</v>
      </c>
      <c r="AN442" s="345" t="str">
        <f t="array" ref="AN442">IF(COUNT(IF($R$5:$R$54=$AC442,IF($A$5:$A$54=AN$440,$T$5:$T$54,"-")))=0,"-",COUNT(IF($R$5:$R$54=$AC442,IF($A$5:$A$54=AN$440,$T$5:$T$54,"-"))))</f>
        <v>-</v>
      </c>
      <c r="AO442" s="345" t="str">
        <f t="array" ref="AO442">IF(COUNT(IF($R$5:$R$54=$AC442,IF($A$5:$A$54=AO$440,$T$5:$T$54,"-")))=0,"-",COUNT(IF($R$5:$R$54=$AC442,IF($A$5:$A$54=AO$440,$T$5:$T$54,"-"))))</f>
        <v>-</v>
      </c>
      <c r="AP442" s="401">
        <f>SUM(AD442:AO442)</f>
        <v>0</v>
      </c>
      <c r="AQ442" s="68"/>
      <c r="AR442" s="214"/>
      <c r="AS442" s="214"/>
      <c r="AT442" s="214"/>
      <c r="AU442" s="19"/>
      <c r="AV442" s="19"/>
      <c r="AW442" s="19"/>
      <c r="AX442" s="19"/>
      <c r="AY442" s="19"/>
      <c r="AZ442" s="19"/>
      <c r="BA442" s="19"/>
      <c r="BB442" s="19"/>
      <c r="BC442" s="19"/>
      <c r="BP442" s="12"/>
      <c r="BQ442" s="12"/>
      <c r="BR442" s="12"/>
      <c r="BU442" s="76"/>
    </row>
    <row r="443" spans="1:73">
      <c r="A443" s="19"/>
      <c r="B443" s="19"/>
      <c r="C443" s="19"/>
      <c r="D443" s="19"/>
      <c r="E443" s="89"/>
      <c r="F443" s="89"/>
      <c r="G443" s="19"/>
      <c r="H443" s="90"/>
      <c r="I443" s="90"/>
      <c r="J443" s="19"/>
      <c r="K443" s="19"/>
      <c r="L443" s="19"/>
      <c r="M443" s="19"/>
      <c r="N443" s="19"/>
      <c r="O443" s="19"/>
      <c r="P443" s="19"/>
      <c r="Q443" s="19"/>
      <c r="R443" s="141"/>
      <c r="S443" s="141"/>
      <c r="T443" s="141"/>
      <c r="U443" s="141"/>
      <c r="V443" s="141"/>
      <c r="W443" s="141"/>
      <c r="X443" s="141"/>
      <c r="Y443" s="141"/>
      <c r="Z443" s="19"/>
      <c r="AA443" s="19"/>
      <c r="AB443" s="19"/>
      <c r="AC443" s="377">
        <v>2</v>
      </c>
      <c r="AD443" s="345">
        <f t="array" ref="AD443">IF(COUNT(IF($R$5:$R$54=$AC443,IF($A$5:$A$54=AD$440,$T$5:$T$54,"-")))=0,"-",COUNT(IF($R$5:$R$54=$AC443,IF($A$5:$A$54=AD$440,$T$5:$T$54,"-"))))</f>
        <v>3</v>
      </c>
      <c r="AE443" s="345">
        <f t="array" ref="AE443">IF(COUNT(IF($R$5:$R$54=$AC443,IF($A$5:$A$54=AE$440,$T$5:$T$54,"-")))=0,"-",COUNT(IF($R$5:$R$54=$AC443,IF($A$5:$A$54=AE$440,$T$5:$T$54,"-"))))</f>
        <v>1</v>
      </c>
      <c r="AF443" s="345" t="str">
        <f t="array" ref="AF443">IF(COUNT(IF($R$5:$R$54=$AC443,IF($A$5:$A$54=AF$440,$T$5:$T$54,"-")))=0,"-",COUNT(IF($R$5:$R$54=$AC443,IF($A$5:$A$54=AF$440,$T$5:$T$54,"-"))))</f>
        <v>-</v>
      </c>
      <c r="AG443" s="345" t="str">
        <f t="array" ref="AG443">IF(COUNT(IF($R$5:$R$54=$AC443,IF($A$5:$A$54=AG$440,$T$5:$T$54,"-")))=0,"-",COUNT(IF($R$5:$R$54=$AC443,IF($A$5:$A$54=AG$440,$T$5:$T$54,"-"))))</f>
        <v>-</v>
      </c>
      <c r="AH443" s="345">
        <f t="array" ref="AH443">IF(COUNT(IF($R$5:$R$54=$AC443,IF($A$5:$A$54=AH$440,$T$5:$T$54,"-")))=0,"-",COUNT(IF($R$5:$R$54=$AC443,IF($A$5:$A$54=AH$440,$T$5:$T$54,"-"))))</f>
        <v>3</v>
      </c>
      <c r="AI443" s="345" t="str">
        <f t="array" ref="AI443">IF(COUNT(IF($R$5:$R$54=$AC443,IF($A$5:$A$54=AI$440,$T$5:$T$54,"-")))=0,"-",COUNT(IF($R$5:$R$54=$AC443,IF($A$5:$A$54=AI$440,$T$5:$T$54,"-"))))</f>
        <v>-</v>
      </c>
      <c r="AJ443" s="345">
        <f t="array" ref="AJ443">IF(COUNT(IF($R$5:$R$54=$AC443,IF($A$5:$A$54=AJ$440,$T$5:$T$54,"-")))=0,"-",COUNT(IF($R$5:$R$54=$AC443,IF($A$5:$A$54=AJ$440,$T$5:$T$54,"-"))))</f>
        <v>3</v>
      </c>
      <c r="AK443" s="345" t="str">
        <f t="array" ref="AK443">IF(COUNT(IF($R$5:$R$54=$AC443,IF($A$5:$A$54=AK$440,$T$5:$T$54,"-")))=0,"-",COUNT(IF($R$5:$R$54=$AC443,IF($A$5:$A$54=AK$440,$T$5:$T$54,"-"))))</f>
        <v>-</v>
      </c>
      <c r="AL443" s="345">
        <f t="array" ref="AL443">IF(COUNT(IF($R$5:$R$54=$AC443,IF($A$5:$A$54=AL$440,$T$5:$T$54,"-")))=0,"-",COUNT(IF($R$5:$R$54=$AC443,IF($A$5:$A$54=AL$440,$T$5:$T$54,"-"))))</f>
        <v>3</v>
      </c>
      <c r="AM443" s="345" t="str">
        <f t="array" ref="AM443">IF(COUNT(IF($R$5:$R$54=$AC443,IF($A$5:$A$54=AM$440,$T$5:$T$54,"-")))=0,"-",COUNT(IF($R$5:$R$54=$AC443,IF($A$5:$A$54=AM$440,$T$5:$T$54,"-"))))</f>
        <v>-</v>
      </c>
      <c r="AN443" s="345" t="str">
        <f t="array" ref="AN443">IF(COUNT(IF($R$5:$R$54=$AC443,IF($A$5:$A$54=AN$440,$T$5:$T$54,"-")))=0,"-",COUNT(IF($R$5:$R$54=$AC443,IF($A$5:$A$54=AN$440,$T$5:$T$54,"-"))))</f>
        <v>-</v>
      </c>
      <c r="AO443" s="345" t="str">
        <f t="array" ref="AO443">IF(COUNT(IF($R$5:$R$54=$AC443,IF($A$5:$A$54=AO$440,$T$5:$T$54,"-")))=0,"-",COUNT(IF($R$5:$R$54=$AC443,IF($A$5:$A$54=AO$440,$T$5:$T$54,"-"))))</f>
        <v>-</v>
      </c>
      <c r="AP443" s="401">
        <f t="shared" si="207"/>
        <v>13</v>
      </c>
      <c r="AQ443" s="68"/>
      <c r="AR443" s="214"/>
      <c r="AS443" s="214"/>
      <c r="AT443" s="214"/>
      <c r="AU443" s="19"/>
      <c r="AV443" s="19"/>
      <c r="AW443" s="19"/>
      <c r="AX443" s="19"/>
      <c r="AY443" s="19"/>
      <c r="AZ443" s="19"/>
      <c r="BA443" s="19"/>
      <c r="BB443" s="19"/>
      <c r="BC443" s="19"/>
      <c r="BP443" s="12"/>
      <c r="BQ443" s="12"/>
      <c r="BR443" s="12"/>
      <c r="BU443" s="76"/>
    </row>
    <row r="444" spans="1:73">
      <c r="A444" s="19"/>
      <c r="B444" s="19"/>
      <c r="C444" s="19"/>
      <c r="D444" s="19"/>
      <c r="E444" s="89"/>
      <c r="F444" s="89"/>
      <c r="G444" s="19"/>
      <c r="H444" s="90"/>
      <c r="I444" s="90"/>
      <c r="J444" s="19"/>
      <c r="K444" s="19"/>
      <c r="L444" s="19"/>
      <c r="M444" s="19"/>
      <c r="N444" s="19"/>
      <c r="O444" s="19"/>
      <c r="P444" s="19"/>
      <c r="Q444" s="19"/>
      <c r="R444" s="141"/>
      <c r="S444" s="141"/>
      <c r="T444" s="141"/>
      <c r="U444" s="141"/>
      <c r="V444" s="141"/>
      <c r="W444" s="141"/>
      <c r="X444" s="141"/>
      <c r="Y444" s="141"/>
      <c r="Z444" s="19"/>
      <c r="AA444" s="19"/>
      <c r="AB444" s="19"/>
      <c r="AC444" s="377">
        <v>3</v>
      </c>
      <c r="AD444" s="345" t="str">
        <f t="array" ref="AD444">IF(COUNT(IF($R$5:$R$54=$AC444,IF($A$5:$A$54=AD$440,$T$5:$T$54,"-")))=0,"-",COUNT(IF($R$5:$R$54=$AC444,IF($A$5:$A$54=AD$440,$T$5:$T$54,"-"))))</f>
        <v>-</v>
      </c>
      <c r="AE444" s="345">
        <f t="array" ref="AE444">IF(COUNT(IF($R$5:$R$54=$AC444,IF($A$5:$A$54=AE$440,$T$5:$T$54,"-")))=0,"-",COUNT(IF($R$5:$R$54=$AC444,IF($A$5:$A$54=AE$440,$T$5:$T$54,"-"))))</f>
        <v>4</v>
      </c>
      <c r="AF444" s="345" t="str">
        <f t="array" ref="AF444">IF(COUNT(IF($R$5:$R$54=$AC444,IF($A$5:$A$54=AF$440,$T$5:$T$54,"-")))=0,"-",COUNT(IF($R$5:$R$54=$AC444,IF($A$5:$A$54=AF$440,$T$5:$T$54,"-"))))</f>
        <v>-</v>
      </c>
      <c r="AG444" s="345" t="str">
        <f t="array" ref="AG444">IF(COUNT(IF($R$5:$R$54=$AC444,IF($A$5:$A$54=AG$440,$T$5:$T$54,"-")))=0,"-",COUNT(IF($R$5:$R$54=$AC444,IF($A$5:$A$54=AG$440,$T$5:$T$54,"-"))))</f>
        <v>-</v>
      </c>
      <c r="AH444" s="345" t="str">
        <f t="array" ref="AH444">IF(COUNT(IF($R$5:$R$54=$AC444,IF($A$5:$A$54=AH$440,$T$5:$T$54,"-")))=0,"-",COUNT(IF($R$5:$R$54=$AC444,IF($A$5:$A$54=AH$440,$T$5:$T$54,"-"))))</f>
        <v>-</v>
      </c>
      <c r="AI444" s="345" t="str">
        <f t="array" ref="AI444">IF(COUNT(IF($R$5:$R$54=$AC444,IF($A$5:$A$54=AI$440,$T$5:$T$54,"-")))=0,"-",COUNT(IF($R$5:$R$54=$AC444,IF($A$5:$A$54=AI$440,$T$5:$T$54,"-"))))</f>
        <v>-</v>
      </c>
      <c r="AJ444" s="345" t="str">
        <f t="array" ref="AJ444">IF(COUNT(IF($R$5:$R$54=$AC444,IF($A$5:$A$54=AJ$440,$T$5:$T$54,"-")))=0,"-",COUNT(IF($R$5:$R$54=$AC444,IF($A$5:$A$54=AJ$440,$T$5:$T$54,"-"))))</f>
        <v>-</v>
      </c>
      <c r="AK444" s="345" t="str">
        <f t="array" ref="AK444">IF(COUNT(IF($R$5:$R$54=$AC444,IF($A$5:$A$54=AK$440,$T$5:$T$54,"-")))=0,"-",COUNT(IF($R$5:$R$54=$AC444,IF($A$5:$A$54=AK$440,$T$5:$T$54,"-"))))</f>
        <v>-</v>
      </c>
      <c r="AL444" s="345" t="str">
        <f t="array" ref="AL444">IF(COUNT(IF($R$5:$R$54=$AC444,IF($A$5:$A$54=AL$440,$T$5:$T$54,"-")))=0,"-",COUNT(IF($R$5:$R$54=$AC444,IF($A$5:$A$54=AL$440,$T$5:$T$54,"-"))))</f>
        <v>-</v>
      </c>
      <c r="AM444" s="345" t="str">
        <f t="array" ref="AM444">IF(COUNT(IF($R$5:$R$54=$AC444,IF($A$5:$A$54=AM$440,$T$5:$T$54,"-")))=0,"-",COUNT(IF($R$5:$R$54=$AC444,IF($A$5:$A$54=AM$440,$T$5:$T$54,"-"))))</f>
        <v>-</v>
      </c>
      <c r="AN444" s="345" t="str">
        <f t="array" ref="AN444">IF(COUNT(IF($R$5:$R$54=$AC444,IF($A$5:$A$54=AN$440,$T$5:$T$54,"-")))=0,"-",COUNT(IF($R$5:$R$54=$AC444,IF($A$5:$A$54=AN$440,$T$5:$T$54,"-"))))</f>
        <v>-</v>
      </c>
      <c r="AO444" s="345" t="str">
        <f t="array" ref="AO444">IF(COUNT(IF($R$5:$R$54=$AC444,IF($A$5:$A$54=AO$440,$T$5:$T$54,"-")))=0,"-",COUNT(IF($R$5:$R$54=$AC444,IF($A$5:$A$54=AO$440,$T$5:$T$54,"-"))))</f>
        <v>-</v>
      </c>
      <c r="AP444" s="401">
        <f t="shared" si="207"/>
        <v>4</v>
      </c>
      <c r="AQ444" s="68"/>
      <c r="AR444" s="214"/>
      <c r="AS444" s="214"/>
      <c r="AT444" s="214"/>
      <c r="AU444" s="19"/>
      <c r="AV444" s="19"/>
      <c r="AW444" s="19"/>
      <c r="AX444" s="19"/>
      <c r="AY444" s="19"/>
      <c r="AZ444" s="19"/>
      <c r="BA444" s="19"/>
      <c r="BB444" s="19"/>
      <c r="BC444" s="19"/>
      <c r="BP444" s="12"/>
      <c r="BQ444" s="12"/>
      <c r="BR444" s="12"/>
      <c r="BU444" s="76"/>
    </row>
    <row r="445" spans="1:73">
      <c r="A445" s="19"/>
      <c r="B445" s="19"/>
      <c r="C445" s="19"/>
      <c r="D445" s="19"/>
      <c r="E445" s="89"/>
      <c r="F445" s="89"/>
      <c r="G445" s="19"/>
      <c r="H445" s="90"/>
      <c r="I445" s="90"/>
      <c r="J445" s="19"/>
      <c r="K445" s="19"/>
      <c r="L445" s="19"/>
      <c r="M445" s="19"/>
      <c r="N445" s="19"/>
      <c r="O445" s="19"/>
      <c r="P445" s="19"/>
      <c r="Q445" s="19"/>
      <c r="R445" s="141"/>
      <c r="S445" s="141"/>
      <c r="T445" s="141"/>
      <c r="U445" s="141"/>
      <c r="V445" s="141"/>
      <c r="W445" s="141"/>
      <c r="X445" s="141"/>
      <c r="Y445" s="141"/>
      <c r="Z445" s="19"/>
      <c r="AA445" s="19"/>
      <c r="AB445" s="19"/>
      <c r="AC445" s="377">
        <v>4</v>
      </c>
      <c r="AD445" s="345" t="str">
        <f t="array" ref="AD445">IF(COUNT(IF($R$5:$R$54=$AC445,IF($A$5:$A$54=AD$440,$T$5:$T$54,"-")))=0,"-",COUNT(IF($R$5:$R$54=$AC445,IF($A$5:$A$54=AD$440,$T$5:$T$54,"-"))))</f>
        <v>-</v>
      </c>
      <c r="AE445" s="345">
        <f t="array" ref="AE445">IF(COUNT(IF($R$5:$R$54=$AC445,IF($A$5:$A$54=AE$440,$T$5:$T$54,"-")))=0,"-",COUNT(IF($R$5:$R$54=$AC445,IF($A$5:$A$54=AE$440,$T$5:$T$54,"-"))))</f>
        <v>6</v>
      </c>
      <c r="AF445" s="345" t="str">
        <f t="array" ref="AF445">IF(COUNT(IF($R$5:$R$54=$AC445,IF($A$5:$A$54=AF$440,$T$5:$T$54,"-")))=0,"-",COUNT(IF($R$5:$R$54=$AC445,IF($A$5:$A$54=AF$440,$T$5:$T$54,"-"))))</f>
        <v>-</v>
      </c>
      <c r="AG445" s="345" t="str">
        <f t="array" ref="AG445">IF(COUNT(IF($R$5:$R$54=$AC445,IF($A$5:$A$54=AG$440,$T$5:$T$54,"-")))=0,"-",COUNT(IF($R$5:$R$54=$AC445,IF($A$5:$A$54=AG$440,$T$5:$T$54,"-"))))</f>
        <v>-</v>
      </c>
      <c r="AH445" s="345" t="str">
        <f t="array" ref="AH445">IF(COUNT(IF($R$5:$R$54=$AC445,IF($A$5:$A$54=AH$440,$T$5:$T$54,"-")))=0,"-",COUNT(IF($R$5:$R$54=$AC445,IF($A$5:$A$54=AH$440,$T$5:$T$54,"-"))))</f>
        <v>-</v>
      </c>
      <c r="AI445" s="345" t="str">
        <f t="array" ref="AI445">IF(COUNT(IF($R$5:$R$54=$AC445,IF($A$5:$A$54=AI$440,$T$5:$T$54,"-")))=0,"-",COUNT(IF($R$5:$R$54=$AC445,IF($A$5:$A$54=AI$440,$T$5:$T$54,"-"))))</f>
        <v>-</v>
      </c>
      <c r="AJ445" s="345" t="str">
        <f t="array" ref="AJ445">IF(COUNT(IF($R$5:$R$54=$AC445,IF($A$5:$A$54=AJ$440,$T$5:$T$54,"-")))=0,"-",COUNT(IF($R$5:$R$54=$AC445,IF($A$5:$A$54=AJ$440,$T$5:$T$54,"-"))))</f>
        <v>-</v>
      </c>
      <c r="AK445" s="345" t="str">
        <f t="array" ref="AK445">IF(COUNT(IF($R$5:$R$54=$AC445,IF($A$5:$A$54=AK$440,$T$5:$T$54,"-")))=0,"-",COUNT(IF($R$5:$R$54=$AC445,IF($A$5:$A$54=AK$440,$T$5:$T$54,"-"))))</f>
        <v>-</v>
      </c>
      <c r="AL445" s="345" t="str">
        <f t="array" ref="AL445">IF(COUNT(IF($R$5:$R$54=$AC445,IF($A$5:$A$54=AL$440,$T$5:$T$54,"-")))=0,"-",COUNT(IF($R$5:$R$54=$AC445,IF($A$5:$A$54=AL$440,$T$5:$T$54,"-"))))</f>
        <v>-</v>
      </c>
      <c r="AM445" s="345" t="str">
        <f t="array" ref="AM445">IF(COUNT(IF($R$5:$R$54=$AC445,IF($A$5:$A$54=AM$440,$T$5:$T$54,"-")))=0,"-",COUNT(IF($R$5:$R$54=$AC445,IF($A$5:$A$54=AM$440,$T$5:$T$54,"-"))))</f>
        <v>-</v>
      </c>
      <c r="AN445" s="345" t="str">
        <f t="array" ref="AN445">IF(COUNT(IF($R$5:$R$54=$AC445,IF($A$5:$A$54=AN$440,$T$5:$T$54,"-")))=0,"-",COUNT(IF($R$5:$R$54=$AC445,IF($A$5:$A$54=AN$440,$T$5:$T$54,"-"))))</f>
        <v>-</v>
      </c>
      <c r="AO445" s="345" t="str">
        <f t="array" ref="AO445">IF(COUNT(IF($R$5:$R$54=$AC445,IF($A$5:$A$54=AO$440,$T$5:$T$54,"-")))=0,"-",COUNT(IF($R$5:$R$54=$AC445,IF($A$5:$A$54=AO$440,$T$5:$T$54,"-"))))</f>
        <v>-</v>
      </c>
      <c r="AP445" s="401">
        <f t="shared" si="207"/>
        <v>6</v>
      </c>
      <c r="AQ445" s="68"/>
      <c r="AR445" s="214"/>
      <c r="AS445" s="214"/>
      <c r="AT445" s="214"/>
      <c r="AU445" s="19"/>
      <c r="AV445" s="19"/>
      <c r="AW445" s="19"/>
      <c r="AX445" s="19"/>
      <c r="AY445" s="19"/>
      <c r="AZ445" s="19"/>
      <c r="BA445" s="19"/>
      <c r="BB445" s="19"/>
      <c r="BC445" s="19"/>
      <c r="BP445" s="12"/>
      <c r="BQ445" s="12"/>
      <c r="BR445" s="12"/>
      <c r="BU445" s="76"/>
    </row>
    <row r="446" spans="1:73">
      <c r="A446" s="19"/>
      <c r="B446" s="19"/>
      <c r="C446" s="19"/>
      <c r="D446" s="19"/>
      <c r="E446" s="89"/>
      <c r="F446" s="89"/>
      <c r="G446" s="19"/>
      <c r="H446" s="90"/>
      <c r="I446" s="90"/>
      <c r="J446" s="19"/>
      <c r="K446" s="19"/>
      <c r="L446" s="19"/>
      <c r="M446" s="19"/>
      <c r="N446" s="19"/>
      <c r="O446" s="19"/>
      <c r="P446" s="19"/>
      <c r="Q446" s="19"/>
      <c r="R446" s="141"/>
      <c r="S446" s="141"/>
      <c r="T446" s="141"/>
      <c r="U446" s="141"/>
      <c r="V446" s="141"/>
      <c r="W446" s="141"/>
      <c r="X446" s="141"/>
      <c r="Y446" s="141"/>
      <c r="Z446" s="19"/>
      <c r="AA446" s="19"/>
      <c r="AB446" s="19"/>
      <c r="AC446" s="377">
        <v>5</v>
      </c>
      <c r="AD446" s="345">
        <f t="array" ref="AD446">IF(COUNT(IF($R$5:$R$54=$AC446,IF($A$5:$A$54=AD$440,$T$5:$T$54,"-")))=0,"-",COUNT(IF($R$5:$R$54=$AC446,IF($A$5:$A$54=AD$440,$T$5:$T$54,"-"))))</f>
        <v>2</v>
      </c>
      <c r="AE446" s="345">
        <f t="array" ref="AE446">IF(COUNT(IF($R$5:$R$54=$AC446,IF($A$5:$A$54=AE$440,$T$5:$T$54,"-")))=0,"-",COUNT(IF($R$5:$R$54=$AC446,IF($A$5:$A$54=AE$440,$T$5:$T$54,"-"))))</f>
        <v>3</v>
      </c>
      <c r="AF446" s="345" t="str">
        <f t="array" ref="AF446">IF(COUNT(IF($R$5:$R$54=$AC446,IF($A$5:$A$54=AF$440,$T$5:$T$54,"-")))=0,"-",COUNT(IF($R$5:$R$54=$AC446,IF($A$5:$A$54=AF$440,$T$5:$T$54,"-"))))</f>
        <v>-</v>
      </c>
      <c r="AG446" s="345" t="str">
        <f t="array" ref="AG446">IF(COUNT(IF($R$5:$R$54=$AC446,IF($A$5:$A$54=AG$440,$T$5:$T$54,"-")))=0,"-",COUNT(IF($R$5:$R$54=$AC446,IF($A$5:$A$54=AG$440,$T$5:$T$54,"-"))))</f>
        <v>-</v>
      </c>
      <c r="AH446" s="345">
        <f t="array" ref="AH446">IF(COUNT(IF($R$5:$R$54=$AC446,IF($A$5:$A$54=AH$440,$T$5:$T$54,"-")))=0,"-",COUNT(IF($R$5:$R$54=$AC446,IF($A$5:$A$54=AH$440,$T$5:$T$54,"-"))))</f>
        <v>2</v>
      </c>
      <c r="AI446" s="345" t="str">
        <f t="array" ref="AI446">IF(COUNT(IF($R$5:$R$54=$AC446,IF($A$5:$A$54=AI$440,$T$5:$T$54,"-")))=0,"-",COUNT(IF($R$5:$R$54=$AC446,IF($A$5:$A$54=AI$440,$T$5:$T$54,"-"))))</f>
        <v>-</v>
      </c>
      <c r="AJ446" s="345">
        <f t="array" ref="AJ446">IF(COUNT(IF($R$5:$R$54=$AC446,IF($A$5:$A$54=AJ$440,$T$5:$T$54,"-")))=0,"-",COUNT(IF($R$5:$R$54=$AC446,IF($A$5:$A$54=AJ$440,$T$5:$T$54,"-"))))</f>
        <v>2</v>
      </c>
      <c r="AK446" s="345" t="str">
        <f t="array" ref="AK446">IF(COUNT(IF($R$5:$R$54=$AC446,IF($A$5:$A$54=AK$440,$T$5:$T$54,"-")))=0,"-",COUNT(IF($R$5:$R$54=$AC446,IF($A$5:$A$54=AK$440,$T$5:$T$54,"-"))))</f>
        <v>-</v>
      </c>
      <c r="AL446" s="345">
        <f t="array" ref="AL446">IF(COUNT(IF($R$5:$R$54=$AC446,IF($A$5:$A$54=AL$440,$T$5:$T$54,"-")))=0,"-",COUNT(IF($R$5:$R$54=$AC446,IF($A$5:$A$54=AL$440,$T$5:$T$54,"-"))))</f>
        <v>2</v>
      </c>
      <c r="AM446" s="345" t="str">
        <f t="array" ref="AM446">IF(COUNT(IF($R$5:$R$54=$AC446,IF($A$5:$A$54=AM$440,$T$5:$T$54,"-")))=0,"-",COUNT(IF($R$5:$R$54=$AC446,IF($A$5:$A$54=AM$440,$T$5:$T$54,"-"))))</f>
        <v>-</v>
      </c>
      <c r="AN446" s="345" t="str">
        <f t="array" ref="AN446">IF(COUNT(IF($R$5:$R$54=$AC446,IF($A$5:$A$54=AN$440,$T$5:$T$54,"-")))=0,"-",COUNT(IF($R$5:$R$54=$AC446,IF($A$5:$A$54=AN$440,$T$5:$T$54,"-"))))</f>
        <v>-</v>
      </c>
      <c r="AO446" s="345" t="str">
        <f t="array" ref="AO446">IF(COUNT(IF($R$5:$R$54=$AC446,IF($A$5:$A$54=AO$440,$T$5:$T$54,"-")))=0,"-",COUNT(IF($R$5:$R$54=$AC446,IF($A$5:$A$54=AO$440,$T$5:$T$54,"-"))))</f>
        <v>-</v>
      </c>
      <c r="AP446" s="401">
        <f t="shared" si="207"/>
        <v>11</v>
      </c>
      <c r="AQ446" s="68"/>
      <c r="AR446" s="214"/>
      <c r="AS446" s="214"/>
      <c r="AT446" s="214"/>
      <c r="AU446" s="19"/>
      <c r="AV446" s="19"/>
      <c r="AW446" s="19"/>
      <c r="AX446" s="19"/>
      <c r="AY446" s="19"/>
      <c r="AZ446" s="19"/>
      <c r="BA446" s="19"/>
      <c r="BB446" s="19"/>
      <c r="BC446" s="19"/>
      <c r="BP446" s="12"/>
      <c r="BQ446" s="12"/>
      <c r="BR446" s="12"/>
      <c r="BU446" s="76"/>
    </row>
    <row r="447" spans="1:73">
      <c r="A447" s="19"/>
      <c r="B447" s="19"/>
      <c r="C447" s="19"/>
      <c r="D447" s="19"/>
      <c r="E447" s="89"/>
      <c r="F447" s="89"/>
      <c r="G447" s="19"/>
      <c r="H447" s="90"/>
      <c r="I447" s="90"/>
      <c r="J447" s="19"/>
      <c r="K447" s="19"/>
      <c r="L447" s="19"/>
      <c r="M447" s="19"/>
      <c r="N447" s="19"/>
      <c r="O447" s="19"/>
      <c r="P447" s="19"/>
      <c r="Q447" s="19"/>
      <c r="R447" s="141"/>
      <c r="S447" s="141"/>
      <c r="T447" s="141"/>
      <c r="U447" s="141"/>
      <c r="V447" s="141"/>
      <c r="W447" s="141"/>
      <c r="X447" s="141"/>
      <c r="Y447" s="141"/>
      <c r="Z447" s="19"/>
      <c r="AA447" s="19"/>
      <c r="AB447" s="19"/>
      <c r="AC447" s="377">
        <v>6</v>
      </c>
      <c r="AD447" s="345">
        <f t="array" ref="AD447">IF(COUNT(IF($R$5:$R$54=$AC447,IF($A$5:$A$54=AD$440,$T$5:$T$54,"-")))=0,"-",COUNT(IF($R$5:$R$54=$AC447,IF($A$5:$A$54=AD$440,$T$5:$T$54,"-"))))</f>
        <v>6</v>
      </c>
      <c r="AE447" s="345">
        <f t="array" ref="AE447">IF(COUNT(IF($R$5:$R$54=$AC447,IF($A$5:$A$54=AE$440,$T$5:$T$54,"-")))=0,"-",COUNT(IF($R$5:$R$54=$AC447,IF($A$5:$A$54=AE$440,$T$5:$T$54,"-"))))</f>
        <v>3</v>
      </c>
      <c r="AF447" s="345" t="str">
        <f t="array" ref="AF447">IF(COUNT(IF($R$5:$R$54=$AC447,IF($A$5:$A$54=AF$440,$T$5:$T$54,"-")))=0,"-",COUNT(IF($R$5:$R$54=$AC447,IF($A$5:$A$54=AF$440,$T$5:$T$54,"-"))))</f>
        <v>-</v>
      </c>
      <c r="AG447" s="345" t="str">
        <f t="array" ref="AG447">IF(COUNT(IF($R$5:$R$54=$AC447,IF($A$5:$A$54=AG$440,$T$5:$T$54,"-")))=0,"-",COUNT(IF($R$5:$R$54=$AC447,IF($A$5:$A$54=AG$440,$T$5:$T$54,"-"))))</f>
        <v>-</v>
      </c>
      <c r="AH447" s="345">
        <f t="array" ref="AH447">IF(COUNT(IF($R$5:$R$54=$AC447,IF($A$5:$A$54=AH$440,$T$5:$T$54,"-")))=0,"-",COUNT(IF($R$5:$R$54=$AC447,IF($A$5:$A$54=AH$440,$T$5:$T$54,"-"))))</f>
        <v>6</v>
      </c>
      <c r="AI447" s="345" t="str">
        <f t="array" ref="AI447">IF(COUNT(IF($R$5:$R$54=$AC447,IF($A$5:$A$54=AI$440,$T$5:$T$54,"-")))=0,"-",COUNT(IF($R$5:$R$54=$AC447,IF($A$5:$A$54=AI$440,$T$5:$T$54,"-"))))</f>
        <v>-</v>
      </c>
      <c r="AJ447" s="345">
        <f t="array" ref="AJ447">IF(COUNT(IF($R$5:$R$54=$AC447,IF($A$5:$A$54=AJ$440,$T$5:$T$54,"-")))=0,"-",COUNT(IF($R$5:$R$54=$AC447,IF($A$5:$A$54=AJ$440,$T$5:$T$54,"-"))))</f>
        <v>6</v>
      </c>
      <c r="AK447" s="345" t="str">
        <f t="array" ref="AK447">IF(COUNT(IF($R$5:$R$54=$AC447,IF($A$5:$A$54=AK$440,$T$5:$T$54,"-")))=0,"-",COUNT(IF($R$5:$R$54=$AC447,IF($A$5:$A$54=AK$440,$T$5:$T$54,"-"))))</f>
        <v>-</v>
      </c>
      <c r="AL447" s="345">
        <f t="array" ref="AL447">IF(COUNT(IF($R$5:$R$54=$AC447,IF($A$5:$A$54=AL$440,$T$5:$T$54,"-")))=0,"-",COUNT(IF($R$5:$R$54=$AC447,IF($A$5:$A$54=AL$440,$T$5:$T$54,"-"))))</f>
        <v>6</v>
      </c>
      <c r="AM447" s="345" t="str">
        <f t="array" ref="AM447">IF(COUNT(IF($R$5:$R$54=$AC447,IF($A$5:$A$54=AM$440,$T$5:$T$54,"-")))=0,"-",COUNT(IF($R$5:$R$54=$AC447,IF($A$5:$A$54=AM$440,$T$5:$T$54,"-"))))</f>
        <v>-</v>
      </c>
      <c r="AN447" s="345" t="str">
        <f t="array" ref="AN447">IF(COUNT(IF($R$5:$R$54=$AC447,IF($A$5:$A$54=AN$440,$T$5:$T$54,"-")))=0,"-",COUNT(IF($R$5:$R$54=$AC447,IF($A$5:$A$54=AN$440,$T$5:$T$54,"-"))))</f>
        <v>-</v>
      </c>
      <c r="AO447" s="345" t="str">
        <f t="array" ref="AO447">IF(COUNT(IF($R$5:$R$54=$AC447,IF($A$5:$A$54=AO$440,$T$5:$T$54,"-")))=0,"-",COUNT(IF($R$5:$R$54=$AC447,IF($A$5:$A$54=AO$440,$T$5:$T$54,"-"))))</f>
        <v>-</v>
      </c>
      <c r="AP447" s="401">
        <f t="shared" si="207"/>
        <v>27</v>
      </c>
      <c r="AQ447" s="68"/>
      <c r="AR447" s="214"/>
      <c r="AS447" s="214"/>
      <c r="AT447" s="214"/>
      <c r="AU447" s="19"/>
      <c r="AV447" s="19"/>
      <c r="AW447" s="19"/>
      <c r="AX447" s="19"/>
      <c r="AY447" s="19"/>
      <c r="AZ447" s="19"/>
      <c r="BA447" s="19"/>
      <c r="BB447" s="19"/>
      <c r="BC447" s="19"/>
      <c r="BP447" s="12"/>
      <c r="BQ447" s="12"/>
      <c r="BR447" s="12"/>
      <c r="BU447" s="76"/>
    </row>
    <row r="448" spans="1:73">
      <c r="A448" s="19"/>
      <c r="B448" s="19"/>
      <c r="C448" s="19"/>
      <c r="D448" s="19"/>
      <c r="E448" s="89"/>
      <c r="F448" s="89"/>
      <c r="G448" s="19"/>
      <c r="H448" s="90"/>
      <c r="I448" s="90"/>
      <c r="J448" s="19"/>
      <c r="K448" s="19"/>
      <c r="L448" s="19"/>
      <c r="M448" s="19"/>
      <c r="N448" s="19"/>
      <c r="O448" s="19"/>
      <c r="P448" s="19"/>
      <c r="Q448" s="19"/>
      <c r="R448" s="141"/>
      <c r="S448" s="141"/>
      <c r="T448" s="141"/>
      <c r="U448" s="141"/>
      <c r="V448" s="141"/>
      <c r="W448" s="141"/>
      <c r="X448" s="141"/>
      <c r="Y448" s="141"/>
      <c r="Z448" s="19"/>
      <c r="AA448" s="19"/>
      <c r="AB448" s="19"/>
      <c r="AC448" s="377">
        <v>7</v>
      </c>
      <c r="AD448" s="345">
        <f t="array" ref="AD448">IF(COUNT(IF($R$5:$R$54=$AC448,IF($A$5:$A$54=AD$440,$T$5:$T$54,"-")))=0,"-",COUNT(IF($R$5:$R$54=$AC448,IF($A$5:$A$54=AD$440,$T$5:$T$54,"-"))))</f>
        <v>2</v>
      </c>
      <c r="AE448" s="345">
        <f t="array" ref="AE448">IF(COUNT(IF($R$5:$R$54=$AC448,IF($A$5:$A$54=AE$440,$T$5:$T$54,"-")))=0,"-",COUNT(IF($R$5:$R$54=$AC448,IF($A$5:$A$54=AE$440,$T$5:$T$54,"-"))))</f>
        <v>5</v>
      </c>
      <c r="AF448" s="345" t="str">
        <f t="array" ref="AF448">IF(COUNT(IF($R$5:$R$54=$AC448,IF($A$5:$A$54=AF$440,$T$5:$T$54,"-")))=0,"-",COUNT(IF($R$5:$R$54=$AC448,IF($A$5:$A$54=AF$440,$T$5:$T$54,"-"))))</f>
        <v>-</v>
      </c>
      <c r="AG448" s="345" t="str">
        <f t="array" ref="AG448">IF(COUNT(IF($R$5:$R$54=$AC448,IF($A$5:$A$54=AG$440,$T$5:$T$54,"-")))=0,"-",COUNT(IF($R$5:$R$54=$AC448,IF($A$5:$A$54=AG$440,$T$5:$T$54,"-"))))</f>
        <v>-</v>
      </c>
      <c r="AH448" s="345">
        <f t="array" ref="AH448">IF(COUNT(IF($R$5:$R$54=$AC448,IF($A$5:$A$54=AH$440,$T$5:$T$54,"-")))=0,"-",COUNT(IF($R$5:$R$54=$AC448,IF($A$5:$A$54=AH$440,$T$5:$T$54,"-"))))</f>
        <v>2</v>
      </c>
      <c r="AI448" s="345" t="str">
        <f t="array" ref="AI448">IF(COUNT(IF($R$5:$R$54=$AC448,IF($A$5:$A$54=AI$440,$T$5:$T$54,"-")))=0,"-",COUNT(IF($R$5:$R$54=$AC448,IF($A$5:$A$54=AI$440,$T$5:$T$54,"-"))))</f>
        <v>-</v>
      </c>
      <c r="AJ448" s="345">
        <f t="array" ref="AJ448">IF(COUNT(IF($R$5:$R$54=$AC448,IF($A$5:$A$54=AJ$440,$T$5:$T$54,"-")))=0,"-",COUNT(IF($R$5:$R$54=$AC448,IF($A$5:$A$54=AJ$440,$T$5:$T$54,"-"))))</f>
        <v>2</v>
      </c>
      <c r="AK448" s="345" t="str">
        <f t="array" ref="AK448">IF(COUNT(IF($R$5:$R$54=$AC448,IF($A$5:$A$54=AK$440,$T$5:$T$54,"-")))=0,"-",COUNT(IF($R$5:$R$54=$AC448,IF($A$5:$A$54=AK$440,$T$5:$T$54,"-"))))</f>
        <v>-</v>
      </c>
      <c r="AL448" s="345">
        <f t="array" ref="AL448">IF(COUNT(IF($R$5:$R$54=$AC448,IF($A$5:$A$54=AL$440,$T$5:$T$54,"-")))=0,"-",COUNT(IF($R$5:$R$54=$AC448,IF($A$5:$A$54=AL$440,$T$5:$T$54,"-"))))</f>
        <v>2</v>
      </c>
      <c r="AM448" s="345" t="str">
        <f t="array" ref="AM448">IF(COUNT(IF($R$5:$R$54=$AC448,IF($A$5:$A$54=AM$440,$T$5:$T$54,"-")))=0,"-",COUNT(IF($R$5:$R$54=$AC448,IF($A$5:$A$54=AM$440,$T$5:$T$54,"-"))))</f>
        <v>-</v>
      </c>
      <c r="AN448" s="345" t="str">
        <f t="array" ref="AN448">IF(COUNT(IF($R$5:$R$54=$AC448,IF($A$5:$A$54=AN$440,$T$5:$T$54,"-")))=0,"-",COUNT(IF($R$5:$R$54=$AC448,IF($A$5:$A$54=AN$440,$T$5:$T$54,"-"))))</f>
        <v>-</v>
      </c>
      <c r="AO448" s="345" t="str">
        <f t="array" ref="AO448">IF(COUNT(IF($R$5:$R$54=$AC448,IF($A$5:$A$54=AO$440,$T$5:$T$54,"-")))=0,"-",COUNT(IF($R$5:$R$54=$AC448,IF($A$5:$A$54=AO$440,$T$5:$T$54,"-"))))</f>
        <v>-</v>
      </c>
      <c r="AP448" s="401">
        <f t="shared" si="207"/>
        <v>13</v>
      </c>
      <c r="AQ448" s="68"/>
      <c r="AR448" s="214"/>
      <c r="AS448" s="214"/>
      <c r="AT448" s="214"/>
      <c r="AU448" s="19"/>
      <c r="AV448" s="19"/>
      <c r="AW448" s="19"/>
      <c r="AX448" s="19"/>
      <c r="AY448" s="19"/>
      <c r="AZ448" s="19"/>
      <c r="BA448" s="19"/>
      <c r="BB448" s="19"/>
      <c r="BC448" s="19"/>
      <c r="BP448" s="12"/>
      <c r="BQ448" s="12"/>
      <c r="BR448" s="12"/>
      <c r="BU448" s="76"/>
    </row>
    <row r="449" spans="1:73">
      <c r="A449" s="19"/>
      <c r="B449" s="19"/>
      <c r="C449" s="19"/>
      <c r="D449" s="19"/>
      <c r="E449" s="89"/>
      <c r="F449" s="89"/>
      <c r="G449" s="19"/>
      <c r="H449" s="90"/>
      <c r="I449" s="90"/>
      <c r="J449" s="19"/>
      <c r="K449" s="19"/>
      <c r="L449" s="19"/>
      <c r="M449" s="19"/>
      <c r="N449" s="19"/>
      <c r="O449" s="19"/>
      <c r="P449" s="19"/>
      <c r="Q449" s="19"/>
      <c r="R449" s="141"/>
      <c r="S449" s="141"/>
      <c r="T449" s="141"/>
      <c r="U449" s="141"/>
      <c r="V449" s="141"/>
      <c r="W449" s="141"/>
      <c r="X449" s="141"/>
      <c r="Y449" s="141"/>
      <c r="Z449" s="19"/>
      <c r="AA449" s="19"/>
      <c r="AB449" s="19"/>
      <c r="AC449" s="377">
        <v>8</v>
      </c>
      <c r="AD449" s="345" t="str">
        <f t="array" ref="AD449">IF(COUNT(IF($R$5:$R$54=$AC449,IF($A$5:$A$54=AD$440,$T$5:$T$54,"-")))=0,"-",COUNT(IF($R$5:$R$54=$AC449,IF($A$5:$A$54=AD$440,$T$5:$T$54,"-"))))</f>
        <v>-</v>
      </c>
      <c r="AE449" s="345">
        <f t="array" ref="AE449">IF(COUNT(IF($R$5:$R$54=$AC449,IF($A$5:$A$54=AE$440,$T$5:$T$54,"-")))=0,"-",COUNT(IF($R$5:$R$54=$AC449,IF($A$5:$A$54=AE$440,$T$5:$T$54,"-"))))</f>
        <v>4</v>
      </c>
      <c r="AF449" s="345" t="str">
        <f t="array" ref="AF449">IF(COUNT(IF($R$5:$R$54=$AC449,IF($A$5:$A$54=AF$440,$T$5:$T$54,"-")))=0,"-",COUNT(IF($R$5:$R$54=$AC449,IF($A$5:$A$54=AF$440,$T$5:$T$54,"-"))))</f>
        <v>-</v>
      </c>
      <c r="AG449" s="345" t="str">
        <f t="array" ref="AG449">IF(COUNT(IF($R$5:$R$54=$AC449,IF($A$5:$A$54=AG$440,$T$5:$T$54,"-")))=0,"-",COUNT(IF($R$5:$R$54=$AC449,IF($A$5:$A$54=AG$440,$T$5:$T$54,"-"))))</f>
        <v>-</v>
      </c>
      <c r="AH449" s="345" t="str">
        <f t="array" ref="AH449">IF(COUNT(IF($R$5:$R$54=$AC449,IF($A$5:$A$54=AH$440,$T$5:$T$54,"-")))=0,"-",COUNT(IF($R$5:$R$54=$AC449,IF($A$5:$A$54=AH$440,$T$5:$T$54,"-"))))</f>
        <v>-</v>
      </c>
      <c r="AI449" s="345" t="str">
        <f t="array" ref="AI449">IF(COUNT(IF($R$5:$R$54=$AC449,IF($A$5:$A$54=AI$440,$T$5:$T$54,"-")))=0,"-",COUNT(IF($R$5:$R$54=$AC449,IF($A$5:$A$54=AI$440,$T$5:$T$54,"-"))))</f>
        <v>-</v>
      </c>
      <c r="AJ449" s="345" t="str">
        <f t="array" ref="AJ449">IF(COUNT(IF($R$5:$R$54=$AC449,IF($A$5:$A$54=AJ$440,$T$5:$T$54,"-")))=0,"-",COUNT(IF($R$5:$R$54=$AC449,IF($A$5:$A$54=AJ$440,$T$5:$T$54,"-"))))</f>
        <v>-</v>
      </c>
      <c r="AK449" s="345" t="str">
        <f t="array" ref="AK449">IF(COUNT(IF($R$5:$R$54=$AC449,IF($A$5:$A$54=AK$440,$T$5:$T$54,"-")))=0,"-",COUNT(IF($R$5:$R$54=$AC449,IF($A$5:$A$54=AK$440,$T$5:$T$54,"-"))))</f>
        <v>-</v>
      </c>
      <c r="AL449" s="345" t="str">
        <f t="array" ref="AL449">IF(COUNT(IF($R$5:$R$54=$AC449,IF($A$5:$A$54=AL$440,$T$5:$T$54,"-")))=0,"-",COUNT(IF($R$5:$R$54=$AC449,IF($A$5:$A$54=AL$440,$T$5:$T$54,"-"))))</f>
        <v>-</v>
      </c>
      <c r="AM449" s="345" t="str">
        <f t="array" ref="AM449">IF(COUNT(IF($R$5:$R$54=$AC449,IF($A$5:$A$54=AM$440,$T$5:$T$54,"-")))=0,"-",COUNT(IF($R$5:$R$54=$AC449,IF($A$5:$A$54=AM$440,$T$5:$T$54,"-"))))</f>
        <v>-</v>
      </c>
      <c r="AN449" s="345" t="str">
        <f t="array" ref="AN449">IF(COUNT(IF($R$5:$R$54=$AC449,IF($A$5:$A$54=AN$440,$T$5:$T$54,"-")))=0,"-",COUNT(IF($R$5:$R$54=$AC449,IF($A$5:$A$54=AN$440,$T$5:$T$54,"-"))))</f>
        <v>-</v>
      </c>
      <c r="AO449" s="345" t="str">
        <f t="array" ref="AO449">IF(COUNT(IF($R$5:$R$54=$AC449,IF($A$5:$A$54=AO$440,$T$5:$T$54,"-")))=0,"-",COUNT(IF($R$5:$R$54=$AC449,IF($A$5:$A$54=AO$440,$T$5:$T$54,"-"))))</f>
        <v>-</v>
      </c>
      <c r="AP449" s="401">
        <f t="shared" si="207"/>
        <v>4</v>
      </c>
      <c r="AQ449" s="68"/>
      <c r="AR449" s="214"/>
      <c r="AS449" s="214"/>
      <c r="AT449" s="214"/>
      <c r="AU449" s="19"/>
      <c r="AV449" s="19"/>
      <c r="AW449" s="19"/>
      <c r="AX449" s="19"/>
      <c r="AY449" s="19"/>
      <c r="AZ449" s="19"/>
      <c r="BA449" s="19"/>
      <c r="BB449" s="19"/>
      <c r="BC449" s="19"/>
      <c r="BP449" s="12"/>
      <c r="BQ449" s="12"/>
      <c r="BR449" s="12"/>
      <c r="BU449" s="76"/>
    </row>
    <row r="450" spans="1:73">
      <c r="A450" s="19"/>
      <c r="B450" s="19"/>
      <c r="C450" s="19"/>
      <c r="D450" s="19"/>
      <c r="E450" s="89"/>
      <c r="F450" s="89"/>
      <c r="G450" s="19"/>
      <c r="H450" s="90"/>
      <c r="I450" s="90"/>
      <c r="J450" s="19"/>
      <c r="K450" s="19"/>
      <c r="L450" s="19"/>
      <c r="M450" s="19"/>
      <c r="N450" s="19"/>
      <c r="O450" s="19"/>
      <c r="P450" s="19"/>
      <c r="Q450" s="19"/>
      <c r="R450" s="141"/>
      <c r="S450" s="141"/>
      <c r="T450" s="141"/>
      <c r="U450" s="141"/>
      <c r="V450" s="141"/>
      <c r="W450" s="141"/>
      <c r="X450" s="141"/>
      <c r="Y450" s="141"/>
      <c r="Z450" s="19"/>
      <c r="AA450" s="19"/>
      <c r="AB450" s="19"/>
      <c r="AC450" s="377">
        <v>9</v>
      </c>
      <c r="AD450" s="345" t="str">
        <f t="array" ref="AD450">IF(COUNT(IF($R$5:$R$54=$AC450,IF($A$5:$A$54=AD$440,$T$5:$T$54,"-")))=0,"-",COUNT(IF($R$5:$R$54=$AC450,IF($A$5:$A$54=AD$440,$T$5:$T$54,"-"))))</f>
        <v>-</v>
      </c>
      <c r="AE450" s="345">
        <f t="array" ref="AE450">IF(COUNT(IF($R$5:$R$54=$AC450,IF($A$5:$A$54=AE$440,$T$5:$T$54,"-")))=0,"-",COUNT(IF($R$5:$R$54=$AC450,IF($A$5:$A$54=AE$440,$T$5:$T$54,"-"))))</f>
        <v>2</v>
      </c>
      <c r="AF450" s="345" t="str">
        <f t="array" ref="AF450">IF(COUNT(IF($R$5:$R$54=$AC450,IF($A$5:$A$54=AF$440,$T$5:$T$54,"-")))=0,"-",COUNT(IF($R$5:$R$54=$AC450,IF($A$5:$A$54=AF$440,$T$5:$T$54,"-"))))</f>
        <v>-</v>
      </c>
      <c r="AG450" s="345" t="str">
        <f t="array" ref="AG450">IF(COUNT(IF($R$5:$R$54=$AC450,IF($A$5:$A$54=AG$440,$T$5:$T$54,"-")))=0,"-",COUNT(IF($R$5:$R$54=$AC450,IF($A$5:$A$54=AG$440,$T$5:$T$54,"-"))))</f>
        <v>-</v>
      </c>
      <c r="AH450" s="345" t="str">
        <f t="array" ref="AH450">IF(COUNT(IF($R$5:$R$54=$AC450,IF($A$5:$A$54=AH$440,$T$5:$T$54,"-")))=0,"-",COUNT(IF($R$5:$R$54=$AC450,IF($A$5:$A$54=AH$440,$T$5:$T$54,"-"))))</f>
        <v>-</v>
      </c>
      <c r="AI450" s="345" t="str">
        <f t="array" ref="AI450">IF(COUNT(IF($R$5:$R$54=$AC450,IF($A$5:$A$54=AI$440,$T$5:$T$54,"-")))=0,"-",COUNT(IF($R$5:$R$54=$AC450,IF($A$5:$A$54=AI$440,$T$5:$T$54,"-"))))</f>
        <v>-</v>
      </c>
      <c r="AJ450" s="345" t="str">
        <f t="array" ref="AJ450">IF(COUNT(IF($R$5:$R$54=$AC450,IF($A$5:$A$54=AJ$440,$T$5:$T$54,"-")))=0,"-",COUNT(IF($R$5:$R$54=$AC450,IF($A$5:$A$54=AJ$440,$T$5:$T$54,"-"))))</f>
        <v>-</v>
      </c>
      <c r="AK450" s="345" t="str">
        <f t="array" ref="AK450">IF(COUNT(IF($R$5:$R$54=$AC450,IF($A$5:$A$54=AK$440,$T$5:$T$54,"-")))=0,"-",COUNT(IF($R$5:$R$54=$AC450,IF($A$5:$A$54=AK$440,$T$5:$T$54,"-"))))</f>
        <v>-</v>
      </c>
      <c r="AL450" s="345" t="str">
        <f t="array" ref="AL450">IF(COUNT(IF($R$5:$R$54=$AC450,IF($A$5:$A$54=AL$440,$T$5:$T$54,"-")))=0,"-",COUNT(IF($R$5:$R$54=$AC450,IF($A$5:$A$54=AL$440,$T$5:$T$54,"-"))))</f>
        <v>-</v>
      </c>
      <c r="AM450" s="345" t="str">
        <f t="array" ref="AM450">IF(COUNT(IF($R$5:$R$54=$AC450,IF($A$5:$A$54=AM$440,$T$5:$T$54,"-")))=0,"-",COUNT(IF($R$5:$R$54=$AC450,IF($A$5:$A$54=AM$440,$T$5:$T$54,"-"))))</f>
        <v>-</v>
      </c>
      <c r="AN450" s="345" t="str">
        <f t="array" ref="AN450">IF(COUNT(IF($R$5:$R$54=$AC450,IF($A$5:$A$54=AN$440,$T$5:$T$54,"-")))=0,"-",COUNT(IF($R$5:$R$54=$AC450,IF($A$5:$A$54=AN$440,$T$5:$T$54,"-"))))</f>
        <v>-</v>
      </c>
      <c r="AO450" s="345" t="str">
        <f t="array" ref="AO450">IF(COUNT(IF($R$5:$R$54=$AC450,IF($A$5:$A$54=AO$440,$T$5:$T$54,"-")))=0,"-",COUNT(IF($R$5:$R$54=$AC450,IF($A$5:$A$54=AO$440,$T$5:$T$54,"-"))))</f>
        <v>-</v>
      </c>
      <c r="AP450" s="401">
        <f t="shared" si="207"/>
        <v>2</v>
      </c>
      <c r="AQ450" s="68"/>
      <c r="AR450" s="214"/>
      <c r="AS450" s="214"/>
      <c r="AT450" s="214"/>
      <c r="AU450" s="19"/>
      <c r="AV450" s="19"/>
      <c r="AW450" s="19"/>
      <c r="AX450" s="19"/>
      <c r="AY450" s="19"/>
      <c r="AZ450" s="19"/>
      <c r="BA450" s="19"/>
      <c r="BB450" s="19"/>
      <c r="BC450" s="19"/>
      <c r="BP450" s="12"/>
      <c r="BQ450" s="12"/>
      <c r="BR450" s="12"/>
      <c r="BU450" s="76"/>
    </row>
    <row r="451" spans="1:73">
      <c r="A451" s="19"/>
      <c r="B451" s="19"/>
      <c r="C451" s="19"/>
      <c r="D451" s="19"/>
      <c r="E451" s="89"/>
      <c r="F451" s="89"/>
      <c r="G451" s="19"/>
      <c r="H451" s="90"/>
      <c r="I451" s="90"/>
      <c r="J451" s="19"/>
      <c r="K451" s="19"/>
      <c r="L451" s="19"/>
      <c r="M451" s="19"/>
      <c r="N451" s="19"/>
      <c r="O451" s="19"/>
      <c r="P451" s="19"/>
      <c r="Q451" s="19"/>
      <c r="R451" s="141"/>
      <c r="S451" s="141"/>
      <c r="T451" s="141"/>
      <c r="U451" s="141"/>
      <c r="V451" s="141"/>
      <c r="W451" s="141"/>
      <c r="X451" s="141"/>
      <c r="Y451" s="141"/>
      <c r="Z451" s="19"/>
      <c r="AA451" s="19"/>
      <c r="AB451" s="19"/>
      <c r="AC451" s="377">
        <v>10</v>
      </c>
      <c r="AD451" s="345" t="str">
        <f t="array" ref="AD451">IF(COUNT(IF($R$5:$R$54=$AC451,IF($A$5:$A$54=AD$440,$T$5:$T$54,"-")))=0,"-",COUNT(IF($R$5:$R$54=$AC451,IF($A$5:$A$54=AD$440,$T$5:$T$54,"-"))))</f>
        <v>-</v>
      </c>
      <c r="AE451" s="345">
        <f t="array" ref="AE451">IF(COUNT(IF($R$5:$R$54=$AC451,IF($A$5:$A$54=AE$440,$T$5:$T$54,"-")))=0,"-",COUNT(IF($R$5:$R$54=$AC451,IF($A$5:$A$54=AE$440,$T$5:$T$54,"-"))))</f>
        <v>4</v>
      </c>
      <c r="AF451" s="345" t="str">
        <f t="array" ref="AF451">IF(COUNT(IF($R$5:$R$54=$AC451,IF($A$5:$A$54=AF$440,$T$5:$T$54,"-")))=0,"-",COUNT(IF($R$5:$R$54=$AC451,IF($A$5:$A$54=AF$440,$T$5:$T$54,"-"))))</f>
        <v>-</v>
      </c>
      <c r="AG451" s="345" t="str">
        <f t="array" ref="AG451">IF(COUNT(IF($R$5:$R$54=$AC451,IF($A$5:$A$54=AG$440,$T$5:$T$54,"-")))=0,"-",COUNT(IF($R$5:$R$54=$AC451,IF($A$5:$A$54=AG$440,$T$5:$T$54,"-"))))</f>
        <v>-</v>
      </c>
      <c r="AH451" s="345" t="str">
        <f t="array" ref="AH451">IF(COUNT(IF($R$5:$R$54=$AC451,IF($A$5:$A$54=AH$440,$T$5:$T$54,"-")))=0,"-",COUNT(IF($R$5:$R$54=$AC451,IF($A$5:$A$54=AH$440,$T$5:$T$54,"-"))))</f>
        <v>-</v>
      </c>
      <c r="AI451" s="345" t="str">
        <f t="array" ref="AI451">IF(COUNT(IF($R$5:$R$54=$AC451,IF($A$5:$A$54=AI$440,$T$5:$T$54,"-")))=0,"-",COUNT(IF($R$5:$R$54=$AC451,IF($A$5:$A$54=AI$440,$T$5:$T$54,"-"))))</f>
        <v>-</v>
      </c>
      <c r="AJ451" s="345" t="str">
        <f t="array" ref="AJ451">IF(COUNT(IF($R$5:$R$54=$AC451,IF($A$5:$A$54=AJ$440,$T$5:$T$54,"-")))=0,"-",COUNT(IF($R$5:$R$54=$AC451,IF($A$5:$A$54=AJ$440,$T$5:$T$54,"-"))))</f>
        <v>-</v>
      </c>
      <c r="AK451" s="345" t="str">
        <f t="array" ref="AK451">IF(COUNT(IF($R$5:$R$54=$AC451,IF($A$5:$A$54=AK$440,$T$5:$T$54,"-")))=0,"-",COUNT(IF($R$5:$R$54=$AC451,IF($A$5:$A$54=AK$440,$T$5:$T$54,"-"))))</f>
        <v>-</v>
      </c>
      <c r="AL451" s="345" t="str">
        <f t="array" ref="AL451">IF(COUNT(IF($R$5:$R$54=$AC451,IF($A$5:$A$54=AL$440,$T$5:$T$54,"-")))=0,"-",COUNT(IF($R$5:$R$54=$AC451,IF($A$5:$A$54=AL$440,$T$5:$T$54,"-"))))</f>
        <v>-</v>
      </c>
      <c r="AM451" s="345" t="str">
        <f t="array" ref="AM451">IF(COUNT(IF($R$5:$R$54=$AC451,IF($A$5:$A$54=AM$440,$T$5:$T$54,"-")))=0,"-",COUNT(IF($R$5:$R$54=$AC451,IF($A$5:$A$54=AM$440,$T$5:$T$54,"-"))))</f>
        <v>-</v>
      </c>
      <c r="AN451" s="345" t="str">
        <f t="array" ref="AN451">IF(COUNT(IF($R$5:$R$54=$AC451,IF($A$5:$A$54=AN$440,$T$5:$T$54,"-")))=0,"-",COUNT(IF($R$5:$R$54=$AC451,IF($A$5:$A$54=AN$440,$T$5:$T$54,"-"))))</f>
        <v>-</v>
      </c>
      <c r="AO451" s="345" t="str">
        <f t="array" ref="AO451">IF(COUNT(IF($R$5:$R$54=$AC451,IF($A$5:$A$54=AO$440,$T$5:$T$54,"-")))=0,"-",COUNT(IF($R$5:$R$54=$AC451,IF($A$5:$A$54=AO$440,$T$5:$T$54,"-"))))</f>
        <v>-</v>
      </c>
      <c r="AP451" s="401">
        <f t="shared" si="207"/>
        <v>4</v>
      </c>
      <c r="AQ451" s="68"/>
      <c r="AR451" s="214"/>
      <c r="AS451" s="214"/>
      <c r="AT451" s="214"/>
      <c r="AU451" s="19"/>
      <c r="AV451" s="19"/>
      <c r="AW451" s="19"/>
      <c r="AX451" s="19"/>
      <c r="AY451" s="19"/>
      <c r="AZ451" s="19"/>
      <c r="BA451" s="19"/>
      <c r="BB451" s="19"/>
      <c r="BC451" s="19"/>
      <c r="BP451" s="12"/>
      <c r="BQ451" s="12"/>
      <c r="BR451" s="12"/>
      <c r="BU451" s="76"/>
    </row>
    <row r="452" spans="1:73">
      <c r="A452" s="19"/>
      <c r="B452" s="19"/>
      <c r="C452" s="19"/>
      <c r="D452" s="19"/>
      <c r="E452" s="89"/>
      <c r="F452" s="89"/>
      <c r="G452" s="19"/>
      <c r="H452" s="90"/>
      <c r="I452" s="90"/>
      <c r="J452" s="19"/>
      <c r="K452" s="19"/>
      <c r="L452" s="19"/>
      <c r="M452" s="19"/>
      <c r="N452" s="19"/>
      <c r="O452" s="19"/>
      <c r="P452" s="19"/>
      <c r="Q452" s="19"/>
      <c r="R452" s="141"/>
      <c r="S452" s="141"/>
      <c r="T452" s="141"/>
      <c r="U452" s="141"/>
      <c r="V452" s="141"/>
      <c r="W452" s="141"/>
      <c r="X452" s="141"/>
      <c r="Y452" s="141"/>
      <c r="Z452" s="19"/>
      <c r="AA452" s="19"/>
      <c r="AB452" s="19"/>
      <c r="AC452" s="377">
        <v>11</v>
      </c>
      <c r="AD452" s="345" t="str">
        <f t="array" ref="AD452">IF(COUNT(IF($R$5:$R$54=$AC452,IF($A$5:$A$54=AD$440,$T$5:$T$54,"-")))=0,"-",COUNT(IF($R$5:$R$54=$AC452,IF($A$5:$A$54=AD$440,$T$5:$T$54,"-"))))</f>
        <v>-</v>
      </c>
      <c r="AE452" s="345">
        <f t="array" ref="AE452">IF(COUNT(IF($R$5:$R$54=$AC452,IF($A$5:$A$54=AE$440,$T$5:$T$54,"-")))=0,"-",COUNT(IF($R$5:$R$54=$AC452,IF($A$5:$A$54=AE$440,$T$5:$T$54,"-"))))</f>
        <v>3</v>
      </c>
      <c r="AF452" s="345" t="str">
        <f t="array" ref="AF452">IF(COUNT(IF($R$5:$R$54=$AC452,IF($A$5:$A$54=AF$440,$T$5:$T$54,"-")))=0,"-",COUNT(IF($R$5:$R$54=$AC452,IF($A$5:$A$54=AF$440,$T$5:$T$54,"-"))))</f>
        <v>-</v>
      </c>
      <c r="AG452" s="345" t="str">
        <f t="array" ref="AG452">IF(COUNT(IF($R$5:$R$54=$AC452,IF($A$5:$A$54=AG$440,$T$5:$T$54,"-")))=0,"-",COUNT(IF($R$5:$R$54=$AC452,IF($A$5:$A$54=AG$440,$T$5:$T$54,"-"))))</f>
        <v>-</v>
      </c>
      <c r="AH452" s="345" t="str">
        <f t="array" ref="AH452">IF(COUNT(IF($R$5:$R$54=$AC452,IF($A$5:$A$54=AH$440,$T$5:$T$54,"-")))=0,"-",COUNT(IF($R$5:$R$54=$AC452,IF($A$5:$A$54=AH$440,$T$5:$T$54,"-"))))</f>
        <v>-</v>
      </c>
      <c r="AI452" s="345" t="str">
        <f t="array" ref="AI452">IF(COUNT(IF($R$5:$R$54=$AC452,IF($A$5:$A$54=AI$440,$T$5:$T$54,"-")))=0,"-",COUNT(IF($R$5:$R$54=$AC452,IF($A$5:$A$54=AI$440,$T$5:$T$54,"-"))))</f>
        <v>-</v>
      </c>
      <c r="AJ452" s="345" t="str">
        <f t="array" ref="AJ452">IF(COUNT(IF($R$5:$R$54=$AC452,IF($A$5:$A$54=AJ$440,$T$5:$T$54,"-")))=0,"-",COUNT(IF($R$5:$R$54=$AC452,IF($A$5:$A$54=AJ$440,$T$5:$T$54,"-"))))</f>
        <v>-</v>
      </c>
      <c r="AK452" s="345" t="str">
        <f t="array" ref="AK452">IF(COUNT(IF($R$5:$R$54=$AC452,IF($A$5:$A$54=AK$440,$T$5:$T$54,"-")))=0,"-",COUNT(IF($R$5:$R$54=$AC452,IF($A$5:$A$54=AK$440,$T$5:$T$54,"-"))))</f>
        <v>-</v>
      </c>
      <c r="AL452" s="345" t="str">
        <f t="array" ref="AL452">IF(COUNT(IF($R$5:$R$54=$AC452,IF($A$5:$A$54=AL$440,$T$5:$T$54,"-")))=0,"-",COUNT(IF($R$5:$R$54=$AC452,IF($A$5:$A$54=AL$440,$T$5:$T$54,"-"))))</f>
        <v>-</v>
      </c>
      <c r="AM452" s="345" t="str">
        <f t="array" ref="AM452">IF(COUNT(IF($R$5:$R$54=$AC452,IF($A$5:$A$54=AM$440,$T$5:$T$54,"-")))=0,"-",COUNT(IF($R$5:$R$54=$AC452,IF($A$5:$A$54=AM$440,$T$5:$T$54,"-"))))</f>
        <v>-</v>
      </c>
      <c r="AN452" s="345" t="str">
        <f t="array" ref="AN452">IF(COUNT(IF($R$5:$R$54=$AC452,IF($A$5:$A$54=AN$440,$T$5:$T$54,"-")))=0,"-",COUNT(IF($R$5:$R$54=$AC452,IF($A$5:$A$54=AN$440,$T$5:$T$54,"-"))))</f>
        <v>-</v>
      </c>
      <c r="AO452" s="345" t="str">
        <f t="array" ref="AO452">IF(COUNT(IF($R$5:$R$54=$AC452,IF($A$5:$A$54=AO$440,$T$5:$T$54,"-")))=0,"-",COUNT(IF($R$5:$R$54=$AC452,IF($A$5:$A$54=AO$440,$T$5:$T$54,"-"))))</f>
        <v>-</v>
      </c>
      <c r="AP452" s="401">
        <f t="shared" si="207"/>
        <v>3</v>
      </c>
      <c r="AQ452" s="68"/>
      <c r="AR452" s="214"/>
      <c r="AS452" s="214"/>
      <c r="AT452" s="214"/>
      <c r="AU452" s="19"/>
      <c r="AV452" s="19"/>
      <c r="AW452" s="19"/>
      <c r="AX452" s="19"/>
      <c r="AY452" s="19"/>
      <c r="AZ452" s="19"/>
      <c r="BA452" s="19"/>
      <c r="BB452" s="19"/>
      <c r="BC452" s="19"/>
      <c r="BP452" s="12"/>
      <c r="BQ452" s="12"/>
      <c r="BR452" s="12"/>
      <c r="BU452" s="76"/>
    </row>
    <row r="453" spans="1:73">
      <c r="A453" s="19"/>
      <c r="B453" s="19"/>
      <c r="C453" s="19"/>
      <c r="D453" s="19"/>
      <c r="E453" s="89"/>
      <c r="F453" s="89"/>
      <c r="G453" s="19"/>
      <c r="H453" s="90"/>
      <c r="I453" s="90"/>
      <c r="J453" s="19"/>
      <c r="K453" s="19"/>
      <c r="L453" s="19"/>
      <c r="M453" s="19"/>
      <c r="N453" s="19"/>
      <c r="O453" s="19"/>
      <c r="P453" s="19"/>
      <c r="Q453" s="19"/>
      <c r="R453" s="141"/>
      <c r="S453" s="141"/>
      <c r="T453" s="141"/>
      <c r="U453" s="141"/>
      <c r="V453" s="141"/>
      <c r="W453" s="141"/>
      <c r="X453" s="141"/>
      <c r="Y453" s="141"/>
      <c r="Z453" s="19"/>
      <c r="AA453" s="19"/>
      <c r="AB453" s="19"/>
      <c r="AC453" s="377">
        <v>12</v>
      </c>
      <c r="AD453" s="345" t="str">
        <f t="array" ref="AD453">IF(COUNT(IF($R$5:$R$54=$AC453,IF($A$5:$A$54=AD$440,$T$5:$T$54,"-")))=0,"-",COUNT(IF($R$5:$R$54=$AC453,IF($A$5:$A$54=AD$440,$T$5:$T$54,"-"))))</f>
        <v>-</v>
      </c>
      <c r="AE453" s="345">
        <f t="array" ref="AE453">IF(COUNT(IF($R$5:$R$54=$AC453,IF($A$5:$A$54=AE$440,$T$5:$T$54,"-")))=0,"-",COUNT(IF($R$5:$R$54=$AC453,IF($A$5:$A$54=AE$440,$T$5:$T$54,"-"))))</f>
        <v>1</v>
      </c>
      <c r="AF453" s="345" t="str">
        <f t="array" ref="AF453">IF(COUNT(IF($R$5:$R$54=$AC453,IF($A$5:$A$54=AF$440,$T$5:$T$54,"-")))=0,"-",COUNT(IF($R$5:$R$54=$AC453,IF($A$5:$A$54=AF$440,$T$5:$T$54,"-"))))</f>
        <v>-</v>
      </c>
      <c r="AG453" s="345" t="str">
        <f t="array" ref="AG453">IF(COUNT(IF($R$5:$R$54=$AC453,IF($A$5:$A$54=AG$440,$T$5:$T$54,"-")))=0,"-",COUNT(IF($R$5:$R$54=$AC453,IF($A$5:$A$54=AG$440,$T$5:$T$54,"-"))))</f>
        <v>-</v>
      </c>
      <c r="AH453" s="345" t="str">
        <f t="array" ref="AH453">IF(COUNT(IF($R$5:$R$54=$AC453,IF($A$5:$A$54=AH$440,$T$5:$T$54,"-")))=0,"-",COUNT(IF($R$5:$R$54=$AC453,IF($A$5:$A$54=AH$440,$T$5:$T$54,"-"))))</f>
        <v>-</v>
      </c>
      <c r="AI453" s="345" t="str">
        <f t="array" ref="AI453">IF(COUNT(IF($R$5:$R$54=$AC453,IF($A$5:$A$54=AI$440,$T$5:$T$54,"-")))=0,"-",COUNT(IF($R$5:$R$54=$AC453,IF($A$5:$A$54=AI$440,$T$5:$T$54,"-"))))</f>
        <v>-</v>
      </c>
      <c r="AJ453" s="345" t="str">
        <f t="array" ref="AJ453">IF(COUNT(IF($R$5:$R$54=$AC453,IF($A$5:$A$54=AJ$440,$T$5:$T$54,"-")))=0,"-",COUNT(IF($R$5:$R$54=$AC453,IF($A$5:$A$54=AJ$440,$T$5:$T$54,"-"))))</f>
        <v>-</v>
      </c>
      <c r="AK453" s="345" t="str">
        <f t="array" ref="AK453">IF(COUNT(IF($R$5:$R$54=$AC453,IF($A$5:$A$54=AK$440,$T$5:$T$54,"-")))=0,"-",COUNT(IF($R$5:$R$54=$AC453,IF($A$5:$A$54=AK$440,$T$5:$T$54,"-"))))</f>
        <v>-</v>
      </c>
      <c r="AL453" s="345" t="str">
        <f t="array" ref="AL453">IF(COUNT(IF($R$5:$R$54=$AC453,IF($A$5:$A$54=AL$440,$T$5:$T$54,"-")))=0,"-",COUNT(IF($R$5:$R$54=$AC453,IF($A$5:$A$54=AL$440,$T$5:$T$54,"-"))))</f>
        <v>-</v>
      </c>
      <c r="AM453" s="345" t="str">
        <f t="array" ref="AM453">IF(COUNT(IF($R$5:$R$54=$AC453,IF($A$5:$A$54=AM$440,$T$5:$T$54,"-")))=0,"-",COUNT(IF($R$5:$R$54=$AC453,IF($A$5:$A$54=AM$440,$T$5:$T$54,"-"))))</f>
        <v>-</v>
      </c>
      <c r="AN453" s="345" t="str">
        <f t="array" ref="AN453">IF(COUNT(IF($R$5:$R$54=$AC453,IF($A$5:$A$54=AN$440,$T$5:$T$54,"-")))=0,"-",COUNT(IF($R$5:$R$54=$AC453,IF($A$5:$A$54=AN$440,$T$5:$T$54,"-"))))</f>
        <v>-</v>
      </c>
      <c r="AO453" s="345" t="str">
        <f t="array" ref="AO453">IF(COUNT(IF($R$5:$R$54=$AC453,IF($A$5:$A$54=AO$440,$T$5:$T$54,"-")))=0,"-",COUNT(IF($R$5:$R$54=$AC453,IF($A$5:$A$54=AO$440,$T$5:$T$54,"-"))))</f>
        <v>-</v>
      </c>
      <c r="AP453" s="401">
        <f t="shared" si="207"/>
        <v>1</v>
      </c>
      <c r="AQ453" s="19"/>
      <c r="AR453" s="8"/>
      <c r="AS453" s="19"/>
      <c r="AT453" s="19"/>
      <c r="AU453" s="19"/>
      <c r="AV453" s="19"/>
      <c r="AW453" s="19"/>
      <c r="AX453" s="19"/>
      <c r="AY453" s="19"/>
      <c r="AZ453" s="19"/>
      <c r="BA453" s="19"/>
      <c r="BB453" s="19"/>
      <c r="BC453" s="19"/>
      <c r="BQ453" s="12"/>
      <c r="BR453" s="12"/>
      <c r="BS453" s="12"/>
    </row>
    <row r="454" spans="1:73">
      <c r="A454" s="19"/>
      <c r="B454" s="19"/>
      <c r="C454" s="19"/>
      <c r="D454" s="19"/>
      <c r="E454" s="89"/>
      <c r="F454" s="89"/>
      <c r="G454" s="19"/>
      <c r="H454" s="90"/>
      <c r="I454" s="90"/>
      <c r="J454" s="19"/>
      <c r="K454" s="19"/>
      <c r="L454" s="19"/>
      <c r="M454" s="19"/>
      <c r="N454" s="19"/>
      <c r="O454" s="19"/>
      <c r="P454" s="19"/>
      <c r="Q454" s="19"/>
      <c r="R454" s="141"/>
      <c r="S454" s="141"/>
      <c r="T454" s="141"/>
      <c r="U454" s="141"/>
      <c r="V454" s="141"/>
      <c r="W454" s="141"/>
      <c r="X454" s="141"/>
      <c r="Y454" s="141"/>
      <c r="Z454" s="19"/>
      <c r="AA454" s="19"/>
      <c r="AB454" s="19"/>
      <c r="AC454" s="377">
        <v>13</v>
      </c>
      <c r="AD454" s="345" t="str">
        <f t="array" ref="AD454">IF(COUNT(IF($R$5:$R$54=$AC454,IF($A$5:$A$54=AD$440,$T$5:$T$54,"-")))=0,"-",COUNT(IF($R$5:$R$54=$AC454,IF($A$5:$A$54=AD$440,$T$5:$T$54,"-"))))</f>
        <v>-</v>
      </c>
      <c r="AE454" s="345" t="str">
        <f t="array" ref="AE454">IF(COUNT(IF($R$5:$R$54=$AC454,IF($A$5:$A$54=AE$440,$T$5:$T$54,"-")))=0,"-",COUNT(IF($R$5:$R$54=$AC454,IF($A$5:$A$54=AE$440,$T$5:$T$54,"-"))))</f>
        <v>-</v>
      </c>
      <c r="AF454" s="345" t="str">
        <f t="array" ref="AF454">IF(COUNT(IF($R$5:$R$54=$AC454,IF($A$5:$A$54=AF$440,$T$5:$T$54,"-")))=0,"-",COUNT(IF($R$5:$R$54=$AC454,IF($A$5:$A$54=AF$440,$T$5:$T$54,"-"))))</f>
        <v>-</v>
      </c>
      <c r="AG454" s="345" t="str">
        <f t="array" ref="AG454">IF(COUNT(IF($R$5:$R$54=$AC454,IF($A$5:$A$54=AG$440,$T$5:$T$54,"-")))=0,"-",COUNT(IF($R$5:$R$54=$AC454,IF($A$5:$A$54=AG$440,$T$5:$T$54,"-"))))</f>
        <v>-</v>
      </c>
      <c r="AH454" s="345" t="str">
        <f t="array" ref="AH454">IF(COUNT(IF($R$5:$R$54=$AC454,IF($A$5:$A$54=AH$440,$T$5:$T$54,"-")))=0,"-",COUNT(IF($R$5:$R$54=$AC454,IF($A$5:$A$54=AH$440,$T$5:$T$54,"-"))))</f>
        <v>-</v>
      </c>
      <c r="AI454" s="345" t="str">
        <f t="array" ref="AI454">IF(COUNT(IF($R$5:$R$54=$AC454,IF($A$5:$A$54=AI$440,$T$5:$T$54,"-")))=0,"-",COUNT(IF($R$5:$R$54=$AC454,IF($A$5:$A$54=AI$440,$T$5:$T$54,"-"))))</f>
        <v>-</v>
      </c>
      <c r="AJ454" s="345" t="str">
        <f t="array" ref="AJ454">IF(COUNT(IF($R$5:$R$54=$AC454,IF($A$5:$A$54=AJ$440,$T$5:$T$54,"-")))=0,"-",COUNT(IF($R$5:$R$54=$AC454,IF($A$5:$A$54=AJ$440,$T$5:$T$54,"-"))))</f>
        <v>-</v>
      </c>
      <c r="AK454" s="345" t="str">
        <f t="array" ref="AK454">IF(COUNT(IF($R$5:$R$54=$AC454,IF($A$5:$A$54=AK$440,$T$5:$T$54,"-")))=0,"-",COUNT(IF($R$5:$R$54=$AC454,IF($A$5:$A$54=AK$440,$T$5:$T$54,"-"))))</f>
        <v>-</v>
      </c>
      <c r="AL454" s="345" t="str">
        <f t="array" ref="AL454">IF(COUNT(IF($R$5:$R$54=$AC454,IF($A$5:$A$54=AL$440,$T$5:$T$54,"-")))=0,"-",COUNT(IF($R$5:$R$54=$AC454,IF($A$5:$A$54=AL$440,$T$5:$T$54,"-"))))</f>
        <v>-</v>
      </c>
      <c r="AM454" s="345" t="str">
        <f t="array" ref="AM454">IF(COUNT(IF($R$5:$R$54=$AC454,IF($A$5:$A$54=AM$440,$T$5:$T$54,"-")))=0,"-",COUNT(IF($R$5:$R$54=$AC454,IF($A$5:$A$54=AM$440,$T$5:$T$54,"-"))))</f>
        <v>-</v>
      </c>
      <c r="AN454" s="345" t="str">
        <f t="array" ref="AN454">IF(COUNT(IF($R$5:$R$54=$AC454,IF($A$5:$A$54=AN$440,$T$5:$T$54,"-")))=0,"-",COUNT(IF($R$5:$R$54=$AC454,IF($A$5:$A$54=AN$440,$T$5:$T$54,"-"))))</f>
        <v>-</v>
      </c>
      <c r="AO454" s="345" t="str">
        <f t="array" ref="AO454">IF(COUNT(IF($R$5:$R$54=$AC454,IF($A$5:$A$54=AO$440,$T$5:$T$54,"-")))=0,"-",COUNT(IF($R$5:$R$54=$AC454,IF($A$5:$A$54=AO$440,$T$5:$T$54,"-"))))</f>
        <v>-</v>
      </c>
      <c r="AP454" s="401">
        <f t="shared" si="207"/>
        <v>0</v>
      </c>
      <c r="AQ454" s="19"/>
      <c r="AR454" s="8"/>
      <c r="AS454" s="19"/>
      <c r="AT454" s="19"/>
      <c r="AU454" s="19"/>
      <c r="AV454" s="19"/>
      <c r="AW454" s="19"/>
      <c r="AX454" s="19"/>
      <c r="AY454" s="19"/>
      <c r="AZ454" s="19"/>
      <c r="BA454" s="19"/>
      <c r="BB454" s="19"/>
      <c r="BC454" s="19"/>
      <c r="BQ454" s="12"/>
      <c r="BR454" s="12"/>
      <c r="BS454" s="12"/>
    </row>
    <row r="455" spans="1:73">
      <c r="A455" s="19"/>
      <c r="B455" s="19"/>
      <c r="C455" s="19"/>
      <c r="D455" s="19"/>
      <c r="E455" s="89"/>
      <c r="F455" s="89"/>
      <c r="G455" s="19"/>
      <c r="H455" s="90"/>
      <c r="I455" s="90"/>
      <c r="J455" s="19"/>
      <c r="K455" s="19"/>
      <c r="L455" s="19"/>
      <c r="M455" s="19"/>
      <c r="N455" s="19"/>
      <c r="O455" s="19"/>
      <c r="P455" s="19"/>
      <c r="Q455" s="19"/>
      <c r="R455" s="141"/>
      <c r="S455" s="141"/>
      <c r="T455" s="141"/>
      <c r="U455" s="141"/>
      <c r="V455" s="141"/>
      <c r="W455" s="141"/>
      <c r="X455" s="141"/>
      <c r="Y455" s="141"/>
      <c r="Z455" s="19"/>
      <c r="AA455" s="19"/>
      <c r="AB455" s="19"/>
      <c r="AC455" s="377">
        <v>14</v>
      </c>
      <c r="AD455" s="345" t="str">
        <f t="array" ref="AD455">IF(COUNT(IF($R$5:$R$54=$AC455,IF($A$5:$A$54=AD$440,$T$5:$T$54,"-")))=0,"-",COUNT(IF($R$5:$R$54=$AC455,IF($A$5:$A$54=AD$440,$T$5:$T$54,"-"))))</f>
        <v>-</v>
      </c>
      <c r="AE455" s="345" t="str">
        <f t="array" ref="AE455">IF(COUNT(IF($R$5:$R$54=$AC455,IF($A$5:$A$54=AE$440,$T$5:$T$54,"-")))=0,"-",COUNT(IF($R$5:$R$54=$AC455,IF($A$5:$A$54=AE$440,$T$5:$T$54,"-"))))</f>
        <v>-</v>
      </c>
      <c r="AF455" s="345" t="str">
        <f t="array" ref="AF455">IF(COUNT(IF($R$5:$R$54=$AC455,IF($A$5:$A$54=AF$440,$T$5:$T$54,"-")))=0,"-",COUNT(IF($R$5:$R$54=$AC455,IF($A$5:$A$54=AF$440,$T$5:$T$54,"-"))))</f>
        <v>-</v>
      </c>
      <c r="AG455" s="345" t="str">
        <f t="array" ref="AG455">IF(COUNT(IF($R$5:$R$54=$AC455,IF($A$5:$A$54=AG$440,$T$5:$T$54,"-")))=0,"-",COUNT(IF($R$5:$R$54=$AC455,IF($A$5:$A$54=AG$440,$T$5:$T$54,"-"))))</f>
        <v>-</v>
      </c>
      <c r="AH455" s="345" t="str">
        <f t="array" ref="AH455">IF(COUNT(IF($R$5:$R$54=$AC455,IF($A$5:$A$54=AH$440,$T$5:$T$54,"-")))=0,"-",COUNT(IF($R$5:$R$54=$AC455,IF($A$5:$A$54=AH$440,$T$5:$T$54,"-"))))</f>
        <v>-</v>
      </c>
      <c r="AI455" s="345" t="str">
        <f t="array" ref="AI455">IF(COUNT(IF($R$5:$R$54=$AC455,IF($A$5:$A$54=AI$440,$T$5:$T$54,"-")))=0,"-",COUNT(IF($R$5:$R$54=$AC455,IF($A$5:$A$54=AI$440,$T$5:$T$54,"-"))))</f>
        <v>-</v>
      </c>
      <c r="AJ455" s="345" t="str">
        <f t="array" ref="AJ455">IF(COUNT(IF($R$5:$R$54=$AC455,IF($A$5:$A$54=AJ$440,$T$5:$T$54,"-")))=0,"-",COUNT(IF($R$5:$R$54=$AC455,IF($A$5:$A$54=AJ$440,$T$5:$T$54,"-"))))</f>
        <v>-</v>
      </c>
      <c r="AK455" s="345" t="str">
        <f t="array" ref="AK455">IF(COUNT(IF($R$5:$R$54=$AC455,IF($A$5:$A$54=AK$440,$T$5:$T$54,"-")))=0,"-",COUNT(IF($R$5:$R$54=$AC455,IF($A$5:$A$54=AK$440,$T$5:$T$54,"-"))))</f>
        <v>-</v>
      </c>
      <c r="AL455" s="345" t="str">
        <f t="array" ref="AL455">IF(COUNT(IF($R$5:$R$54=$AC455,IF($A$5:$A$54=AL$440,$T$5:$T$54,"-")))=0,"-",COUNT(IF($R$5:$R$54=$AC455,IF($A$5:$A$54=AL$440,$T$5:$T$54,"-"))))</f>
        <v>-</v>
      </c>
      <c r="AM455" s="345" t="str">
        <f t="array" ref="AM455">IF(COUNT(IF($R$5:$R$54=$AC455,IF($A$5:$A$54=AM$440,$T$5:$T$54,"-")))=0,"-",COUNT(IF($R$5:$R$54=$AC455,IF($A$5:$A$54=AM$440,$T$5:$T$54,"-"))))</f>
        <v>-</v>
      </c>
      <c r="AN455" s="345" t="str">
        <f t="array" ref="AN455">IF(COUNT(IF($R$5:$R$54=$AC455,IF($A$5:$A$54=AN$440,$T$5:$T$54,"-")))=0,"-",COUNT(IF($R$5:$R$54=$AC455,IF($A$5:$A$54=AN$440,$T$5:$T$54,"-"))))</f>
        <v>-</v>
      </c>
      <c r="AO455" s="345" t="str">
        <f t="array" ref="AO455">IF(COUNT(IF($R$5:$R$54=$AC455,IF($A$5:$A$54=AO$440,$T$5:$T$54,"-")))=0,"-",COUNT(IF($R$5:$R$54=$AC455,IF($A$5:$A$54=AO$440,$T$5:$T$54,"-"))))</f>
        <v>-</v>
      </c>
      <c r="AP455" s="401">
        <f t="shared" si="207"/>
        <v>0</v>
      </c>
      <c r="AQ455" s="19"/>
      <c r="AR455" s="8"/>
      <c r="AS455" s="19"/>
      <c r="AT455" s="19"/>
      <c r="AU455" s="19"/>
      <c r="AV455" s="19"/>
      <c r="AW455" s="19"/>
      <c r="AX455" s="19"/>
      <c r="AY455" s="19"/>
      <c r="AZ455" s="19"/>
      <c r="BA455" s="19"/>
      <c r="BB455" s="19"/>
      <c r="BC455" s="19"/>
      <c r="BQ455" s="12"/>
      <c r="BR455" s="12"/>
      <c r="BS455" s="12"/>
    </row>
    <row r="456" spans="1:73">
      <c r="A456" s="19"/>
      <c r="B456" s="19"/>
      <c r="C456" s="19"/>
      <c r="D456" s="19"/>
      <c r="E456" s="89"/>
      <c r="F456" s="89"/>
      <c r="G456" s="19"/>
      <c r="H456" s="90"/>
      <c r="I456" s="90"/>
      <c r="J456" s="19"/>
      <c r="K456" s="19"/>
      <c r="L456" s="19"/>
      <c r="M456" s="19"/>
      <c r="N456" s="19"/>
      <c r="O456" s="19"/>
      <c r="P456" s="19"/>
      <c r="Q456" s="19"/>
      <c r="R456" s="141"/>
      <c r="S456" s="141"/>
      <c r="T456" s="141"/>
      <c r="U456" s="141"/>
      <c r="V456" s="141"/>
      <c r="W456" s="141"/>
      <c r="X456" s="141"/>
      <c r="Y456" s="141"/>
      <c r="Z456" s="19"/>
      <c r="AA456" s="19"/>
      <c r="AB456" s="19"/>
      <c r="AC456" s="377">
        <v>15</v>
      </c>
      <c r="AD456" s="345" t="str">
        <f t="array" ref="AD456">IF(COUNT(IF($R$5:$R$54=$AC456,IF($A$5:$A$54=AD$440,$T$5:$T$54,"-")))=0,"-",COUNT(IF($R$5:$R$54=$AC456,IF($A$5:$A$54=AD$440,$T$5:$T$54,"-"))))</f>
        <v>-</v>
      </c>
      <c r="AE456" s="345">
        <f t="array" ref="AE456">IF(COUNT(IF($R$5:$R$54=$AC456,IF($A$5:$A$54=AE$440,$T$5:$T$54,"-")))=0,"-",COUNT(IF($R$5:$R$54=$AC456,IF($A$5:$A$54=AE$440,$T$5:$T$54,"-"))))</f>
        <v>1</v>
      </c>
      <c r="AF456" s="345" t="str">
        <f t="array" ref="AF456">IF(COUNT(IF($R$5:$R$54=$AC456,IF($A$5:$A$54=AF$440,$T$5:$T$54,"-")))=0,"-",COUNT(IF($R$5:$R$54=$AC456,IF($A$5:$A$54=AF$440,$T$5:$T$54,"-"))))</f>
        <v>-</v>
      </c>
      <c r="AG456" s="345" t="str">
        <f t="array" ref="AG456">IF(COUNT(IF($R$5:$R$54=$AC456,IF($A$5:$A$54=AG$440,$T$5:$T$54,"-")))=0,"-",COUNT(IF($R$5:$R$54=$AC456,IF($A$5:$A$54=AG$440,$T$5:$T$54,"-"))))</f>
        <v>-</v>
      </c>
      <c r="AH456" s="345" t="str">
        <f t="array" ref="AH456">IF(COUNT(IF($R$5:$R$54=$AC456,IF($A$5:$A$54=AH$440,$T$5:$T$54,"-")))=0,"-",COUNT(IF($R$5:$R$54=$AC456,IF($A$5:$A$54=AH$440,$T$5:$T$54,"-"))))</f>
        <v>-</v>
      </c>
      <c r="AI456" s="345" t="str">
        <f t="array" ref="AI456">IF(COUNT(IF($R$5:$R$54=$AC456,IF($A$5:$A$54=AI$440,$T$5:$T$54,"-")))=0,"-",COUNT(IF($R$5:$R$54=$AC456,IF($A$5:$A$54=AI$440,$T$5:$T$54,"-"))))</f>
        <v>-</v>
      </c>
      <c r="AJ456" s="345" t="str">
        <f t="array" ref="AJ456">IF(COUNT(IF($R$5:$R$54=$AC456,IF($A$5:$A$54=AJ$440,$T$5:$T$54,"-")))=0,"-",COUNT(IF($R$5:$R$54=$AC456,IF($A$5:$A$54=AJ$440,$T$5:$T$54,"-"))))</f>
        <v>-</v>
      </c>
      <c r="AK456" s="345" t="str">
        <f t="array" ref="AK456">IF(COUNT(IF($R$5:$R$54=$AC456,IF($A$5:$A$54=AK$440,$T$5:$T$54,"-")))=0,"-",COUNT(IF($R$5:$R$54=$AC456,IF($A$5:$A$54=AK$440,$T$5:$T$54,"-"))))</f>
        <v>-</v>
      </c>
      <c r="AL456" s="345" t="str">
        <f t="array" ref="AL456">IF(COUNT(IF($R$5:$R$54=$AC456,IF($A$5:$A$54=AL$440,$T$5:$T$54,"-")))=0,"-",COUNT(IF($R$5:$R$54=$AC456,IF($A$5:$A$54=AL$440,$T$5:$T$54,"-"))))</f>
        <v>-</v>
      </c>
      <c r="AM456" s="345" t="str">
        <f t="array" ref="AM456">IF(COUNT(IF($R$5:$R$54=$AC456,IF($A$5:$A$54=AM$440,$T$5:$T$54,"-")))=0,"-",COUNT(IF($R$5:$R$54=$AC456,IF($A$5:$A$54=AM$440,$T$5:$T$54,"-"))))</f>
        <v>-</v>
      </c>
      <c r="AN456" s="345" t="str">
        <f t="array" ref="AN456">IF(COUNT(IF($R$5:$R$54=$AC456,IF($A$5:$A$54=AN$440,$T$5:$T$54,"-")))=0,"-",COUNT(IF($R$5:$R$54=$AC456,IF($A$5:$A$54=AN$440,$T$5:$T$54,"-"))))</f>
        <v>-</v>
      </c>
      <c r="AO456" s="345" t="str">
        <f t="array" ref="AO456">IF(COUNT(IF($R$5:$R$54=$AC456,IF($A$5:$A$54=AO$440,$T$5:$T$54,"-")))=0,"-",COUNT(IF($R$5:$R$54=$AC456,IF($A$5:$A$54=AO$440,$T$5:$T$54,"-"))))</f>
        <v>-</v>
      </c>
      <c r="AP456" s="402">
        <f t="shared" si="207"/>
        <v>1</v>
      </c>
      <c r="AQ456" s="19"/>
      <c r="AR456" s="8"/>
      <c r="AS456" s="19"/>
      <c r="AT456" s="19"/>
      <c r="AU456" s="19"/>
      <c r="AV456" s="19"/>
      <c r="AW456" s="19"/>
      <c r="AX456" s="19"/>
      <c r="AY456" s="19"/>
      <c r="AZ456" s="19"/>
      <c r="BA456" s="19"/>
      <c r="BB456" s="19"/>
      <c r="BC456" s="19"/>
      <c r="BQ456" s="12"/>
      <c r="BR456" s="12"/>
      <c r="BS456" s="12"/>
    </row>
    <row r="457" spans="1:73">
      <c r="A457" s="19"/>
      <c r="B457" s="19"/>
      <c r="C457" s="19"/>
      <c r="D457" s="19"/>
      <c r="E457" s="89"/>
      <c r="F457" s="89"/>
      <c r="G457" s="19"/>
      <c r="H457" s="90"/>
      <c r="I457" s="90"/>
      <c r="J457" s="19"/>
      <c r="K457" s="19"/>
      <c r="L457" s="19"/>
      <c r="M457" s="19"/>
      <c r="N457" s="19"/>
      <c r="O457" s="19"/>
      <c r="P457" s="19"/>
      <c r="Q457" s="19"/>
      <c r="R457" s="141"/>
      <c r="S457" s="141"/>
      <c r="T457" s="141"/>
      <c r="U457" s="141"/>
      <c r="V457" s="141"/>
      <c r="W457" s="141"/>
      <c r="X457" s="141"/>
      <c r="Y457" s="141"/>
      <c r="Z457" s="19"/>
      <c r="AA457" s="19"/>
      <c r="AB457" s="19"/>
      <c r="AC457" s="403" t="s">
        <v>35</v>
      </c>
      <c r="AD457" s="349">
        <f t="shared" ref="AD457:AP457" si="208">SUM(AD441:AD456)</f>
        <v>13</v>
      </c>
      <c r="AE457" s="350">
        <f t="shared" si="208"/>
        <v>37</v>
      </c>
      <c r="AF457" s="350">
        <f t="shared" si="208"/>
        <v>0</v>
      </c>
      <c r="AG457" s="350">
        <f t="shared" si="208"/>
        <v>0</v>
      </c>
      <c r="AH457" s="350">
        <f t="shared" si="208"/>
        <v>13</v>
      </c>
      <c r="AI457" s="350">
        <f t="shared" si="208"/>
        <v>0</v>
      </c>
      <c r="AJ457" s="350">
        <f t="shared" si="208"/>
        <v>13</v>
      </c>
      <c r="AK457" s="350">
        <f t="shared" si="208"/>
        <v>0</v>
      </c>
      <c r="AL457" s="350">
        <f t="shared" si="208"/>
        <v>13</v>
      </c>
      <c r="AM457" s="350">
        <f t="shared" si="208"/>
        <v>0</v>
      </c>
      <c r="AN457" s="350">
        <f t="shared" si="208"/>
        <v>0</v>
      </c>
      <c r="AO457" s="351">
        <f t="shared" si="208"/>
        <v>0</v>
      </c>
      <c r="AP457" s="404">
        <f t="shared" si="208"/>
        <v>89</v>
      </c>
      <c r="AQ457" s="130"/>
      <c r="AR457" s="8"/>
      <c r="AS457" s="19"/>
      <c r="AT457" s="19"/>
      <c r="AU457" s="19"/>
      <c r="AV457" s="19"/>
      <c r="AW457" s="19"/>
      <c r="AX457" s="19"/>
      <c r="AY457" s="19"/>
      <c r="AZ457" s="19"/>
      <c r="BA457" s="19"/>
      <c r="BB457" s="19"/>
      <c r="BC457" s="19"/>
      <c r="BQ457" s="12"/>
      <c r="BR457" s="12"/>
      <c r="BS457" s="12"/>
    </row>
    <row r="458" spans="1:73">
      <c r="A458" s="19"/>
      <c r="B458" s="19"/>
      <c r="C458" s="19"/>
      <c r="D458" s="19"/>
      <c r="E458" s="89"/>
      <c r="F458" s="89"/>
      <c r="G458" s="19"/>
      <c r="H458" s="90"/>
      <c r="I458" s="90"/>
      <c r="J458" s="19"/>
      <c r="K458" s="19"/>
      <c r="L458" s="19"/>
      <c r="M458" s="19"/>
      <c r="N458" s="19"/>
      <c r="O458" s="19"/>
      <c r="P458" s="19"/>
      <c r="Q458" s="19"/>
      <c r="R458" s="141"/>
      <c r="S458" s="141"/>
      <c r="T458" s="141"/>
      <c r="U458" s="141"/>
      <c r="V458" s="141"/>
      <c r="W458" s="141"/>
      <c r="X458" s="141"/>
      <c r="Y458" s="141"/>
      <c r="Z458" s="19"/>
      <c r="AA458" s="19"/>
      <c r="AB458" s="19"/>
      <c r="AC458" s="168"/>
      <c r="AD458" s="353"/>
      <c r="AE458" s="353"/>
      <c r="AF458" s="353"/>
      <c r="AG458" s="353"/>
      <c r="AH458" s="353"/>
      <c r="AI458" s="353"/>
      <c r="AJ458" s="353"/>
      <c r="AK458" s="353"/>
      <c r="AL458" s="353"/>
      <c r="AM458" s="353"/>
      <c r="AN458" s="353"/>
      <c r="AO458" s="353"/>
      <c r="AP458" s="354"/>
      <c r="AQ458" s="19"/>
      <c r="AR458" s="8"/>
      <c r="AS458" s="19"/>
      <c r="AT458" s="19"/>
      <c r="AU458" s="19"/>
      <c r="AV458" s="19"/>
      <c r="AW458" s="19"/>
      <c r="AX458" s="19"/>
      <c r="AY458" s="19"/>
      <c r="AZ458" s="19"/>
      <c r="BA458" s="19"/>
      <c r="BB458" s="19"/>
      <c r="BC458" s="19"/>
      <c r="BQ458" s="12"/>
      <c r="BR458" s="12"/>
      <c r="BS458" s="12"/>
    </row>
    <row r="459" spans="1:73">
      <c r="A459" s="19"/>
      <c r="B459" s="19"/>
      <c r="C459" s="19"/>
      <c r="D459" s="19"/>
      <c r="E459" s="89"/>
      <c r="F459" s="89"/>
      <c r="G459" s="19"/>
      <c r="H459" s="90"/>
      <c r="I459" s="90"/>
      <c r="J459" s="19"/>
      <c r="K459" s="19"/>
      <c r="L459" s="19"/>
      <c r="M459" s="19"/>
      <c r="N459" s="19"/>
      <c r="O459" s="19"/>
      <c r="P459" s="19"/>
      <c r="Q459" s="19"/>
      <c r="R459" s="141"/>
      <c r="S459" s="141"/>
      <c r="T459" s="141"/>
      <c r="U459" s="141"/>
      <c r="V459" s="141"/>
      <c r="W459" s="141"/>
      <c r="X459" s="141"/>
      <c r="Y459" s="141"/>
      <c r="Z459" s="19"/>
      <c r="AA459" s="19"/>
      <c r="AB459" s="19"/>
      <c r="AC459" s="168"/>
      <c r="AD459" s="353"/>
      <c r="AE459" s="353"/>
      <c r="AF459" s="353"/>
      <c r="AG459" s="353"/>
      <c r="AH459" s="353"/>
      <c r="AI459" s="353"/>
      <c r="AJ459" s="353"/>
      <c r="AK459" s="353"/>
      <c r="AL459" s="353"/>
      <c r="AM459" s="353"/>
      <c r="AN459" s="353"/>
      <c r="AO459" s="353"/>
      <c r="AP459" s="354"/>
      <c r="AQ459" s="19"/>
      <c r="AR459" s="8"/>
      <c r="AS459" s="19"/>
      <c r="AT459" s="19"/>
      <c r="AU459" s="19"/>
      <c r="AV459" s="19"/>
      <c r="AW459" s="19"/>
      <c r="AX459" s="19"/>
      <c r="AY459" s="19"/>
      <c r="AZ459" s="19"/>
      <c r="BA459" s="19"/>
      <c r="BB459" s="19"/>
      <c r="BC459" s="19"/>
      <c r="BQ459" s="12"/>
      <c r="BR459" s="12"/>
      <c r="BS459" s="12"/>
    </row>
    <row r="460" spans="1:73">
      <c r="A460" s="19"/>
      <c r="B460" s="19"/>
      <c r="C460" s="19"/>
      <c r="D460" s="19"/>
      <c r="E460" s="89"/>
      <c r="F460" s="89"/>
      <c r="G460" s="19"/>
      <c r="H460" s="90"/>
      <c r="I460" s="90"/>
      <c r="J460" s="19"/>
      <c r="K460" s="19"/>
      <c r="L460" s="19"/>
      <c r="M460" s="19"/>
      <c r="N460" s="19"/>
      <c r="O460" s="19"/>
      <c r="P460" s="19"/>
      <c r="Q460" s="19"/>
      <c r="R460" s="141"/>
      <c r="S460" s="141"/>
      <c r="T460" s="141"/>
      <c r="U460" s="141"/>
      <c r="V460" s="141"/>
      <c r="W460" s="141"/>
      <c r="X460" s="141"/>
      <c r="Y460" s="141"/>
      <c r="Z460" s="19"/>
      <c r="AA460" s="19"/>
      <c r="AB460" s="19"/>
      <c r="AC460" s="205"/>
      <c r="AD460" s="206"/>
      <c r="AE460" s="159" t="s">
        <v>38</v>
      </c>
      <c r="AF460" s="206"/>
      <c r="AG460" s="405"/>
      <c r="AH460" s="136"/>
      <c r="AI460" s="118"/>
      <c r="AJ460" s="118"/>
      <c r="AK460" s="118"/>
      <c r="AL460" s="118"/>
      <c r="AM460" s="118"/>
      <c r="AN460" s="118"/>
      <c r="AO460" s="118"/>
      <c r="AP460" s="118"/>
      <c r="AQ460" s="19"/>
      <c r="AR460" s="8"/>
      <c r="AS460" s="19"/>
      <c r="AT460" s="19"/>
      <c r="AU460" s="19"/>
      <c r="AV460" s="19"/>
      <c r="AW460" s="19"/>
      <c r="AX460" s="19"/>
      <c r="AY460" s="19"/>
      <c r="AZ460" s="19"/>
      <c r="BA460" s="19"/>
      <c r="BB460" s="19"/>
      <c r="BC460" s="19"/>
      <c r="BQ460" s="12"/>
      <c r="BR460" s="12"/>
      <c r="BS460" s="12"/>
    </row>
    <row r="461" spans="1:73">
      <c r="A461" s="19"/>
      <c r="B461" s="19"/>
      <c r="C461" s="19"/>
      <c r="D461" s="19"/>
      <c r="E461" s="89"/>
      <c r="F461" s="89"/>
      <c r="G461" s="19"/>
      <c r="H461" s="90"/>
      <c r="I461" s="90"/>
      <c r="J461" s="19"/>
      <c r="K461" s="19"/>
      <c r="L461" s="19"/>
      <c r="M461" s="19"/>
      <c r="N461" s="19"/>
      <c r="O461" s="19"/>
      <c r="P461" s="19"/>
      <c r="Q461" s="19"/>
      <c r="R461" s="141"/>
      <c r="S461" s="141"/>
      <c r="T461" s="141"/>
      <c r="U461" s="141"/>
      <c r="V461" s="141"/>
      <c r="W461" s="141"/>
      <c r="X461" s="141"/>
      <c r="Y461" s="141"/>
      <c r="Z461" s="19"/>
      <c r="AA461" s="19"/>
      <c r="AB461" s="19"/>
      <c r="AC461" s="368" t="str">
        <f>$R$3</f>
        <v>MODAL</v>
      </c>
      <c r="AD461" s="158"/>
      <c r="AE461" s="159"/>
      <c r="AF461" s="159"/>
      <c r="AG461" s="159"/>
      <c r="AH461" s="159"/>
      <c r="AI461" s="159" t="s">
        <v>94</v>
      </c>
      <c r="AJ461" s="159"/>
      <c r="AK461" s="159"/>
      <c r="AL461" s="159"/>
      <c r="AM461" s="159"/>
      <c r="AN461" s="159"/>
      <c r="AO461" s="160"/>
      <c r="AP461" s="369" t="s">
        <v>5</v>
      </c>
      <c r="AQ461" s="19"/>
      <c r="AR461" s="8"/>
      <c r="AS461" s="19"/>
      <c r="AT461" s="19"/>
      <c r="AU461" s="19"/>
      <c r="AV461" s="19"/>
      <c r="AW461" s="19"/>
      <c r="AX461" s="19"/>
      <c r="AY461" s="19"/>
      <c r="AZ461" s="19"/>
      <c r="BA461" s="19"/>
      <c r="BB461" s="19"/>
      <c r="BC461" s="19"/>
      <c r="BQ461" s="12"/>
      <c r="BR461" s="12"/>
      <c r="BS461" s="12"/>
    </row>
    <row r="462" spans="1:73">
      <c r="A462" s="19"/>
      <c r="B462" s="19"/>
      <c r="C462" s="19"/>
      <c r="D462" s="19"/>
      <c r="E462" s="89"/>
      <c r="F462" s="89"/>
      <c r="G462" s="19"/>
      <c r="H462" s="90"/>
      <c r="I462" s="90"/>
      <c r="J462" s="19"/>
      <c r="K462" s="19"/>
      <c r="L462" s="19"/>
      <c r="M462" s="19"/>
      <c r="N462" s="19"/>
      <c r="O462" s="19"/>
      <c r="P462" s="19"/>
      <c r="Q462" s="19"/>
      <c r="R462" s="141"/>
      <c r="S462" s="141"/>
      <c r="T462" s="141"/>
      <c r="U462" s="141"/>
      <c r="V462" s="141"/>
      <c r="W462" s="141"/>
      <c r="X462" s="141"/>
      <c r="Y462" s="141"/>
      <c r="Z462" s="19"/>
      <c r="AA462" s="19"/>
      <c r="AB462" s="19"/>
      <c r="AC462" s="406" t="str">
        <f>$R$4</f>
        <v>(R1-R5)</v>
      </c>
      <c r="AD462" s="407" t="str">
        <f t="shared" ref="AD462:AO462" si="209">AD440</f>
        <v>I</v>
      </c>
      <c r="AE462" s="408" t="str">
        <f t="shared" si="209"/>
        <v>Iia</v>
      </c>
      <c r="AF462" s="408" t="str">
        <f t="shared" si="209"/>
        <v>N6235, E0505</v>
      </c>
      <c r="AG462" s="408" t="str">
        <f t="shared" si="209"/>
        <v>H</v>
      </c>
      <c r="AH462" s="408" t="str">
        <f t="shared" si="209"/>
        <v>I</v>
      </c>
      <c r="AI462" s="408" t="str">
        <f t="shared" si="209"/>
        <v>H</v>
      </c>
      <c r="AJ462" s="408" t="str">
        <f t="shared" si="209"/>
        <v>I</v>
      </c>
      <c r="AK462" s="408" t="str">
        <f t="shared" si="209"/>
        <v>H</v>
      </c>
      <c r="AL462" s="408" t="str">
        <f t="shared" si="209"/>
        <v>I</v>
      </c>
      <c r="AM462" s="408" t="str">
        <f t="shared" si="209"/>
        <v>J</v>
      </c>
      <c r="AN462" s="408" t="str">
        <f t="shared" si="209"/>
        <v>K</v>
      </c>
      <c r="AO462" s="409" t="str">
        <f t="shared" si="209"/>
        <v>L</v>
      </c>
      <c r="AP462" s="374" t="s">
        <v>14</v>
      </c>
      <c r="AQ462" s="19"/>
      <c r="AR462" s="8"/>
      <c r="AS462" s="19"/>
      <c r="AT462" s="19"/>
      <c r="AU462" s="19"/>
      <c r="AV462" s="19"/>
      <c r="AW462" s="19"/>
      <c r="AX462" s="19"/>
      <c r="AY462" s="19"/>
      <c r="AZ462" s="19"/>
      <c r="BA462" s="19"/>
      <c r="BB462" s="19"/>
      <c r="BC462" s="19"/>
      <c r="BQ462" s="12"/>
      <c r="BR462" s="12"/>
      <c r="BS462" s="12"/>
    </row>
    <row r="463" spans="1:73">
      <c r="A463" s="19"/>
      <c r="B463" s="19"/>
      <c r="C463" s="19"/>
      <c r="D463" s="19"/>
      <c r="E463" s="89"/>
      <c r="F463" s="89"/>
      <c r="G463" s="19"/>
      <c r="H463" s="90"/>
      <c r="I463" s="90"/>
      <c r="J463" s="19"/>
      <c r="K463" s="19"/>
      <c r="L463" s="19"/>
      <c r="M463" s="19"/>
      <c r="N463" s="19"/>
      <c r="O463" s="19"/>
      <c r="P463" s="19"/>
      <c r="Q463" s="19"/>
      <c r="R463" s="141"/>
      <c r="S463" s="141"/>
      <c r="T463" s="141"/>
      <c r="U463" s="141"/>
      <c r="V463" s="141"/>
      <c r="W463" s="141"/>
      <c r="X463" s="141"/>
      <c r="Y463" s="141"/>
      <c r="Z463" s="19"/>
      <c r="AA463" s="19"/>
      <c r="AB463" s="19"/>
      <c r="AC463" s="399">
        <v>0</v>
      </c>
      <c r="AD463" s="357" t="str">
        <f t="array" ref="AD463">IF(COUNT(IF($R$5:$R$54=$AC463,IF($A$5:$A$54=AD$462,$T$5:$T$54,""),""))=0,"-",AVERAGE(IF($R$5:$R$54=$AC463,IF($A$5:$A$54=AD$462,$T$5:$T$54,""))))</f>
        <v>-</v>
      </c>
      <c r="AE463" s="357" t="str">
        <f t="array" ref="AE463">IF(COUNT(IF($R$5:$R$54=$AC463,IF($A$5:$A$54=AE$462,$T$5:$T$54,""),""))=0,"-",AVERAGE(IF($R$5:$R$54=$AC463,IF($A$5:$A$54=AE$462,$T$5:$T$54,""))))</f>
        <v>-</v>
      </c>
      <c r="AF463" s="357" t="str">
        <f t="array" ref="AF463">IF(COUNT(IF($R$5:$R$54=$AC463,IF($A$5:$A$54=AF$462,$T$5:$T$54,""),""))=0,"-",AVERAGE(IF($R$5:$R$54=$AC463,IF($A$5:$A$54=AF$462,$T$5:$T$54,""))))</f>
        <v>-</v>
      </c>
      <c r="AG463" s="357" t="str">
        <f t="array" ref="AG463">IF(COUNT(IF($R$5:$R$54=$AC463,IF($A$5:$A$54=AG$462,$T$5:$T$54,""),""))=0,"-",AVERAGE(IF($R$5:$R$54=$AC463,IF($A$5:$A$54=AG$462,$T$5:$T$54,""))))</f>
        <v>-</v>
      </c>
      <c r="AH463" s="357" t="str">
        <f t="array" ref="AH463">IF(COUNT(IF($R$5:$R$54=$AC463,IF($A$5:$A$54=AH$462,$T$5:$T$54,""),""))=0,"-",AVERAGE(IF($R$5:$R$54=$AC463,IF($A$5:$A$54=AH$462,$T$5:$T$54,""))))</f>
        <v>-</v>
      </c>
      <c r="AI463" s="357" t="str">
        <f t="array" ref="AI463">IF(COUNT(IF($R$5:$R$54=$AC463,IF($A$5:$A$54=AI$462,$T$5:$T$54,""),""))=0,"-",AVERAGE(IF($R$5:$R$54=$AC463,IF($A$5:$A$54=AI$462,$T$5:$T$54,""))))</f>
        <v>-</v>
      </c>
      <c r="AJ463" s="357" t="str">
        <f t="array" ref="AJ463">IF(COUNT(IF($R$5:$R$54=$AC463,IF($A$5:$A$54=AJ$462,$T$5:$T$54,""),""))=0,"-",AVERAGE(IF($R$5:$R$54=$AC463,IF($A$5:$A$54=AJ$462,$T$5:$T$54,""))))</f>
        <v>-</v>
      </c>
      <c r="AK463" s="357" t="str">
        <f t="array" ref="AK463">IF(COUNT(IF($R$5:$R$54=$AC463,IF($A$5:$A$54=AK$462,$T$5:$T$54,""),""))=0,"-",AVERAGE(IF($R$5:$R$54=$AC463,IF($A$5:$A$54=AK$462,$T$5:$T$54,""))))</f>
        <v>-</v>
      </c>
      <c r="AL463" s="357" t="str">
        <f t="array" ref="AL463">IF(COUNT(IF($R$5:$R$54=$AC463,IF($A$5:$A$54=AL$462,$T$5:$T$54,""),""))=0,"-",AVERAGE(IF($R$5:$R$54=$AC463,IF($A$5:$A$54=AL$462,$T$5:$T$54,""))))</f>
        <v>-</v>
      </c>
      <c r="AM463" s="357" t="str">
        <f t="array" ref="AM463">IF(COUNT(IF($R$5:$R$54=$AC463,IF($A$5:$A$54=AM$462,$T$5:$T$54,""),""))=0,"-",AVERAGE(IF($R$5:$R$54=$AC463,IF($A$5:$A$54=AM$462,$T$5:$T$54,""))))</f>
        <v>-</v>
      </c>
      <c r="AN463" s="357" t="str">
        <f t="array" ref="AN463">IF(COUNT(IF($R$5:$R$54=$AC463,IF($A$5:$A$54=AN$462,$T$5:$T$54,""),""))=0,"-",AVERAGE(IF($R$5:$R$54=$AC463,IF($A$5:$A$54=AN$462,$T$5:$T$54,""))))</f>
        <v>-</v>
      </c>
      <c r="AO463" s="357" t="str">
        <f t="array" ref="AO463">IF(COUNT(IF($R$5:$R$54=$AC463,IF($A$5:$A$54=AO$462,$T$5:$T$54,""),""))=0,"-",AVERAGE(IF($R$5:$R$54=$AC463,IF($A$5:$A$54=AO$462,$T$5:$T$54,""))))</f>
        <v>-</v>
      </c>
      <c r="AP463" s="358" t="str">
        <f t="array" ref="AP463">IF(AP441&gt;1,AVERAGE(IF($R$5:$R$54=$AC463,$T$5:$T$54,"")),"-")</f>
        <v>-</v>
      </c>
      <c r="AQ463" s="19"/>
      <c r="AR463" s="8"/>
      <c r="AS463" s="19"/>
      <c r="AT463" s="19"/>
      <c r="AU463" s="19"/>
      <c r="AV463" s="19"/>
      <c r="AW463" s="19"/>
      <c r="AX463" s="19"/>
      <c r="AY463" s="19"/>
      <c r="AZ463" s="19"/>
      <c r="BA463" s="19"/>
      <c r="BB463" s="19"/>
      <c r="BC463" s="19"/>
      <c r="BQ463" s="12"/>
      <c r="BR463" s="12"/>
      <c r="BS463" s="12"/>
      <c r="BT463" s="76"/>
      <c r="BU463" s="76"/>
    </row>
    <row r="464" spans="1:73">
      <c r="A464" s="19"/>
      <c r="B464" s="19"/>
      <c r="C464" s="19"/>
      <c r="D464" s="19"/>
      <c r="E464" s="89"/>
      <c r="F464" s="89"/>
      <c r="G464" s="19"/>
      <c r="H464" s="90"/>
      <c r="I464" s="90"/>
      <c r="J464" s="19"/>
      <c r="K464" s="19"/>
      <c r="L464" s="19"/>
      <c r="M464" s="19"/>
      <c r="N464" s="19"/>
      <c r="O464" s="19"/>
      <c r="P464" s="19"/>
      <c r="Q464" s="19"/>
      <c r="R464" s="141"/>
      <c r="S464" s="141"/>
      <c r="T464" s="141"/>
      <c r="U464" s="141"/>
      <c r="V464" s="141"/>
      <c r="W464" s="141"/>
      <c r="X464" s="141"/>
      <c r="Y464" s="141"/>
      <c r="Z464" s="19"/>
      <c r="AA464" s="19"/>
      <c r="AB464" s="19"/>
      <c r="AC464" s="377">
        <v>1</v>
      </c>
      <c r="AD464" s="357" t="str">
        <f t="array" ref="AD464">IF(COUNT(IF($R$5:$R$54=$AC464,IF($A$5:$A$54=AD$462,$T$5:$T$54,""),""))=0,"-",AVERAGE(IF($R$5:$R$54=$AC464,IF($A$5:$A$54=AD$462,$T$5:$T$54,""))))</f>
        <v>-</v>
      </c>
      <c r="AE464" s="357" t="str">
        <f t="array" ref="AE464">IF(COUNT(IF($R$5:$R$54=$AC464,IF($A$5:$A$54=AE$462,$T$5:$T$54,""),""))=0,"-",AVERAGE(IF($R$5:$R$54=$AC464,IF($A$5:$A$54=AE$462,$T$5:$T$54,""))))</f>
        <v>-</v>
      </c>
      <c r="AF464" s="357" t="str">
        <f t="array" ref="AF464">IF(COUNT(IF($R$5:$R$54=$AC464,IF($A$5:$A$54=AF$462,$T$5:$T$54,""),""))=0,"-",AVERAGE(IF($R$5:$R$54=$AC464,IF($A$5:$A$54=AF$462,$T$5:$T$54,""))))</f>
        <v>-</v>
      </c>
      <c r="AG464" s="357" t="str">
        <f t="array" ref="AG464">IF(COUNT(IF($R$5:$R$54=$AC464,IF($A$5:$A$54=AG$462,$T$5:$T$54,""),""))=0,"-",AVERAGE(IF($R$5:$R$54=$AC464,IF($A$5:$A$54=AG$462,$T$5:$T$54,""))))</f>
        <v>-</v>
      </c>
      <c r="AH464" s="357" t="str">
        <f t="array" ref="AH464">IF(COUNT(IF($R$5:$R$54=$AC464,IF($A$5:$A$54=AH$462,$T$5:$T$54,""),""))=0,"-",AVERAGE(IF($R$5:$R$54=$AC464,IF($A$5:$A$54=AH$462,$T$5:$T$54,""))))</f>
        <v>-</v>
      </c>
      <c r="AI464" s="357" t="str">
        <f t="array" ref="AI464">IF(COUNT(IF($R$5:$R$54=$AC464,IF($A$5:$A$54=AI$462,$T$5:$T$54,""),""))=0,"-",AVERAGE(IF($R$5:$R$54=$AC464,IF($A$5:$A$54=AI$462,$T$5:$T$54,""))))</f>
        <v>-</v>
      </c>
      <c r="AJ464" s="357" t="str">
        <f t="array" ref="AJ464">IF(COUNT(IF($R$5:$R$54=$AC464,IF($A$5:$A$54=AJ$462,$T$5:$T$54,""),""))=0,"-",AVERAGE(IF($R$5:$R$54=$AC464,IF($A$5:$A$54=AJ$462,$T$5:$T$54,""))))</f>
        <v>-</v>
      </c>
      <c r="AK464" s="357" t="str">
        <f t="array" ref="AK464">IF(COUNT(IF($R$5:$R$54=$AC464,IF($A$5:$A$54=AK$462,$T$5:$T$54,""),""))=0,"-",AVERAGE(IF($R$5:$R$54=$AC464,IF($A$5:$A$54=AK$462,$T$5:$T$54,""))))</f>
        <v>-</v>
      </c>
      <c r="AL464" s="357" t="str">
        <f t="array" ref="AL464">IF(COUNT(IF($R$5:$R$54=$AC464,IF($A$5:$A$54=AL$462,$T$5:$T$54,""),""))=0,"-",AVERAGE(IF($R$5:$R$54=$AC464,IF($A$5:$A$54=AL$462,$T$5:$T$54,""))))</f>
        <v>-</v>
      </c>
      <c r="AM464" s="357" t="str">
        <f t="array" ref="AM464">IF(COUNT(IF($R$5:$R$54=$AC464,IF($A$5:$A$54=AM$462,$T$5:$T$54,""),""))=0,"-",AVERAGE(IF($R$5:$R$54=$AC464,IF($A$5:$A$54=AM$462,$T$5:$T$54,""))))</f>
        <v>-</v>
      </c>
      <c r="AN464" s="357" t="str">
        <f t="array" ref="AN464">IF(COUNT(IF($R$5:$R$54=$AC464,IF($A$5:$A$54=AN$462,$T$5:$T$54,""),""))=0,"-",AVERAGE(IF($R$5:$R$54=$AC464,IF($A$5:$A$54=AN$462,$T$5:$T$54,""))))</f>
        <v>-</v>
      </c>
      <c r="AO464" s="357" t="str">
        <f t="array" ref="AO464">IF(COUNT(IF($R$5:$R$54=$AC464,IF($A$5:$A$54=AO$462,$T$5:$T$54,""),""))=0,"-",AVERAGE(IF($R$5:$R$54=$AC464,IF($A$5:$A$54=AO$462,$T$5:$T$54,""))))</f>
        <v>-</v>
      </c>
      <c r="AP464" s="359" t="str">
        <f t="array" ref="AP464">IF(AP442&gt;1,AVERAGE(IF($R$5:$R$54=$AC464,$T$5:$T$54,"")),"-")</f>
        <v>-</v>
      </c>
      <c r="AQ464" s="19"/>
      <c r="AR464" s="8"/>
      <c r="AS464" s="19"/>
      <c r="AT464" s="19"/>
      <c r="AU464" s="19"/>
      <c r="AV464" s="19"/>
      <c r="AW464" s="19"/>
      <c r="AX464" s="19"/>
      <c r="AY464" s="19"/>
      <c r="AZ464" s="19"/>
      <c r="BA464" s="19"/>
      <c r="BB464" s="19"/>
      <c r="BC464" s="19"/>
      <c r="BQ464" s="12"/>
      <c r="BR464" s="12"/>
      <c r="BS464" s="12"/>
      <c r="BT464" s="76"/>
      <c r="BU464" s="76"/>
    </row>
    <row r="465" spans="1:73">
      <c r="A465" s="19"/>
      <c r="B465" s="19"/>
      <c r="C465" s="19"/>
      <c r="D465" s="19"/>
      <c r="E465" s="89"/>
      <c r="F465" s="89"/>
      <c r="G465" s="19"/>
      <c r="H465" s="90"/>
      <c r="I465" s="90"/>
      <c r="J465" s="19"/>
      <c r="K465" s="19"/>
      <c r="L465" s="19"/>
      <c r="M465" s="19"/>
      <c r="N465" s="19"/>
      <c r="O465" s="19"/>
      <c r="P465" s="19"/>
      <c r="Q465" s="19"/>
      <c r="R465" s="141"/>
      <c r="S465" s="141"/>
      <c r="T465" s="141"/>
      <c r="U465" s="141"/>
      <c r="V465" s="141"/>
      <c r="W465" s="141"/>
      <c r="X465" s="141"/>
      <c r="Y465" s="141"/>
      <c r="Z465" s="19"/>
      <c r="AA465" s="19"/>
      <c r="AB465" s="19"/>
      <c r="AC465" s="377">
        <v>2</v>
      </c>
      <c r="AD465" s="357">
        <f t="array" ref="AD465">IF(COUNT(IF($R$5:$R$54=$AC465,IF($A$5:$A$54=AD$462,$T$5:$T$54,""),""))=0,"-",AVERAGE(IF($R$5:$R$54=$AC465,IF($A$5:$A$54=AD$462,$T$5:$T$54,""))))</f>
        <v>0</v>
      </c>
      <c r="AE465" s="357">
        <f t="array" ref="AE465">IF(COUNT(IF($R$5:$R$54=$AC465,IF($A$5:$A$54=AE$462,$T$5:$T$54,""),""))=0,"-",AVERAGE(IF($R$5:$R$54=$AC465,IF($A$5:$A$54=AE$462,$T$5:$T$54,""))))</f>
        <v>0</v>
      </c>
      <c r="AF465" s="357" t="str">
        <f t="array" ref="AF465">IF(COUNT(IF($R$5:$R$54=$AC465,IF($A$5:$A$54=AF$462,$T$5:$T$54,""),""))=0,"-",AVERAGE(IF($R$5:$R$54=$AC465,IF($A$5:$A$54=AF$462,$T$5:$T$54,""))))</f>
        <v>-</v>
      </c>
      <c r="AG465" s="357" t="str">
        <f t="array" ref="AG465">IF(COUNT(IF($R$5:$R$54=$AC465,IF($A$5:$A$54=AG$462,$T$5:$T$54,""),""))=0,"-",AVERAGE(IF($R$5:$R$54=$AC465,IF($A$5:$A$54=AG$462,$T$5:$T$54,""))))</f>
        <v>-</v>
      </c>
      <c r="AH465" s="357">
        <f t="array" ref="AH465">IF(COUNT(IF($R$5:$R$54=$AC465,IF($A$5:$A$54=AH$462,$T$5:$T$54,""),""))=0,"-",AVERAGE(IF($R$5:$R$54=$AC465,IF($A$5:$A$54=AH$462,$T$5:$T$54,""))))</f>
        <v>0</v>
      </c>
      <c r="AI465" s="357" t="str">
        <f t="array" ref="AI465">IF(COUNT(IF($R$5:$R$54=$AC465,IF($A$5:$A$54=AI$462,$T$5:$T$54,""),""))=0,"-",AVERAGE(IF($R$5:$R$54=$AC465,IF($A$5:$A$54=AI$462,$T$5:$T$54,""))))</f>
        <v>-</v>
      </c>
      <c r="AJ465" s="357">
        <f t="array" ref="AJ465">IF(COUNT(IF($R$5:$R$54=$AC465,IF($A$5:$A$54=AJ$462,$T$5:$T$54,""),""))=0,"-",AVERAGE(IF($R$5:$R$54=$AC465,IF($A$5:$A$54=AJ$462,$T$5:$T$54,""))))</f>
        <v>0</v>
      </c>
      <c r="AK465" s="357" t="str">
        <f t="array" ref="AK465">IF(COUNT(IF($R$5:$R$54=$AC465,IF($A$5:$A$54=AK$462,$T$5:$T$54,""),""))=0,"-",AVERAGE(IF($R$5:$R$54=$AC465,IF($A$5:$A$54=AK$462,$T$5:$T$54,""))))</f>
        <v>-</v>
      </c>
      <c r="AL465" s="357">
        <f t="array" ref="AL465">IF(COUNT(IF($R$5:$R$54=$AC465,IF($A$5:$A$54=AL$462,$T$5:$T$54,""),""))=0,"-",AVERAGE(IF($R$5:$R$54=$AC465,IF($A$5:$A$54=AL$462,$T$5:$T$54,""))))</f>
        <v>0</v>
      </c>
      <c r="AM465" s="357" t="str">
        <f t="array" ref="AM465">IF(COUNT(IF($R$5:$R$54=$AC465,IF($A$5:$A$54=AM$462,$T$5:$T$54,""),""))=0,"-",AVERAGE(IF($R$5:$R$54=$AC465,IF($A$5:$A$54=AM$462,$T$5:$T$54,""))))</f>
        <v>-</v>
      </c>
      <c r="AN465" s="357" t="str">
        <f t="array" ref="AN465">IF(COUNT(IF($R$5:$R$54=$AC465,IF($A$5:$A$54=AN$462,$T$5:$T$54,""),""))=0,"-",AVERAGE(IF($R$5:$R$54=$AC465,IF($A$5:$A$54=AN$462,$T$5:$T$54,""))))</f>
        <v>-</v>
      </c>
      <c r="AO465" s="357" t="str">
        <f t="array" ref="AO465">IF(COUNT(IF($R$5:$R$54=$AC465,IF($A$5:$A$54=AO$462,$T$5:$T$54,""),""))=0,"-",AVERAGE(IF($R$5:$R$54=$AC465,IF($A$5:$A$54=AO$462,$T$5:$T$54,""))))</f>
        <v>-</v>
      </c>
      <c r="AP465" s="359">
        <f t="array" ref="AP465">IF(AP443&gt;1,AVERAGE(IF($R$5:$R$54=$AC465,$T$5:$T$54,"")),"-")</f>
        <v>0</v>
      </c>
      <c r="AQ465" s="19"/>
      <c r="AR465" s="8"/>
      <c r="AS465" s="19"/>
      <c r="AT465" s="19"/>
      <c r="AU465" s="19"/>
      <c r="AV465" s="19"/>
      <c r="AW465" s="19"/>
      <c r="AX465" s="19"/>
      <c r="AY465" s="19"/>
      <c r="AZ465" s="19"/>
      <c r="BA465" s="19"/>
      <c r="BB465" s="19"/>
      <c r="BC465" s="19"/>
      <c r="BQ465" s="12"/>
      <c r="BR465" s="12"/>
      <c r="BS465" s="12"/>
      <c r="BT465" s="76"/>
      <c r="BU465" s="76"/>
    </row>
    <row r="466" spans="1:73">
      <c r="A466" s="19"/>
      <c r="B466" s="19"/>
      <c r="C466" s="19"/>
      <c r="D466" s="19"/>
      <c r="E466" s="89"/>
      <c r="F466" s="89"/>
      <c r="G466" s="19"/>
      <c r="H466" s="90"/>
      <c r="I466" s="90"/>
      <c r="J466" s="19"/>
      <c r="K466" s="19"/>
      <c r="L466" s="19"/>
      <c r="M466" s="19"/>
      <c r="N466" s="19"/>
      <c r="O466" s="19"/>
      <c r="P466" s="19"/>
      <c r="Q466" s="19"/>
      <c r="R466" s="141"/>
      <c r="S466" s="141"/>
      <c r="T466" s="141"/>
      <c r="U466" s="141"/>
      <c r="V466" s="141"/>
      <c r="W466" s="141"/>
      <c r="X466" s="141"/>
      <c r="Y466" s="141"/>
      <c r="Z466" s="19"/>
      <c r="AA466" s="19"/>
      <c r="AB466" s="19"/>
      <c r="AC466" s="377">
        <v>3</v>
      </c>
      <c r="AD466" s="357" t="str">
        <f t="array" ref="AD466">IF(COUNT(IF($R$5:$R$54=$AC466,IF($A$5:$A$54=AD$462,$T$5:$T$54,""),""))=0,"-",AVERAGE(IF($R$5:$R$54=$AC466,IF($A$5:$A$54=AD$462,$T$5:$T$54,""))))</f>
        <v>-</v>
      </c>
      <c r="AE466" s="357">
        <f t="array" ref="AE466">IF(COUNT(IF($R$5:$R$54=$AC466,IF($A$5:$A$54=AE$462,$T$5:$T$54,""),""))=0,"-",AVERAGE(IF($R$5:$R$54=$AC466,IF($A$5:$A$54=AE$462,$T$5:$T$54,""))))</f>
        <v>3.6594385722700545E-2</v>
      </c>
      <c r="AF466" s="357" t="str">
        <f t="array" ref="AF466">IF(COUNT(IF($R$5:$R$54=$AC466,IF($A$5:$A$54=AF$462,$T$5:$T$54,""),""))=0,"-",AVERAGE(IF($R$5:$R$54=$AC466,IF($A$5:$A$54=AF$462,$T$5:$T$54,""))))</f>
        <v>-</v>
      </c>
      <c r="AG466" s="357" t="str">
        <f t="array" ref="AG466">IF(COUNT(IF($R$5:$R$54=$AC466,IF($A$5:$A$54=AG$462,$T$5:$T$54,""),""))=0,"-",AVERAGE(IF($R$5:$R$54=$AC466,IF($A$5:$A$54=AG$462,$T$5:$T$54,""))))</f>
        <v>-</v>
      </c>
      <c r="AH466" s="357" t="str">
        <f t="array" ref="AH466">IF(COUNT(IF($R$5:$R$54=$AC466,IF($A$5:$A$54=AH$462,$T$5:$T$54,""),""))=0,"-",AVERAGE(IF($R$5:$R$54=$AC466,IF($A$5:$A$54=AH$462,$T$5:$T$54,""))))</f>
        <v>-</v>
      </c>
      <c r="AI466" s="357" t="str">
        <f t="array" ref="AI466">IF(COUNT(IF($R$5:$R$54=$AC466,IF($A$5:$A$54=AI$462,$T$5:$T$54,""),""))=0,"-",AVERAGE(IF($R$5:$R$54=$AC466,IF($A$5:$A$54=AI$462,$T$5:$T$54,""))))</f>
        <v>-</v>
      </c>
      <c r="AJ466" s="357" t="str">
        <f t="array" ref="AJ466">IF(COUNT(IF($R$5:$R$54=$AC466,IF($A$5:$A$54=AJ$462,$T$5:$T$54,""),""))=0,"-",AVERAGE(IF($R$5:$R$54=$AC466,IF($A$5:$A$54=AJ$462,$T$5:$T$54,""))))</f>
        <v>-</v>
      </c>
      <c r="AK466" s="357" t="str">
        <f t="array" ref="AK466">IF(COUNT(IF($R$5:$R$54=$AC466,IF($A$5:$A$54=AK$462,$T$5:$T$54,""),""))=0,"-",AVERAGE(IF($R$5:$R$54=$AC466,IF($A$5:$A$54=AK$462,$T$5:$T$54,""))))</f>
        <v>-</v>
      </c>
      <c r="AL466" s="357" t="str">
        <f t="array" ref="AL466">IF(COUNT(IF($R$5:$R$54=$AC466,IF($A$5:$A$54=AL$462,$T$5:$T$54,""),""))=0,"-",AVERAGE(IF($R$5:$R$54=$AC466,IF($A$5:$A$54=AL$462,$T$5:$T$54,""))))</f>
        <v>-</v>
      </c>
      <c r="AM466" s="357" t="str">
        <f t="array" ref="AM466">IF(COUNT(IF($R$5:$R$54=$AC466,IF($A$5:$A$54=AM$462,$T$5:$T$54,""),""))=0,"-",AVERAGE(IF($R$5:$R$54=$AC466,IF($A$5:$A$54=AM$462,$T$5:$T$54,""))))</f>
        <v>-</v>
      </c>
      <c r="AN466" s="357" t="str">
        <f t="array" ref="AN466">IF(COUNT(IF($R$5:$R$54=$AC466,IF($A$5:$A$54=AN$462,$T$5:$T$54,""),""))=0,"-",AVERAGE(IF($R$5:$R$54=$AC466,IF($A$5:$A$54=AN$462,$T$5:$T$54,""))))</f>
        <v>-</v>
      </c>
      <c r="AO466" s="357" t="str">
        <f t="array" ref="AO466">IF(COUNT(IF($R$5:$R$54=$AC466,IF($A$5:$A$54=AO$462,$T$5:$T$54,""),""))=0,"-",AVERAGE(IF($R$5:$R$54=$AC466,IF($A$5:$A$54=AO$462,$T$5:$T$54,""))))</f>
        <v>-</v>
      </c>
      <c r="AP466" s="359">
        <f t="array" ref="AP466">IF(AP444&gt;1,AVERAGE(IF($R$5:$R$54=$AC466,$T$5:$T$54,"")),"-")</f>
        <v>3.6594385722700545E-2</v>
      </c>
      <c r="AQ466" s="19"/>
      <c r="AR466" s="8"/>
      <c r="AS466" s="19"/>
      <c r="AT466" s="19"/>
      <c r="AU466" s="19"/>
      <c r="AV466" s="19"/>
      <c r="AW466" s="19"/>
      <c r="AX466" s="19"/>
      <c r="AY466" s="19"/>
      <c r="AZ466" s="19"/>
      <c r="BA466" s="19"/>
      <c r="BB466" s="19"/>
      <c r="BC466" s="19"/>
      <c r="BQ466" s="12"/>
      <c r="BR466" s="12"/>
      <c r="BS466" s="12"/>
      <c r="BT466" s="76"/>
      <c r="BU466" s="76"/>
    </row>
    <row r="467" spans="1:73">
      <c r="A467" s="19"/>
      <c r="B467" s="19"/>
      <c r="C467" s="19"/>
      <c r="D467" s="19"/>
      <c r="E467" s="89"/>
      <c r="F467" s="89"/>
      <c r="G467" s="19"/>
      <c r="H467" s="90"/>
      <c r="I467" s="90"/>
      <c r="J467" s="19"/>
      <c r="K467" s="19"/>
      <c r="L467" s="19"/>
      <c r="M467" s="19"/>
      <c r="N467" s="19"/>
      <c r="O467" s="19"/>
      <c r="P467" s="19"/>
      <c r="Q467" s="19"/>
      <c r="R467" s="141"/>
      <c r="S467" s="141"/>
      <c r="T467" s="141"/>
      <c r="U467" s="141"/>
      <c r="V467" s="141"/>
      <c r="W467" s="141"/>
      <c r="X467" s="141"/>
      <c r="Y467" s="141"/>
      <c r="Z467" s="19"/>
      <c r="AA467" s="19"/>
      <c r="AB467" s="19"/>
      <c r="AC467" s="377">
        <v>4</v>
      </c>
      <c r="AD467" s="357" t="str">
        <f t="array" ref="AD467">IF(COUNT(IF($R$5:$R$54=$AC467,IF($A$5:$A$54=AD$462,$T$5:$T$54,""),""))=0,"-",AVERAGE(IF($R$5:$R$54=$AC467,IF($A$5:$A$54=AD$462,$T$5:$T$54,""))))</f>
        <v>-</v>
      </c>
      <c r="AE467" s="357">
        <f t="array" ref="AE467">IF(COUNT(IF($R$5:$R$54=$AC467,IF($A$5:$A$54=AE$462,$T$5:$T$54,""),""))=0,"-",AVERAGE(IF($R$5:$R$54=$AC467,IF($A$5:$A$54=AE$462,$T$5:$T$54,""))))</f>
        <v>6.3569897525559402E-2</v>
      </c>
      <c r="AF467" s="357" t="str">
        <f t="array" ref="AF467">IF(COUNT(IF($R$5:$R$54=$AC467,IF($A$5:$A$54=AF$462,$T$5:$T$54,""),""))=0,"-",AVERAGE(IF($R$5:$R$54=$AC467,IF($A$5:$A$54=AF$462,$T$5:$T$54,""))))</f>
        <v>-</v>
      </c>
      <c r="AG467" s="357" t="str">
        <f t="array" ref="AG467">IF(COUNT(IF($R$5:$R$54=$AC467,IF($A$5:$A$54=AG$462,$T$5:$T$54,""),""))=0,"-",AVERAGE(IF($R$5:$R$54=$AC467,IF($A$5:$A$54=AG$462,$T$5:$T$54,""))))</f>
        <v>-</v>
      </c>
      <c r="AH467" s="357" t="str">
        <f t="array" ref="AH467">IF(COUNT(IF($R$5:$R$54=$AC467,IF($A$5:$A$54=AH$462,$T$5:$T$54,""),""))=0,"-",AVERAGE(IF($R$5:$R$54=$AC467,IF($A$5:$A$54=AH$462,$T$5:$T$54,""))))</f>
        <v>-</v>
      </c>
      <c r="AI467" s="357" t="str">
        <f t="array" ref="AI467">IF(COUNT(IF($R$5:$R$54=$AC467,IF($A$5:$A$54=AI$462,$T$5:$T$54,""),""))=0,"-",AVERAGE(IF($R$5:$R$54=$AC467,IF($A$5:$A$54=AI$462,$T$5:$T$54,""))))</f>
        <v>-</v>
      </c>
      <c r="AJ467" s="357" t="str">
        <f t="array" ref="AJ467">IF(COUNT(IF($R$5:$R$54=$AC467,IF($A$5:$A$54=AJ$462,$T$5:$T$54,""),""))=0,"-",AVERAGE(IF($R$5:$R$54=$AC467,IF($A$5:$A$54=AJ$462,$T$5:$T$54,""))))</f>
        <v>-</v>
      </c>
      <c r="AK467" s="357" t="str">
        <f t="array" ref="AK467">IF(COUNT(IF($R$5:$R$54=$AC467,IF($A$5:$A$54=AK$462,$T$5:$T$54,""),""))=0,"-",AVERAGE(IF($R$5:$R$54=$AC467,IF($A$5:$A$54=AK$462,$T$5:$T$54,""))))</f>
        <v>-</v>
      </c>
      <c r="AL467" s="357" t="str">
        <f t="array" ref="AL467">IF(COUNT(IF($R$5:$R$54=$AC467,IF($A$5:$A$54=AL$462,$T$5:$T$54,""),""))=0,"-",AVERAGE(IF($R$5:$R$54=$AC467,IF($A$5:$A$54=AL$462,$T$5:$T$54,""))))</f>
        <v>-</v>
      </c>
      <c r="AM467" s="357" t="str">
        <f t="array" ref="AM467">IF(COUNT(IF($R$5:$R$54=$AC467,IF($A$5:$A$54=AM$462,$T$5:$T$54,""),""))=0,"-",AVERAGE(IF($R$5:$R$54=$AC467,IF($A$5:$A$54=AM$462,$T$5:$T$54,""))))</f>
        <v>-</v>
      </c>
      <c r="AN467" s="357" t="str">
        <f t="array" ref="AN467">IF(COUNT(IF($R$5:$R$54=$AC467,IF($A$5:$A$54=AN$462,$T$5:$T$54,""),""))=0,"-",AVERAGE(IF($R$5:$R$54=$AC467,IF($A$5:$A$54=AN$462,$T$5:$T$54,""))))</f>
        <v>-</v>
      </c>
      <c r="AO467" s="357" t="str">
        <f t="array" ref="AO467">IF(COUNT(IF($R$5:$R$54=$AC467,IF($A$5:$A$54=AO$462,$T$5:$T$54,""),""))=0,"-",AVERAGE(IF($R$5:$R$54=$AC467,IF($A$5:$A$54=AO$462,$T$5:$T$54,""))))</f>
        <v>-</v>
      </c>
      <c r="AP467" s="359">
        <f t="array" ref="AP467">IF(AP445&gt;1,AVERAGE(IF($R$5:$R$54=$AC467,$T$5:$T$54,"")),"-")</f>
        <v>6.3569897525559402E-2</v>
      </c>
      <c r="AQ467" s="19"/>
      <c r="AR467" s="8"/>
      <c r="AS467" s="19"/>
      <c r="AT467" s="19"/>
      <c r="AU467" s="19"/>
      <c r="AV467" s="19"/>
      <c r="AW467" s="19"/>
      <c r="AX467" s="19"/>
      <c r="AY467" s="19"/>
      <c r="AZ467" s="19"/>
      <c r="BA467" s="19"/>
      <c r="BB467" s="19"/>
      <c r="BC467" s="19"/>
      <c r="BQ467" s="12"/>
      <c r="BR467" s="12"/>
      <c r="BS467" s="12"/>
      <c r="BT467" s="76"/>
      <c r="BU467" s="76"/>
    </row>
    <row r="468" spans="1:73">
      <c r="A468" s="19"/>
      <c r="B468" s="19"/>
      <c r="C468" s="19"/>
      <c r="D468" s="19"/>
      <c r="E468" s="89"/>
      <c r="F468" s="89"/>
      <c r="G468" s="19"/>
      <c r="H468" s="90"/>
      <c r="I468" s="90"/>
      <c r="J468" s="19"/>
      <c r="K468" s="19"/>
      <c r="L468" s="19"/>
      <c r="M468" s="19"/>
      <c r="N468" s="19"/>
      <c r="O468" s="19"/>
      <c r="P468" s="19"/>
      <c r="Q468" s="19"/>
      <c r="R468" s="141"/>
      <c r="S468" s="141"/>
      <c r="T468" s="141"/>
      <c r="U468" s="141"/>
      <c r="V468" s="141"/>
      <c r="W468" s="141"/>
      <c r="X468" s="141"/>
      <c r="Y468" s="141"/>
      <c r="Z468" s="19"/>
      <c r="AA468" s="19"/>
      <c r="AB468" s="19"/>
      <c r="AC468" s="377">
        <v>5</v>
      </c>
      <c r="AD468" s="357">
        <f t="array" ref="AD468">IF(COUNT(IF($R$5:$R$54=$AC468,IF($A$5:$A$54=AD$462,$T$5:$T$54,""),""))=0,"-",AVERAGE(IF($R$5:$R$54=$AC468,IF($A$5:$A$54=AD$462,$T$5:$T$54,""))))</f>
        <v>3.100272215851313E-2</v>
      </c>
      <c r="AE468" s="357">
        <f t="array" ref="AE468">IF(COUNT(IF($R$5:$R$54=$AC468,IF($A$5:$A$54=AE$462,$T$5:$T$54,""),""))=0,"-",AVERAGE(IF($R$5:$R$54=$AC468,IF($A$5:$A$54=AE$462,$T$5:$T$54,""))))</f>
        <v>2.0668481439008752E-2</v>
      </c>
      <c r="AF468" s="357" t="str">
        <f t="array" ref="AF468">IF(COUNT(IF($R$5:$R$54=$AC468,IF($A$5:$A$54=AF$462,$T$5:$T$54,""),""))=0,"-",AVERAGE(IF($R$5:$R$54=$AC468,IF($A$5:$A$54=AF$462,$T$5:$T$54,""))))</f>
        <v>-</v>
      </c>
      <c r="AG468" s="357" t="str">
        <f t="array" ref="AG468">IF(COUNT(IF($R$5:$R$54=$AC468,IF($A$5:$A$54=AG$462,$T$5:$T$54,""),""))=0,"-",AVERAGE(IF($R$5:$R$54=$AC468,IF($A$5:$A$54=AG$462,$T$5:$T$54,""))))</f>
        <v>-</v>
      </c>
      <c r="AH468" s="357">
        <f t="array" ref="AH468">IF(COUNT(IF($R$5:$R$54=$AC468,IF($A$5:$A$54=AH$462,$T$5:$T$54,""),""))=0,"-",AVERAGE(IF($R$5:$R$54=$AC468,IF($A$5:$A$54=AH$462,$T$5:$T$54,""))))</f>
        <v>3.100272215851313E-2</v>
      </c>
      <c r="AI468" s="357" t="str">
        <f t="array" ref="AI468">IF(COUNT(IF($R$5:$R$54=$AC468,IF($A$5:$A$54=AI$462,$T$5:$T$54,""),""))=0,"-",AVERAGE(IF($R$5:$R$54=$AC468,IF($A$5:$A$54=AI$462,$T$5:$T$54,""))))</f>
        <v>-</v>
      </c>
      <c r="AJ468" s="357">
        <f t="array" ref="AJ468">IF(COUNT(IF($R$5:$R$54=$AC468,IF($A$5:$A$54=AJ$462,$T$5:$T$54,""),""))=0,"-",AVERAGE(IF($R$5:$R$54=$AC468,IF($A$5:$A$54=AJ$462,$T$5:$T$54,""))))</f>
        <v>3.100272215851313E-2</v>
      </c>
      <c r="AK468" s="357" t="str">
        <f t="array" ref="AK468">IF(COUNT(IF($R$5:$R$54=$AC468,IF($A$5:$A$54=AK$462,$T$5:$T$54,""),""))=0,"-",AVERAGE(IF($R$5:$R$54=$AC468,IF($A$5:$A$54=AK$462,$T$5:$T$54,""))))</f>
        <v>-</v>
      </c>
      <c r="AL468" s="357">
        <f t="array" ref="AL468">IF(COUNT(IF($R$5:$R$54=$AC468,IF($A$5:$A$54=AL$462,$T$5:$T$54,""),""))=0,"-",AVERAGE(IF($R$5:$R$54=$AC468,IF($A$5:$A$54=AL$462,$T$5:$T$54,""))))</f>
        <v>3.100272215851313E-2</v>
      </c>
      <c r="AM468" s="357" t="str">
        <f t="array" ref="AM468">IF(COUNT(IF($R$5:$R$54=$AC468,IF($A$5:$A$54=AM$462,$T$5:$T$54,""),""))=0,"-",AVERAGE(IF($R$5:$R$54=$AC468,IF($A$5:$A$54=AM$462,$T$5:$T$54,""))))</f>
        <v>-</v>
      </c>
      <c r="AN468" s="357" t="str">
        <f t="array" ref="AN468">IF(COUNT(IF($R$5:$R$54=$AC468,IF($A$5:$A$54=AN$462,$T$5:$T$54,""),""))=0,"-",AVERAGE(IF($R$5:$R$54=$AC468,IF($A$5:$A$54=AN$462,$T$5:$T$54,""))))</f>
        <v>-</v>
      </c>
      <c r="AO468" s="357" t="str">
        <f t="array" ref="AO468">IF(COUNT(IF($R$5:$R$54=$AC468,IF($A$5:$A$54=AO$462,$T$5:$T$54,""),""))=0,"-",AVERAGE(IF($R$5:$R$54=$AC468,IF($A$5:$A$54=AO$462,$T$5:$T$54,""))))</f>
        <v>-</v>
      </c>
      <c r="AP468" s="359">
        <f t="array" ref="AP468">IF(AP446&gt;1,AVERAGE(IF($R$5:$R$54=$AC468,$T$5:$T$54,"")),"-")</f>
        <v>2.4802177726810502E-2</v>
      </c>
      <c r="AQ468" s="19"/>
      <c r="AR468" s="8"/>
      <c r="AS468" s="19"/>
      <c r="AT468" s="19"/>
      <c r="AU468" s="19"/>
      <c r="AV468" s="19"/>
      <c r="AW468" s="19"/>
      <c r="AX468" s="19"/>
      <c r="AY468" s="19"/>
      <c r="AZ468" s="19"/>
      <c r="BA468" s="19"/>
      <c r="BB468" s="19"/>
      <c r="BC468" s="19"/>
      <c r="BQ468" s="12"/>
      <c r="BR468" s="12"/>
      <c r="BS468" s="12"/>
      <c r="BT468" s="76"/>
      <c r="BU468" s="76"/>
    </row>
    <row r="469" spans="1:73">
      <c r="A469" s="19"/>
      <c r="B469" s="19"/>
      <c r="C469" s="19"/>
      <c r="D469" s="19"/>
      <c r="E469" s="89"/>
      <c r="F469" s="89"/>
      <c r="G469" s="19"/>
      <c r="H469" s="90"/>
      <c r="I469" s="90"/>
      <c r="J469" s="19"/>
      <c r="K469" s="19"/>
      <c r="L469" s="19"/>
      <c r="M469" s="19"/>
      <c r="N469" s="19"/>
      <c r="O469" s="19"/>
      <c r="P469" s="19"/>
      <c r="Q469" s="19"/>
      <c r="R469" s="141"/>
      <c r="S469" s="141"/>
      <c r="T469" s="141"/>
      <c r="U469" s="141"/>
      <c r="V469" s="141"/>
      <c r="W469" s="141"/>
      <c r="X469" s="141"/>
      <c r="Y469" s="141"/>
      <c r="Z469" s="19"/>
      <c r="AA469" s="19"/>
      <c r="AB469" s="19"/>
      <c r="AC469" s="377">
        <v>6</v>
      </c>
      <c r="AD469" s="357">
        <f t="array" ref="AD469">IF(COUNT(IF($R$5:$R$54=$AC469,IF($A$5:$A$54=AD$462,$T$5:$T$54,""),""))=0,"-",AVERAGE(IF($R$5:$R$54=$AC469,IF($A$5:$A$54=AD$462,$T$5:$T$54,""))))</f>
        <v>3.2383322632456545E-2</v>
      </c>
      <c r="AE469" s="357">
        <f t="array" ref="AE469">IF(COUNT(IF($R$5:$R$54=$AC469,IF($A$5:$A$54=AE$462,$T$5:$T$54,""),""))=0,"-",AVERAGE(IF($R$5:$R$54=$AC469,IF($A$5:$A$54=AE$462,$T$5:$T$54,""))))</f>
        <v>0</v>
      </c>
      <c r="AF469" s="357" t="str">
        <f t="array" ref="AF469">IF(COUNT(IF($R$5:$R$54=$AC469,IF($A$5:$A$54=AF$462,$T$5:$T$54,""),""))=0,"-",AVERAGE(IF($R$5:$R$54=$AC469,IF($A$5:$A$54=AF$462,$T$5:$T$54,""))))</f>
        <v>-</v>
      </c>
      <c r="AG469" s="357" t="str">
        <f t="array" ref="AG469">IF(COUNT(IF($R$5:$R$54=$AC469,IF($A$5:$A$54=AG$462,$T$5:$T$54,""),""))=0,"-",AVERAGE(IF($R$5:$R$54=$AC469,IF($A$5:$A$54=AG$462,$T$5:$T$54,""))))</f>
        <v>-</v>
      </c>
      <c r="AH469" s="357">
        <f t="array" ref="AH469">IF(COUNT(IF($R$5:$R$54=$AC469,IF($A$5:$A$54=AH$462,$T$5:$T$54,""),""))=0,"-",AVERAGE(IF($R$5:$R$54=$AC469,IF($A$5:$A$54=AH$462,$T$5:$T$54,""))))</f>
        <v>3.2383322632456545E-2</v>
      </c>
      <c r="AI469" s="357" t="str">
        <f t="array" ref="AI469">IF(COUNT(IF($R$5:$R$54=$AC469,IF($A$5:$A$54=AI$462,$T$5:$T$54,""),""))=0,"-",AVERAGE(IF($R$5:$R$54=$AC469,IF($A$5:$A$54=AI$462,$T$5:$T$54,""))))</f>
        <v>-</v>
      </c>
      <c r="AJ469" s="357">
        <f t="array" ref="AJ469">IF(COUNT(IF($R$5:$R$54=$AC469,IF($A$5:$A$54=AJ$462,$T$5:$T$54,""),""))=0,"-",AVERAGE(IF($R$5:$R$54=$AC469,IF($A$5:$A$54=AJ$462,$T$5:$T$54,""))))</f>
        <v>3.2383322632456545E-2</v>
      </c>
      <c r="AK469" s="357" t="str">
        <f t="array" ref="AK469">IF(COUNT(IF($R$5:$R$54=$AC469,IF($A$5:$A$54=AK$462,$T$5:$T$54,""),""))=0,"-",AVERAGE(IF($R$5:$R$54=$AC469,IF($A$5:$A$54=AK$462,$T$5:$T$54,""))))</f>
        <v>-</v>
      </c>
      <c r="AL469" s="357">
        <f t="array" ref="AL469">IF(COUNT(IF($R$5:$R$54=$AC469,IF($A$5:$A$54=AL$462,$T$5:$T$54,""),""))=0,"-",AVERAGE(IF($R$5:$R$54=$AC469,IF($A$5:$A$54=AL$462,$T$5:$T$54,""))))</f>
        <v>3.2383322632456545E-2</v>
      </c>
      <c r="AM469" s="357" t="str">
        <f t="array" ref="AM469">IF(COUNT(IF($R$5:$R$54=$AC469,IF($A$5:$A$54=AM$462,$T$5:$T$54,""),""))=0,"-",AVERAGE(IF($R$5:$R$54=$AC469,IF($A$5:$A$54=AM$462,$T$5:$T$54,""))))</f>
        <v>-</v>
      </c>
      <c r="AN469" s="357" t="str">
        <f t="array" ref="AN469">IF(COUNT(IF($R$5:$R$54=$AC469,IF($A$5:$A$54=AN$462,$T$5:$T$54,""),""))=0,"-",AVERAGE(IF($R$5:$R$54=$AC469,IF($A$5:$A$54=AN$462,$T$5:$T$54,""))))</f>
        <v>-</v>
      </c>
      <c r="AO469" s="357" t="str">
        <f t="array" ref="AO469">IF(COUNT(IF($R$5:$R$54=$AC469,IF($A$5:$A$54=AO$462,$T$5:$T$54,""),""))=0,"-",AVERAGE(IF($R$5:$R$54=$AC469,IF($A$5:$A$54=AO$462,$T$5:$T$54,""))))</f>
        <v>-</v>
      </c>
      <c r="AP469" s="359">
        <f t="array" ref="AP469">IF(AP447&gt;1,AVERAGE(IF($R$5:$R$54=$AC469,$T$5:$T$54,"")),"-")</f>
        <v>2.1588881754971027E-2</v>
      </c>
      <c r="AQ469" s="19"/>
      <c r="AR469" s="8"/>
      <c r="AS469" s="19"/>
      <c r="AT469" s="19"/>
      <c r="AU469" s="19"/>
      <c r="AV469" s="19"/>
      <c r="AW469" s="19"/>
      <c r="AX469" s="19"/>
      <c r="AY469" s="19"/>
      <c r="AZ469" s="19"/>
      <c r="BA469" s="19"/>
      <c r="BB469" s="19"/>
      <c r="BC469" s="19"/>
      <c r="BQ469" s="12"/>
      <c r="BR469" s="12"/>
      <c r="BS469" s="12"/>
      <c r="BT469" s="76"/>
      <c r="BU469" s="76"/>
    </row>
    <row r="470" spans="1:73">
      <c r="A470" s="19"/>
      <c r="B470" s="19"/>
      <c r="C470" s="19"/>
      <c r="D470" s="19"/>
      <c r="E470" s="89"/>
      <c r="F470" s="89"/>
      <c r="G470" s="19"/>
      <c r="H470" s="90"/>
      <c r="I470" s="90"/>
      <c r="J470" s="19"/>
      <c r="K470" s="19"/>
      <c r="L470" s="19"/>
      <c r="M470" s="19"/>
      <c r="N470" s="19"/>
      <c r="O470" s="19"/>
      <c r="P470" s="19"/>
      <c r="Q470" s="19"/>
      <c r="R470" s="141"/>
      <c r="S470" s="141"/>
      <c r="T470" s="141"/>
      <c r="U470" s="141"/>
      <c r="V470" s="141"/>
      <c r="W470" s="141"/>
      <c r="X470" s="141"/>
      <c r="Y470" s="141"/>
      <c r="Z470" s="19"/>
      <c r="AA470" s="19"/>
      <c r="AB470" s="19"/>
      <c r="AC470" s="377">
        <v>7</v>
      </c>
      <c r="AD470" s="357">
        <f t="array" ref="AD470">IF(COUNT(IF($R$5:$R$54=$AC470,IF($A$5:$A$54=AD$462,$T$5:$T$54,""),""))=0,"-",AVERAGE(IF($R$5:$R$54=$AC470,IF($A$5:$A$54=AD$462,$T$5:$T$54,""))))</f>
        <v>2.2915055508466224E-2</v>
      </c>
      <c r="AE470" s="357">
        <f t="array" ref="AE470">IF(COUNT(IF($R$5:$R$54=$AC470,IF($A$5:$A$54=AE$462,$T$5:$T$54,""),""))=0,"-",AVERAGE(IF($R$5:$R$54=$AC470,IF($A$5:$A$54=AE$462,$T$5:$T$54,""))))</f>
        <v>9.1660222033864893E-3</v>
      </c>
      <c r="AF470" s="357" t="str">
        <f t="array" ref="AF470">IF(COUNT(IF($R$5:$R$54=$AC470,IF($A$5:$A$54=AF$462,$T$5:$T$54,""),""))=0,"-",AVERAGE(IF($R$5:$R$54=$AC470,IF($A$5:$A$54=AF$462,$T$5:$T$54,""))))</f>
        <v>-</v>
      </c>
      <c r="AG470" s="357" t="str">
        <f t="array" ref="AG470">IF(COUNT(IF($R$5:$R$54=$AC470,IF($A$5:$A$54=AG$462,$T$5:$T$54,""),""))=0,"-",AVERAGE(IF($R$5:$R$54=$AC470,IF($A$5:$A$54=AG$462,$T$5:$T$54,""))))</f>
        <v>-</v>
      </c>
      <c r="AH470" s="357">
        <f t="array" ref="AH470">IF(COUNT(IF($R$5:$R$54=$AC470,IF($A$5:$A$54=AH$462,$T$5:$T$54,""),""))=0,"-",AVERAGE(IF($R$5:$R$54=$AC470,IF($A$5:$A$54=AH$462,$T$5:$T$54,""))))</f>
        <v>2.2915055508466224E-2</v>
      </c>
      <c r="AI470" s="357" t="str">
        <f t="array" ref="AI470">IF(COUNT(IF($R$5:$R$54=$AC470,IF($A$5:$A$54=AI$462,$T$5:$T$54,""),""))=0,"-",AVERAGE(IF($R$5:$R$54=$AC470,IF($A$5:$A$54=AI$462,$T$5:$T$54,""))))</f>
        <v>-</v>
      </c>
      <c r="AJ470" s="357">
        <f t="array" ref="AJ470">IF(COUNT(IF($R$5:$R$54=$AC470,IF($A$5:$A$54=AJ$462,$T$5:$T$54,""),""))=0,"-",AVERAGE(IF($R$5:$R$54=$AC470,IF($A$5:$A$54=AJ$462,$T$5:$T$54,""))))</f>
        <v>2.2915055508466224E-2</v>
      </c>
      <c r="AK470" s="357" t="str">
        <f t="array" ref="AK470">IF(COUNT(IF($R$5:$R$54=$AC470,IF($A$5:$A$54=AK$462,$T$5:$T$54,""),""))=0,"-",AVERAGE(IF($R$5:$R$54=$AC470,IF($A$5:$A$54=AK$462,$T$5:$T$54,""))))</f>
        <v>-</v>
      </c>
      <c r="AL470" s="357">
        <f t="array" ref="AL470">IF(COUNT(IF($R$5:$R$54=$AC470,IF($A$5:$A$54=AL$462,$T$5:$T$54,""),""))=0,"-",AVERAGE(IF($R$5:$R$54=$AC470,IF($A$5:$A$54=AL$462,$T$5:$T$54,""))))</f>
        <v>2.2915055508466224E-2</v>
      </c>
      <c r="AM470" s="357" t="str">
        <f t="array" ref="AM470">IF(COUNT(IF($R$5:$R$54=$AC470,IF($A$5:$A$54=AM$462,$T$5:$T$54,""),""))=0,"-",AVERAGE(IF($R$5:$R$54=$AC470,IF($A$5:$A$54=AM$462,$T$5:$T$54,""))))</f>
        <v>-</v>
      </c>
      <c r="AN470" s="357" t="str">
        <f t="array" ref="AN470">IF(COUNT(IF($R$5:$R$54=$AC470,IF($A$5:$A$54=AN$462,$T$5:$T$54,""),""))=0,"-",AVERAGE(IF($R$5:$R$54=$AC470,IF($A$5:$A$54=AN$462,$T$5:$T$54,""))))</f>
        <v>-</v>
      </c>
      <c r="AO470" s="357" t="str">
        <f t="array" ref="AO470">IF(COUNT(IF($R$5:$R$54=$AC470,IF($A$5:$A$54=AO$462,$T$5:$T$54,""),""))=0,"-",AVERAGE(IF($R$5:$R$54=$AC470,IF($A$5:$A$54=AO$462,$T$5:$T$54,""))))</f>
        <v>-</v>
      </c>
      <c r="AP470" s="359">
        <f t="array" ref="AP470">IF(AP448&gt;1,AVERAGE(IF($R$5:$R$54=$AC470,$T$5:$T$54,"")),"-")</f>
        <v>1.3094317433409271E-2</v>
      </c>
      <c r="AQ470" s="19"/>
      <c r="AR470" s="8"/>
      <c r="AS470" s="19"/>
      <c r="AT470" s="19"/>
      <c r="AU470" s="19"/>
      <c r="AV470" s="19"/>
      <c r="AW470" s="19"/>
      <c r="AX470" s="19"/>
      <c r="AY470" s="19"/>
      <c r="AZ470" s="19"/>
      <c r="BA470" s="19"/>
      <c r="BB470" s="19"/>
      <c r="BC470" s="19"/>
      <c r="BQ470" s="12"/>
      <c r="BR470" s="12"/>
      <c r="BS470" s="12"/>
      <c r="BT470" s="76"/>
      <c r="BU470" s="76"/>
    </row>
    <row r="471" spans="1:73">
      <c r="A471" s="19"/>
      <c r="B471" s="19"/>
      <c r="C471" s="19"/>
      <c r="D471" s="19"/>
      <c r="E471" s="89"/>
      <c r="F471" s="89"/>
      <c r="G471" s="19"/>
      <c r="H471" s="90"/>
      <c r="I471" s="90"/>
      <c r="J471" s="19"/>
      <c r="K471" s="19"/>
      <c r="L471" s="19"/>
      <c r="M471" s="19"/>
      <c r="N471" s="19"/>
      <c r="O471" s="19"/>
      <c r="P471" s="19"/>
      <c r="Q471" s="19"/>
      <c r="R471" s="141"/>
      <c r="S471" s="141"/>
      <c r="T471" s="141"/>
      <c r="U471" s="141"/>
      <c r="V471" s="141"/>
      <c r="W471" s="141"/>
      <c r="X471" s="141"/>
      <c r="Y471" s="141"/>
      <c r="Z471" s="19"/>
      <c r="AA471" s="19"/>
      <c r="AB471" s="19"/>
      <c r="AC471" s="377">
        <v>8</v>
      </c>
      <c r="AD471" s="357" t="str">
        <f t="array" ref="AD471">IF(COUNT(IF($R$5:$R$54=$AC471,IF($A$5:$A$54=AD$462,$T$5:$T$54,""),""))=0,"-",AVERAGE(IF($R$5:$R$54=$AC471,IF($A$5:$A$54=AD$462,$T$5:$T$54,""))))</f>
        <v>-</v>
      </c>
      <c r="AE471" s="357">
        <f t="array" ref="AE471">IF(COUNT(IF($R$5:$R$54=$AC471,IF($A$5:$A$54=AE$462,$T$5:$T$54,""),""))=0,"-",AVERAGE(IF($R$5:$R$54=$AC471,IF($A$5:$A$54=AE$462,$T$5:$T$54,""))))</f>
        <v>4.1237611057594617E-2</v>
      </c>
      <c r="AF471" s="357" t="str">
        <f t="array" ref="AF471">IF(COUNT(IF($R$5:$R$54=$AC471,IF($A$5:$A$54=AF$462,$T$5:$T$54,""),""))=0,"-",AVERAGE(IF($R$5:$R$54=$AC471,IF($A$5:$A$54=AF$462,$T$5:$T$54,""))))</f>
        <v>-</v>
      </c>
      <c r="AG471" s="357" t="str">
        <f t="array" ref="AG471">IF(COUNT(IF($R$5:$R$54=$AC471,IF($A$5:$A$54=AG$462,$T$5:$T$54,""),""))=0,"-",AVERAGE(IF($R$5:$R$54=$AC471,IF($A$5:$A$54=AG$462,$T$5:$T$54,""))))</f>
        <v>-</v>
      </c>
      <c r="AH471" s="357" t="str">
        <f t="array" ref="AH471">IF(COUNT(IF($R$5:$R$54=$AC471,IF($A$5:$A$54=AH$462,$T$5:$T$54,""),""))=0,"-",AVERAGE(IF($R$5:$R$54=$AC471,IF($A$5:$A$54=AH$462,$T$5:$T$54,""))))</f>
        <v>-</v>
      </c>
      <c r="AI471" s="357" t="str">
        <f t="array" ref="AI471">IF(COUNT(IF($R$5:$R$54=$AC471,IF($A$5:$A$54=AI$462,$T$5:$T$54,""),""))=0,"-",AVERAGE(IF($R$5:$R$54=$AC471,IF($A$5:$A$54=AI$462,$T$5:$T$54,""))))</f>
        <v>-</v>
      </c>
      <c r="AJ471" s="357" t="str">
        <f t="array" ref="AJ471">IF(COUNT(IF($R$5:$R$54=$AC471,IF($A$5:$A$54=AJ$462,$T$5:$T$54,""),""))=0,"-",AVERAGE(IF($R$5:$R$54=$AC471,IF($A$5:$A$54=AJ$462,$T$5:$T$54,""))))</f>
        <v>-</v>
      </c>
      <c r="AK471" s="357" t="str">
        <f t="array" ref="AK471">IF(COUNT(IF($R$5:$R$54=$AC471,IF($A$5:$A$54=AK$462,$T$5:$T$54,""),""))=0,"-",AVERAGE(IF($R$5:$R$54=$AC471,IF($A$5:$A$54=AK$462,$T$5:$T$54,""))))</f>
        <v>-</v>
      </c>
      <c r="AL471" s="357" t="str">
        <f t="array" ref="AL471">IF(COUNT(IF($R$5:$R$54=$AC471,IF($A$5:$A$54=AL$462,$T$5:$T$54,""),""))=0,"-",AVERAGE(IF($R$5:$R$54=$AC471,IF($A$5:$A$54=AL$462,$T$5:$T$54,""))))</f>
        <v>-</v>
      </c>
      <c r="AM471" s="357" t="str">
        <f t="array" ref="AM471">IF(COUNT(IF($R$5:$R$54=$AC471,IF($A$5:$A$54=AM$462,$T$5:$T$54,""),""))=0,"-",AVERAGE(IF($R$5:$R$54=$AC471,IF($A$5:$A$54=AM$462,$T$5:$T$54,""))))</f>
        <v>-</v>
      </c>
      <c r="AN471" s="357" t="str">
        <f t="array" ref="AN471">IF(COUNT(IF($R$5:$R$54=$AC471,IF($A$5:$A$54=AN$462,$T$5:$T$54,""),""))=0,"-",AVERAGE(IF($R$5:$R$54=$AC471,IF($A$5:$A$54=AN$462,$T$5:$T$54,""))))</f>
        <v>-</v>
      </c>
      <c r="AO471" s="357" t="str">
        <f t="array" ref="AO471">IF(COUNT(IF($R$5:$R$54=$AC471,IF($A$5:$A$54=AO$462,$T$5:$T$54,""),""))=0,"-",AVERAGE(IF($R$5:$R$54=$AC471,IF($A$5:$A$54=AO$462,$T$5:$T$54,""))))</f>
        <v>-</v>
      </c>
      <c r="AP471" s="359">
        <f t="array" ref="AP471">IF(AP449&gt;1,AVERAGE(IF($R$5:$R$54=$AC471,$T$5:$T$54,"")),"-")</f>
        <v>4.1237611057594617E-2</v>
      </c>
      <c r="AQ471" s="19"/>
      <c r="AR471" s="8"/>
      <c r="AS471" s="19"/>
      <c r="AT471" s="19"/>
      <c r="AU471" s="19"/>
      <c r="AV471" s="19"/>
      <c r="AW471" s="19"/>
      <c r="AX471" s="19"/>
      <c r="AY471" s="19"/>
      <c r="AZ471" s="19"/>
      <c r="BA471" s="19"/>
      <c r="BB471" s="19"/>
      <c r="BC471" s="19"/>
      <c r="BQ471" s="12"/>
      <c r="BR471" s="12"/>
      <c r="BS471" s="12"/>
      <c r="BT471" s="76"/>
      <c r="BU471" s="76"/>
    </row>
    <row r="472" spans="1:73">
      <c r="A472" s="19"/>
      <c r="B472" s="19"/>
      <c r="C472" s="19"/>
      <c r="D472" s="19"/>
      <c r="E472" s="89"/>
      <c r="F472" s="89"/>
      <c r="G472" s="19"/>
      <c r="H472" s="90"/>
      <c r="I472" s="90"/>
      <c r="J472" s="19"/>
      <c r="K472" s="19"/>
      <c r="L472" s="19"/>
      <c r="M472" s="19"/>
      <c r="N472" s="19"/>
      <c r="O472" s="19"/>
      <c r="P472" s="19"/>
      <c r="Q472" s="19"/>
      <c r="R472" s="141"/>
      <c r="S472" s="141"/>
      <c r="T472" s="141"/>
      <c r="U472" s="141"/>
      <c r="V472" s="141"/>
      <c r="W472" s="141"/>
      <c r="X472" s="141"/>
      <c r="Y472" s="141"/>
      <c r="Z472" s="19"/>
      <c r="AA472" s="19"/>
      <c r="AB472" s="19"/>
      <c r="AC472" s="377">
        <v>9</v>
      </c>
      <c r="AD472" s="357" t="str">
        <f t="array" ref="AD472">IF(COUNT(IF($R$5:$R$54=$AC472,IF($A$5:$A$54=AD$462,$T$5:$T$54,""),""))=0,"-",AVERAGE(IF($R$5:$R$54=$AC472,IF($A$5:$A$54=AD$462,$T$5:$T$54,""))))</f>
        <v>-</v>
      </c>
      <c r="AE472" s="357">
        <f t="array" ref="AE472">IF(COUNT(IF($R$5:$R$54=$AC472,IF($A$5:$A$54=AE$462,$T$5:$T$54,""),""))=0,"-",AVERAGE(IF($R$5:$R$54=$AC472,IF($A$5:$A$54=AE$462,$T$5:$T$54,""))))</f>
        <v>5.1424615935048421E-2</v>
      </c>
      <c r="AF472" s="357" t="str">
        <f t="array" ref="AF472">IF(COUNT(IF($R$5:$R$54=$AC472,IF($A$5:$A$54=AF$462,$T$5:$T$54,""),""))=0,"-",AVERAGE(IF($R$5:$R$54=$AC472,IF($A$5:$A$54=AF$462,$T$5:$T$54,""))))</f>
        <v>-</v>
      </c>
      <c r="AG472" s="357" t="str">
        <f t="array" ref="AG472">IF(COUNT(IF($R$5:$R$54=$AC472,IF($A$5:$A$54=AG$462,$T$5:$T$54,""),""))=0,"-",AVERAGE(IF($R$5:$R$54=$AC472,IF($A$5:$A$54=AG$462,$T$5:$T$54,""))))</f>
        <v>-</v>
      </c>
      <c r="AH472" s="357" t="str">
        <f t="array" ref="AH472">IF(COUNT(IF($R$5:$R$54=$AC472,IF($A$5:$A$54=AH$462,$T$5:$T$54,""),""))=0,"-",AVERAGE(IF($R$5:$R$54=$AC472,IF($A$5:$A$54=AH$462,$T$5:$T$54,""))))</f>
        <v>-</v>
      </c>
      <c r="AI472" s="357" t="str">
        <f t="array" ref="AI472">IF(COUNT(IF($R$5:$R$54=$AC472,IF($A$5:$A$54=AI$462,$T$5:$T$54,""),""))=0,"-",AVERAGE(IF($R$5:$R$54=$AC472,IF($A$5:$A$54=AI$462,$T$5:$T$54,""))))</f>
        <v>-</v>
      </c>
      <c r="AJ472" s="357" t="str">
        <f t="array" ref="AJ472">IF(COUNT(IF($R$5:$R$54=$AC472,IF($A$5:$A$54=AJ$462,$T$5:$T$54,""),""))=0,"-",AVERAGE(IF($R$5:$R$54=$AC472,IF($A$5:$A$54=AJ$462,$T$5:$T$54,""))))</f>
        <v>-</v>
      </c>
      <c r="AK472" s="357" t="str">
        <f t="array" ref="AK472">IF(COUNT(IF($R$5:$R$54=$AC472,IF($A$5:$A$54=AK$462,$T$5:$T$54,""),""))=0,"-",AVERAGE(IF($R$5:$R$54=$AC472,IF($A$5:$A$54=AK$462,$T$5:$T$54,""))))</f>
        <v>-</v>
      </c>
      <c r="AL472" s="357" t="str">
        <f t="array" ref="AL472">IF(COUNT(IF($R$5:$R$54=$AC472,IF($A$5:$A$54=AL$462,$T$5:$T$54,""),""))=0,"-",AVERAGE(IF($R$5:$R$54=$AC472,IF($A$5:$A$54=AL$462,$T$5:$T$54,""))))</f>
        <v>-</v>
      </c>
      <c r="AM472" s="357" t="str">
        <f t="array" ref="AM472">IF(COUNT(IF($R$5:$R$54=$AC472,IF($A$5:$A$54=AM$462,$T$5:$T$54,""),""))=0,"-",AVERAGE(IF($R$5:$R$54=$AC472,IF($A$5:$A$54=AM$462,$T$5:$T$54,""))))</f>
        <v>-</v>
      </c>
      <c r="AN472" s="357" t="str">
        <f t="array" ref="AN472">IF(COUNT(IF($R$5:$R$54=$AC472,IF($A$5:$A$54=AN$462,$T$5:$T$54,""),""))=0,"-",AVERAGE(IF($R$5:$R$54=$AC472,IF($A$5:$A$54=AN$462,$T$5:$T$54,""))))</f>
        <v>-</v>
      </c>
      <c r="AO472" s="357" t="str">
        <f t="array" ref="AO472">IF(COUNT(IF($R$5:$R$54=$AC472,IF($A$5:$A$54=AO$462,$T$5:$T$54,""),""))=0,"-",AVERAGE(IF($R$5:$R$54=$AC472,IF($A$5:$A$54=AO$462,$T$5:$T$54,""))))</f>
        <v>-</v>
      </c>
      <c r="AP472" s="359">
        <f t="array" ref="AP472">IF(AP450&gt;1,AVERAGE(IF($R$5:$R$54=$AC472,$T$5:$T$54,"")),"-")</f>
        <v>5.1424615935048421E-2</v>
      </c>
      <c r="AQ472" s="19"/>
      <c r="AR472" s="8"/>
      <c r="AS472" s="19"/>
      <c r="AT472" s="19"/>
      <c r="AU472" s="19"/>
      <c r="AV472" s="19"/>
      <c r="AW472" s="19"/>
      <c r="AX472" s="19"/>
      <c r="AY472" s="19"/>
      <c r="AZ472" s="19"/>
      <c r="BA472" s="19"/>
      <c r="BB472" s="19"/>
      <c r="BC472" s="19"/>
      <c r="BQ472" s="12"/>
      <c r="BR472" s="12"/>
      <c r="BS472" s="12"/>
      <c r="BT472" s="76"/>
      <c r="BU472" s="76"/>
    </row>
    <row r="473" spans="1:73">
      <c r="A473" s="19"/>
      <c r="B473" s="19"/>
      <c r="C473" s="19"/>
      <c r="D473" s="19"/>
      <c r="E473" s="89"/>
      <c r="F473" s="89"/>
      <c r="G473" s="19"/>
      <c r="H473" s="90"/>
      <c r="I473" s="90"/>
      <c r="J473" s="19"/>
      <c r="K473" s="19"/>
      <c r="L473" s="19"/>
      <c r="M473" s="19"/>
      <c r="N473" s="19"/>
      <c r="O473" s="19"/>
      <c r="P473" s="19"/>
      <c r="Q473" s="19"/>
      <c r="R473" s="141"/>
      <c r="S473" s="141"/>
      <c r="T473" s="141"/>
      <c r="U473" s="141"/>
      <c r="V473" s="141"/>
      <c r="W473" s="141"/>
      <c r="X473" s="141"/>
      <c r="Y473" s="141"/>
      <c r="Z473" s="19"/>
      <c r="AA473" s="19"/>
      <c r="AB473" s="19"/>
      <c r="AC473" s="377">
        <v>10</v>
      </c>
      <c r="AD473" s="357" t="str">
        <f t="array" ref="AD473">IF(COUNT(IF($R$5:$R$54=$AC473,IF($A$5:$A$54=AD$462,$T$5:$T$54,""),""))=0,"-",AVERAGE(IF($R$5:$R$54=$AC473,IF($A$5:$A$54=AD$462,$T$5:$T$54,""))))</f>
        <v>-</v>
      </c>
      <c r="AE473" s="357">
        <f t="array" ref="AE473">IF(COUNT(IF($R$5:$R$54=$AC473,IF($A$5:$A$54=AE$462,$T$5:$T$54,""),""))=0,"-",AVERAGE(IF($R$5:$R$54=$AC473,IF($A$5:$A$54=AE$462,$T$5:$T$54,""))))</f>
        <v>2.9080074827588107E-2</v>
      </c>
      <c r="AF473" s="357" t="str">
        <f t="array" ref="AF473">IF(COUNT(IF($R$5:$R$54=$AC473,IF($A$5:$A$54=AF$462,$T$5:$T$54,""),""))=0,"-",AVERAGE(IF($R$5:$R$54=$AC473,IF($A$5:$A$54=AF$462,$T$5:$T$54,""))))</f>
        <v>-</v>
      </c>
      <c r="AG473" s="357" t="str">
        <f t="array" ref="AG473">IF(COUNT(IF($R$5:$R$54=$AC473,IF($A$5:$A$54=AG$462,$T$5:$T$54,""),""))=0,"-",AVERAGE(IF($R$5:$R$54=$AC473,IF($A$5:$A$54=AG$462,$T$5:$T$54,""))))</f>
        <v>-</v>
      </c>
      <c r="AH473" s="357" t="str">
        <f t="array" ref="AH473">IF(COUNT(IF($R$5:$R$54=$AC473,IF($A$5:$A$54=AH$462,$T$5:$T$54,""),""))=0,"-",AVERAGE(IF($R$5:$R$54=$AC473,IF($A$5:$A$54=AH$462,$T$5:$T$54,""))))</f>
        <v>-</v>
      </c>
      <c r="AI473" s="357" t="str">
        <f t="array" ref="AI473">IF(COUNT(IF($R$5:$R$54=$AC473,IF($A$5:$A$54=AI$462,$T$5:$T$54,""),""))=0,"-",AVERAGE(IF($R$5:$R$54=$AC473,IF($A$5:$A$54=AI$462,$T$5:$T$54,""))))</f>
        <v>-</v>
      </c>
      <c r="AJ473" s="357" t="str">
        <f t="array" ref="AJ473">IF(COUNT(IF($R$5:$R$54=$AC473,IF($A$5:$A$54=AJ$462,$T$5:$T$54,""),""))=0,"-",AVERAGE(IF($R$5:$R$54=$AC473,IF($A$5:$A$54=AJ$462,$T$5:$T$54,""))))</f>
        <v>-</v>
      </c>
      <c r="AK473" s="357" t="str">
        <f t="array" ref="AK473">IF(COUNT(IF($R$5:$R$54=$AC473,IF($A$5:$A$54=AK$462,$T$5:$T$54,""),""))=0,"-",AVERAGE(IF($R$5:$R$54=$AC473,IF($A$5:$A$54=AK$462,$T$5:$T$54,""))))</f>
        <v>-</v>
      </c>
      <c r="AL473" s="357" t="str">
        <f t="array" ref="AL473">IF(COUNT(IF($R$5:$R$54=$AC473,IF($A$5:$A$54=AL$462,$T$5:$T$54,""),""))=0,"-",AVERAGE(IF($R$5:$R$54=$AC473,IF($A$5:$A$54=AL$462,$T$5:$T$54,""))))</f>
        <v>-</v>
      </c>
      <c r="AM473" s="357" t="str">
        <f t="array" ref="AM473">IF(COUNT(IF($R$5:$R$54=$AC473,IF($A$5:$A$54=AM$462,$T$5:$T$54,""),""))=0,"-",AVERAGE(IF($R$5:$R$54=$AC473,IF($A$5:$A$54=AM$462,$T$5:$T$54,""))))</f>
        <v>-</v>
      </c>
      <c r="AN473" s="357" t="str">
        <f t="array" ref="AN473">IF(COUNT(IF($R$5:$R$54=$AC473,IF($A$5:$A$54=AN$462,$T$5:$T$54,""),""))=0,"-",AVERAGE(IF($R$5:$R$54=$AC473,IF($A$5:$A$54=AN$462,$T$5:$T$54,""))))</f>
        <v>-</v>
      </c>
      <c r="AO473" s="357" t="str">
        <f t="array" ref="AO473">IF(COUNT(IF($R$5:$R$54=$AC473,IF($A$5:$A$54=AO$462,$T$5:$T$54,""),""))=0,"-",AVERAGE(IF($R$5:$R$54=$AC473,IF($A$5:$A$54=AO$462,$T$5:$T$54,""))))</f>
        <v>-</v>
      </c>
      <c r="AP473" s="359">
        <f t="array" ref="AP473">IF(AP451&gt;1,AVERAGE(IF($R$5:$R$54=$AC473,$T$5:$T$54,"")),"-")</f>
        <v>2.9080074827588107E-2</v>
      </c>
      <c r="AQ473" s="19"/>
      <c r="AR473" s="8"/>
      <c r="AS473" s="19"/>
      <c r="AT473" s="19"/>
      <c r="AU473" s="19"/>
      <c r="AV473" s="19"/>
      <c r="AW473" s="19"/>
      <c r="AX473" s="19"/>
      <c r="AY473" s="19"/>
      <c r="AZ473" s="19"/>
      <c r="BA473" s="19"/>
      <c r="BB473" s="19"/>
      <c r="BC473" s="19"/>
      <c r="BQ473" s="12"/>
      <c r="BR473" s="12"/>
      <c r="BS473" s="12"/>
      <c r="BT473" s="76"/>
      <c r="BU473" s="76"/>
    </row>
    <row r="474" spans="1:73">
      <c r="A474" s="19"/>
      <c r="B474" s="19"/>
      <c r="C474" s="19"/>
      <c r="D474" s="19"/>
      <c r="E474" s="89"/>
      <c r="F474" s="89"/>
      <c r="G474" s="19"/>
      <c r="H474" s="90"/>
      <c r="I474" s="90"/>
      <c r="J474" s="19"/>
      <c r="K474" s="19"/>
      <c r="L474" s="19"/>
      <c r="M474" s="19"/>
      <c r="N474" s="19"/>
      <c r="O474" s="19"/>
      <c r="P474" s="19"/>
      <c r="Q474" s="19"/>
      <c r="R474" s="141"/>
      <c r="S474" s="141"/>
      <c r="T474" s="141"/>
      <c r="U474" s="141"/>
      <c r="V474" s="141"/>
      <c r="W474" s="141"/>
      <c r="X474" s="141"/>
      <c r="Y474" s="141"/>
      <c r="Z474" s="19"/>
      <c r="AA474" s="19"/>
      <c r="AB474" s="19"/>
      <c r="AC474" s="377">
        <v>11</v>
      </c>
      <c r="AD474" s="357" t="str">
        <f t="array" ref="AD474">IF(COUNT(IF($R$5:$R$54=$AC474,IF($A$5:$A$54=AD$462,$T$5:$T$54,""),""))=0,"-",AVERAGE(IF($R$5:$R$54=$AC474,IF($A$5:$A$54=AD$462,$T$5:$T$54,""))))</f>
        <v>-</v>
      </c>
      <c r="AE474" s="357">
        <f t="array" ref="AE474">IF(COUNT(IF($R$5:$R$54=$AC474,IF($A$5:$A$54=AE$462,$T$5:$T$54,""),""))=0,"-",AVERAGE(IF($R$5:$R$54=$AC474,IF($A$5:$A$54=AE$462,$T$5:$T$54,""))))</f>
        <v>7.1878111785000129E-2</v>
      </c>
      <c r="AF474" s="357" t="str">
        <f t="array" ref="AF474">IF(COUNT(IF($R$5:$R$54=$AC474,IF($A$5:$A$54=AF$462,$T$5:$T$54,""),""))=0,"-",AVERAGE(IF($R$5:$R$54=$AC474,IF($A$5:$A$54=AF$462,$T$5:$T$54,""))))</f>
        <v>-</v>
      </c>
      <c r="AG474" s="357" t="str">
        <f t="array" ref="AG474">IF(COUNT(IF($R$5:$R$54=$AC474,IF($A$5:$A$54=AG$462,$T$5:$T$54,""),""))=0,"-",AVERAGE(IF($R$5:$R$54=$AC474,IF($A$5:$A$54=AG$462,$T$5:$T$54,""))))</f>
        <v>-</v>
      </c>
      <c r="AH474" s="357" t="str">
        <f t="array" ref="AH474">IF(COUNT(IF($R$5:$R$54=$AC474,IF($A$5:$A$54=AH$462,$T$5:$T$54,""),""))=0,"-",AVERAGE(IF($R$5:$R$54=$AC474,IF($A$5:$A$54=AH$462,$T$5:$T$54,""))))</f>
        <v>-</v>
      </c>
      <c r="AI474" s="357" t="str">
        <f t="array" ref="AI474">IF(COUNT(IF($R$5:$R$54=$AC474,IF($A$5:$A$54=AI$462,$T$5:$T$54,""),""))=0,"-",AVERAGE(IF($R$5:$R$54=$AC474,IF($A$5:$A$54=AI$462,$T$5:$T$54,""))))</f>
        <v>-</v>
      </c>
      <c r="AJ474" s="357" t="str">
        <f t="array" ref="AJ474">IF(COUNT(IF($R$5:$R$54=$AC474,IF($A$5:$A$54=AJ$462,$T$5:$T$54,""),""))=0,"-",AVERAGE(IF($R$5:$R$54=$AC474,IF($A$5:$A$54=AJ$462,$T$5:$T$54,""))))</f>
        <v>-</v>
      </c>
      <c r="AK474" s="357" t="str">
        <f t="array" ref="AK474">IF(COUNT(IF($R$5:$R$54=$AC474,IF($A$5:$A$54=AK$462,$T$5:$T$54,""),""))=0,"-",AVERAGE(IF($R$5:$R$54=$AC474,IF($A$5:$A$54=AK$462,$T$5:$T$54,""))))</f>
        <v>-</v>
      </c>
      <c r="AL474" s="357" t="str">
        <f t="array" ref="AL474">IF(COUNT(IF($R$5:$R$54=$AC474,IF($A$5:$A$54=AL$462,$T$5:$T$54,""),""))=0,"-",AVERAGE(IF($R$5:$R$54=$AC474,IF($A$5:$A$54=AL$462,$T$5:$T$54,""))))</f>
        <v>-</v>
      </c>
      <c r="AM474" s="357" t="str">
        <f t="array" ref="AM474">IF(COUNT(IF($R$5:$R$54=$AC474,IF($A$5:$A$54=AM$462,$T$5:$T$54,""),""))=0,"-",AVERAGE(IF($R$5:$R$54=$AC474,IF($A$5:$A$54=AM$462,$T$5:$T$54,""))))</f>
        <v>-</v>
      </c>
      <c r="AN474" s="357" t="str">
        <f t="array" ref="AN474">IF(COUNT(IF($R$5:$R$54=$AC474,IF($A$5:$A$54=AN$462,$T$5:$T$54,""),""))=0,"-",AVERAGE(IF($R$5:$R$54=$AC474,IF($A$5:$A$54=AN$462,$T$5:$T$54,""))))</f>
        <v>-</v>
      </c>
      <c r="AO474" s="357" t="str">
        <f t="array" ref="AO474">IF(COUNT(IF($R$5:$R$54=$AC474,IF($A$5:$A$54=AO$462,$T$5:$T$54,""),""))=0,"-",AVERAGE(IF($R$5:$R$54=$AC474,IF($A$5:$A$54=AO$462,$T$5:$T$54,""))))</f>
        <v>-</v>
      </c>
      <c r="AP474" s="359">
        <f t="array" ref="AP474">IF(AP452&gt;1,AVERAGE(IF($R$5:$R$54=$AC474,$T$5:$T$54,"")),"-")</f>
        <v>7.1878111785000129E-2</v>
      </c>
      <c r="AQ474" s="19"/>
      <c r="AR474" s="8"/>
      <c r="AS474" s="19"/>
      <c r="AT474" s="19"/>
      <c r="AU474" s="19"/>
      <c r="AV474" s="19"/>
      <c r="AW474" s="19"/>
      <c r="AX474" s="19"/>
      <c r="AY474" s="19"/>
      <c r="AZ474" s="19"/>
      <c r="BA474" s="19"/>
      <c r="BB474" s="19"/>
      <c r="BC474" s="19"/>
      <c r="BQ474" s="12"/>
      <c r="BR474" s="12"/>
      <c r="BS474" s="12"/>
      <c r="BT474" s="76"/>
      <c r="BU474" s="76"/>
    </row>
    <row r="475" spans="1:73">
      <c r="A475" s="19"/>
      <c r="B475" s="19"/>
      <c r="C475" s="19"/>
      <c r="D475" s="19"/>
      <c r="E475" s="89"/>
      <c r="F475" s="89"/>
      <c r="G475" s="19"/>
      <c r="H475" s="90"/>
      <c r="I475" s="90"/>
      <c r="J475" s="19"/>
      <c r="K475" s="19"/>
      <c r="L475" s="19"/>
      <c r="M475" s="19"/>
      <c r="N475" s="19"/>
      <c r="O475" s="19"/>
      <c r="P475" s="19"/>
      <c r="Q475" s="19"/>
      <c r="R475" s="141"/>
      <c r="S475" s="141"/>
      <c r="T475" s="141"/>
      <c r="U475" s="141"/>
      <c r="V475" s="141"/>
      <c r="W475" s="141"/>
      <c r="X475" s="141"/>
      <c r="Y475" s="141"/>
      <c r="Z475" s="19"/>
      <c r="AA475" s="19"/>
      <c r="AB475" s="19"/>
      <c r="AC475" s="377">
        <v>12</v>
      </c>
      <c r="AD475" s="357" t="str">
        <f t="array" ref="AD475">IF(COUNT(IF($R$5:$R$54=$AC475,IF($A$5:$A$54=AD$462,$T$5:$T$54,""),""))=0,"-",AVERAGE(IF($R$5:$R$54=$AC475,IF($A$5:$A$54=AD$462,$T$5:$T$54,""))))</f>
        <v>-</v>
      </c>
      <c r="AE475" s="357">
        <f t="array" ref="AE475">IF(COUNT(IF($R$5:$R$54=$AC475,IF($A$5:$A$54=AE$462,$T$5:$T$54,""),""))=0,"-",AVERAGE(IF($R$5:$R$54=$AC475,IF($A$5:$A$54=AE$462,$T$5:$T$54,""))))</f>
        <v>4.4517049956407935E-2</v>
      </c>
      <c r="AF475" s="357" t="str">
        <f t="array" ref="AF475">IF(COUNT(IF($R$5:$R$54=$AC475,IF($A$5:$A$54=AF$462,$T$5:$T$54,""),""))=0,"-",AVERAGE(IF($R$5:$R$54=$AC475,IF($A$5:$A$54=AF$462,$T$5:$T$54,""))))</f>
        <v>-</v>
      </c>
      <c r="AG475" s="357" t="str">
        <f t="array" ref="AG475">IF(COUNT(IF($R$5:$R$54=$AC475,IF($A$5:$A$54=AG$462,$T$5:$T$54,""),""))=0,"-",AVERAGE(IF($R$5:$R$54=$AC475,IF($A$5:$A$54=AG$462,$T$5:$T$54,""))))</f>
        <v>-</v>
      </c>
      <c r="AH475" s="357" t="str">
        <f t="array" ref="AH475">IF(COUNT(IF($R$5:$R$54=$AC475,IF($A$5:$A$54=AH$462,$T$5:$T$54,""),""))=0,"-",AVERAGE(IF($R$5:$R$54=$AC475,IF($A$5:$A$54=AH$462,$T$5:$T$54,""))))</f>
        <v>-</v>
      </c>
      <c r="AI475" s="357" t="str">
        <f t="array" ref="AI475">IF(COUNT(IF($R$5:$R$54=$AC475,IF($A$5:$A$54=AI$462,$T$5:$T$54,""),""))=0,"-",AVERAGE(IF($R$5:$R$54=$AC475,IF($A$5:$A$54=AI$462,$T$5:$T$54,""))))</f>
        <v>-</v>
      </c>
      <c r="AJ475" s="357" t="str">
        <f t="array" ref="AJ475">IF(COUNT(IF($R$5:$R$54=$AC475,IF($A$5:$A$54=AJ$462,$T$5:$T$54,""),""))=0,"-",AVERAGE(IF($R$5:$R$54=$AC475,IF($A$5:$A$54=AJ$462,$T$5:$T$54,""))))</f>
        <v>-</v>
      </c>
      <c r="AK475" s="357" t="str">
        <f t="array" ref="AK475">IF(COUNT(IF($R$5:$R$54=$AC475,IF($A$5:$A$54=AK$462,$T$5:$T$54,""),""))=0,"-",AVERAGE(IF($R$5:$R$54=$AC475,IF($A$5:$A$54=AK$462,$T$5:$T$54,""))))</f>
        <v>-</v>
      </c>
      <c r="AL475" s="357" t="str">
        <f t="array" ref="AL475">IF(COUNT(IF($R$5:$R$54=$AC475,IF($A$5:$A$54=AL$462,$T$5:$T$54,""),""))=0,"-",AVERAGE(IF($R$5:$R$54=$AC475,IF($A$5:$A$54=AL$462,$T$5:$T$54,""))))</f>
        <v>-</v>
      </c>
      <c r="AM475" s="357" t="str">
        <f t="array" ref="AM475">IF(COUNT(IF($R$5:$R$54=$AC475,IF($A$5:$A$54=AM$462,$T$5:$T$54,""),""))=0,"-",AVERAGE(IF($R$5:$R$54=$AC475,IF($A$5:$A$54=AM$462,$T$5:$T$54,""))))</f>
        <v>-</v>
      </c>
      <c r="AN475" s="357" t="str">
        <f t="array" ref="AN475">IF(COUNT(IF($R$5:$R$54=$AC475,IF($A$5:$A$54=AN$462,$T$5:$T$54,""),""))=0,"-",AVERAGE(IF($R$5:$R$54=$AC475,IF($A$5:$A$54=AN$462,$T$5:$T$54,""))))</f>
        <v>-</v>
      </c>
      <c r="AO475" s="357" t="str">
        <f t="array" ref="AO475">IF(COUNT(IF($R$5:$R$54=$AC475,IF($A$5:$A$54=AO$462,$T$5:$T$54,""),""))=0,"-",AVERAGE(IF($R$5:$R$54=$AC475,IF($A$5:$A$54=AO$462,$T$5:$T$54,""))))</f>
        <v>-</v>
      </c>
      <c r="AP475" s="359" t="str">
        <f t="array" ref="AP475">IF(AP453&gt;1,AVERAGE(IF($R$5:$R$54=$AC475,$T$5:$T$54,"")),"-")</f>
        <v>-</v>
      </c>
      <c r="AQ475" s="19"/>
      <c r="AR475" s="8"/>
      <c r="AS475" s="19"/>
      <c r="AT475" s="19"/>
      <c r="AU475" s="19"/>
      <c r="AV475" s="19"/>
      <c r="AW475" s="19"/>
      <c r="AX475" s="19"/>
      <c r="AY475" s="19"/>
      <c r="AZ475" s="19"/>
      <c r="BA475" s="19"/>
      <c r="BB475" s="19"/>
      <c r="BC475" s="19"/>
      <c r="BQ475" s="12"/>
      <c r="BR475" s="12"/>
      <c r="BS475" s="12"/>
      <c r="BT475" s="76"/>
      <c r="BU475" s="76"/>
    </row>
    <row r="476" spans="1:73">
      <c r="A476" s="19"/>
      <c r="B476" s="19"/>
      <c r="C476" s="19"/>
      <c r="D476" s="19"/>
      <c r="E476" s="89"/>
      <c r="F476" s="89"/>
      <c r="G476" s="19"/>
      <c r="H476" s="90"/>
      <c r="I476" s="90"/>
      <c r="J476" s="19"/>
      <c r="K476" s="19"/>
      <c r="L476" s="19"/>
      <c r="M476" s="19"/>
      <c r="N476" s="19"/>
      <c r="O476" s="19"/>
      <c r="P476" s="19"/>
      <c r="Q476" s="19"/>
      <c r="R476" s="141"/>
      <c r="S476" s="141"/>
      <c r="T476" s="141"/>
      <c r="U476" s="141"/>
      <c r="V476" s="141"/>
      <c r="W476" s="141"/>
      <c r="X476" s="141"/>
      <c r="Y476" s="141"/>
      <c r="Z476" s="19"/>
      <c r="AA476" s="19"/>
      <c r="AB476" s="19"/>
      <c r="AC476" s="377">
        <v>13</v>
      </c>
      <c r="AD476" s="357" t="str">
        <f t="array" ref="AD476">IF(COUNT(IF($R$5:$R$54=$AC476,IF($A$5:$A$54=AD$462,$T$5:$T$54,""),""))=0,"-",AVERAGE(IF($R$5:$R$54=$AC476,IF($A$5:$A$54=AD$462,$T$5:$T$54,""))))</f>
        <v>-</v>
      </c>
      <c r="AE476" s="357" t="str">
        <f t="array" ref="AE476">IF(COUNT(IF($R$5:$R$54=$AC476,IF($A$5:$A$54=AE$462,$T$5:$T$54,""),""))=0,"-",AVERAGE(IF($R$5:$R$54=$AC476,IF($A$5:$A$54=AE$462,$T$5:$T$54,""))))</f>
        <v>-</v>
      </c>
      <c r="AF476" s="357" t="str">
        <f t="array" ref="AF476">IF(COUNT(IF($R$5:$R$54=$AC476,IF($A$5:$A$54=AF$462,$T$5:$T$54,""),""))=0,"-",AVERAGE(IF($R$5:$R$54=$AC476,IF($A$5:$A$54=AF$462,$T$5:$T$54,""))))</f>
        <v>-</v>
      </c>
      <c r="AG476" s="357" t="str">
        <f t="array" ref="AG476">IF(COUNT(IF($R$5:$R$54=$AC476,IF($A$5:$A$54=AG$462,$T$5:$T$54,""),""))=0,"-",AVERAGE(IF($R$5:$R$54=$AC476,IF($A$5:$A$54=AG$462,$T$5:$T$54,""))))</f>
        <v>-</v>
      </c>
      <c r="AH476" s="357" t="str">
        <f t="array" ref="AH476">IF(COUNT(IF($R$5:$R$54=$AC476,IF($A$5:$A$54=AH$462,$T$5:$T$54,""),""))=0,"-",AVERAGE(IF($R$5:$R$54=$AC476,IF($A$5:$A$54=AH$462,$T$5:$T$54,""))))</f>
        <v>-</v>
      </c>
      <c r="AI476" s="357" t="str">
        <f t="array" ref="AI476">IF(COUNT(IF($R$5:$R$54=$AC476,IF($A$5:$A$54=AI$462,$T$5:$T$54,""),""))=0,"-",AVERAGE(IF($R$5:$R$54=$AC476,IF($A$5:$A$54=AI$462,$T$5:$T$54,""))))</f>
        <v>-</v>
      </c>
      <c r="AJ476" s="357" t="str">
        <f t="array" ref="AJ476">IF(COUNT(IF($R$5:$R$54=$AC476,IF($A$5:$A$54=AJ$462,$T$5:$T$54,""),""))=0,"-",AVERAGE(IF($R$5:$R$54=$AC476,IF($A$5:$A$54=AJ$462,$T$5:$T$54,""))))</f>
        <v>-</v>
      </c>
      <c r="AK476" s="357" t="str">
        <f t="array" ref="AK476">IF(COUNT(IF($R$5:$R$54=$AC476,IF($A$5:$A$54=AK$462,$T$5:$T$54,""),""))=0,"-",AVERAGE(IF($R$5:$R$54=$AC476,IF($A$5:$A$54=AK$462,$T$5:$T$54,""))))</f>
        <v>-</v>
      </c>
      <c r="AL476" s="357" t="str">
        <f t="array" ref="AL476">IF(COUNT(IF($R$5:$R$54=$AC476,IF($A$5:$A$54=AL$462,$T$5:$T$54,""),""))=0,"-",AVERAGE(IF($R$5:$R$54=$AC476,IF($A$5:$A$54=AL$462,$T$5:$T$54,""))))</f>
        <v>-</v>
      </c>
      <c r="AM476" s="357" t="str">
        <f t="array" ref="AM476">IF(COUNT(IF($R$5:$R$54=$AC476,IF($A$5:$A$54=AM$462,$T$5:$T$54,""),""))=0,"-",AVERAGE(IF($R$5:$R$54=$AC476,IF($A$5:$A$54=AM$462,$T$5:$T$54,""))))</f>
        <v>-</v>
      </c>
      <c r="AN476" s="357" t="str">
        <f t="array" ref="AN476">IF(COUNT(IF($R$5:$R$54=$AC476,IF($A$5:$A$54=AN$462,$T$5:$T$54,""),""))=0,"-",AVERAGE(IF($R$5:$R$54=$AC476,IF($A$5:$A$54=AN$462,$T$5:$T$54,""))))</f>
        <v>-</v>
      </c>
      <c r="AO476" s="357" t="str">
        <f t="array" ref="AO476">IF(COUNT(IF($R$5:$R$54=$AC476,IF($A$5:$A$54=AO$462,$T$5:$T$54,""),""))=0,"-",AVERAGE(IF($R$5:$R$54=$AC476,IF($A$5:$A$54=AO$462,$T$5:$T$54,""))))</f>
        <v>-</v>
      </c>
      <c r="AP476" s="359" t="str">
        <f t="array" ref="AP476">IF(AP454&gt;1,AVERAGE(IF($R$5:$R$54=$AC476,$T$5:$T$54,"")),"-")</f>
        <v>-</v>
      </c>
      <c r="AQ476" s="19"/>
      <c r="AR476" s="8"/>
      <c r="AS476" s="19"/>
      <c r="AT476" s="19"/>
      <c r="AU476" s="19"/>
      <c r="AV476" s="19"/>
      <c r="AW476" s="19"/>
      <c r="AX476" s="19"/>
      <c r="AY476" s="19"/>
      <c r="AZ476" s="19"/>
      <c r="BA476" s="19"/>
      <c r="BB476" s="19"/>
      <c r="BC476" s="19"/>
      <c r="BQ476" s="12"/>
      <c r="BR476" s="12"/>
      <c r="BS476" s="12"/>
      <c r="BT476" s="76"/>
      <c r="BU476" s="76"/>
    </row>
    <row r="477" spans="1:73">
      <c r="A477" s="19"/>
      <c r="B477" s="19"/>
      <c r="C477" s="19"/>
      <c r="D477" s="19"/>
      <c r="E477" s="89"/>
      <c r="F477" s="89"/>
      <c r="G477" s="19"/>
      <c r="H477" s="90"/>
      <c r="I477" s="90"/>
      <c r="J477" s="19"/>
      <c r="K477" s="19"/>
      <c r="L477" s="19"/>
      <c r="M477" s="19"/>
      <c r="N477" s="19"/>
      <c r="O477" s="19"/>
      <c r="P477" s="19"/>
      <c r="Q477" s="19"/>
      <c r="R477" s="141"/>
      <c r="S477" s="141"/>
      <c r="T477" s="141"/>
      <c r="U477" s="141"/>
      <c r="V477" s="141"/>
      <c r="W477" s="141"/>
      <c r="X477" s="141"/>
      <c r="Y477" s="141"/>
      <c r="Z477" s="19"/>
      <c r="AA477" s="19"/>
      <c r="AB477" s="19"/>
      <c r="AC477" s="377">
        <v>14</v>
      </c>
      <c r="AD477" s="357" t="str">
        <f t="array" ref="AD477">IF(COUNT(IF($R$5:$R$54=$AC477,IF($A$5:$A$54=AD$462,$T$5:$T$54,""),""))=0,"-",AVERAGE(IF($R$5:$R$54=$AC477,IF($A$5:$A$54=AD$462,$T$5:$T$54,""))))</f>
        <v>-</v>
      </c>
      <c r="AE477" s="357" t="str">
        <f t="array" ref="AE477">IF(COUNT(IF($R$5:$R$54=$AC477,IF($A$5:$A$54=AE$462,$T$5:$T$54,""),""))=0,"-",AVERAGE(IF($R$5:$R$54=$AC477,IF($A$5:$A$54=AE$462,$T$5:$T$54,""))))</f>
        <v>-</v>
      </c>
      <c r="AF477" s="357" t="str">
        <f t="array" ref="AF477">IF(COUNT(IF($R$5:$R$54=$AC477,IF($A$5:$A$54=AF$462,$T$5:$T$54,""),""))=0,"-",AVERAGE(IF($R$5:$R$54=$AC477,IF($A$5:$A$54=AF$462,$T$5:$T$54,""))))</f>
        <v>-</v>
      </c>
      <c r="AG477" s="357" t="str">
        <f t="array" ref="AG477">IF(COUNT(IF($R$5:$R$54=$AC477,IF($A$5:$A$54=AG$462,$T$5:$T$54,""),""))=0,"-",AVERAGE(IF($R$5:$R$54=$AC477,IF($A$5:$A$54=AG$462,$T$5:$T$54,""))))</f>
        <v>-</v>
      </c>
      <c r="AH477" s="357" t="str">
        <f t="array" ref="AH477">IF(COUNT(IF($R$5:$R$54=$AC477,IF($A$5:$A$54=AH$462,$T$5:$T$54,""),""))=0,"-",AVERAGE(IF($R$5:$R$54=$AC477,IF($A$5:$A$54=AH$462,$T$5:$T$54,""))))</f>
        <v>-</v>
      </c>
      <c r="AI477" s="357" t="str">
        <f t="array" ref="AI477">IF(COUNT(IF($R$5:$R$54=$AC477,IF($A$5:$A$54=AI$462,$T$5:$T$54,""),""))=0,"-",AVERAGE(IF($R$5:$R$54=$AC477,IF($A$5:$A$54=AI$462,$T$5:$T$54,""))))</f>
        <v>-</v>
      </c>
      <c r="AJ477" s="357" t="str">
        <f t="array" ref="AJ477">IF(COUNT(IF($R$5:$R$54=$AC477,IF($A$5:$A$54=AJ$462,$T$5:$T$54,""),""))=0,"-",AVERAGE(IF($R$5:$R$54=$AC477,IF($A$5:$A$54=AJ$462,$T$5:$T$54,""))))</f>
        <v>-</v>
      </c>
      <c r="AK477" s="357" t="str">
        <f t="array" ref="AK477">IF(COUNT(IF($R$5:$R$54=$AC477,IF($A$5:$A$54=AK$462,$T$5:$T$54,""),""))=0,"-",AVERAGE(IF($R$5:$R$54=$AC477,IF($A$5:$A$54=AK$462,$T$5:$T$54,""))))</f>
        <v>-</v>
      </c>
      <c r="AL477" s="357" t="str">
        <f t="array" ref="AL477">IF(COUNT(IF($R$5:$R$54=$AC477,IF($A$5:$A$54=AL$462,$T$5:$T$54,""),""))=0,"-",AVERAGE(IF($R$5:$R$54=$AC477,IF($A$5:$A$54=AL$462,$T$5:$T$54,""))))</f>
        <v>-</v>
      </c>
      <c r="AM477" s="357" t="str">
        <f t="array" ref="AM477">IF(COUNT(IF($R$5:$R$54=$AC477,IF($A$5:$A$54=AM$462,$T$5:$T$54,""),""))=0,"-",AVERAGE(IF($R$5:$R$54=$AC477,IF($A$5:$A$54=AM$462,$T$5:$T$54,""))))</f>
        <v>-</v>
      </c>
      <c r="AN477" s="357" t="str">
        <f t="array" ref="AN477">IF(COUNT(IF($R$5:$R$54=$AC477,IF($A$5:$A$54=AN$462,$T$5:$T$54,""),""))=0,"-",AVERAGE(IF($R$5:$R$54=$AC477,IF($A$5:$A$54=AN$462,$T$5:$T$54,""))))</f>
        <v>-</v>
      </c>
      <c r="AO477" s="357" t="str">
        <f t="array" ref="AO477">IF(COUNT(IF($R$5:$R$54=$AC477,IF($A$5:$A$54=AO$462,$T$5:$T$54,""),""))=0,"-",AVERAGE(IF($R$5:$R$54=$AC477,IF($A$5:$A$54=AO$462,$T$5:$T$54,""))))</f>
        <v>-</v>
      </c>
      <c r="AP477" s="359" t="str">
        <f t="array" ref="AP477">IF(AP455&gt;1,AVERAGE(IF($R$5:$R$54=$AC477,$T$5:$T$54,"")),"-")</f>
        <v>-</v>
      </c>
      <c r="AQ477" s="19"/>
      <c r="AR477" s="8"/>
      <c r="AS477" s="19"/>
      <c r="AT477" s="19"/>
      <c r="AU477" s="19"/>
      <c r="AV477" s="19"/>
      <c r="AW477" s="19"/>
      <c r="AX477" s="19"/>
      <c r="AY477" s="19"/>
      <c r="AZ477" s="19"/>
      <c r="BA477" s="19"/>
      <c r="BB477" s="19"/>
      <c r="BC477" s="19"/>
      <c r="BQ477" s="12"/>
      <c r="BR477" s="12"/>
      <c r="BS477" s="12"/>
      <c r="BT477" s="76"/>
      <c r="BU477" s="76"/>
    </row>
    <row r="478" spans="1:73">
      <c r="A478" s="19"/>
      <c r="B478" s="19"/>
      <c r="C478" s="19"/>
      <c r="D478" s="19"/>
      <c r="E478" s="89"/>
      <c r="F478" s="89"/>
      <c r="G478" s="19"/>
      <c r="H478" s="90"/>
      <c r="I478" s="90"/>
      <c r="J478" s="19"/>
      <c r="K478" s="19"/>
      <c r="L478" s="19"/>
      <c r="M478" s="19"/>
      <c r="N478" s="19"/>
      <c r="O478" s="19"/>
      <c r="P478" s="19"/>
      <c r="Q478" s="19"/>
      <c r="R478" s="141"/>
      <c r="S478" s="141"/>
      <c r="T478" s="141"/>
      <c r="U478" s="141"/>
      <c r="V478" s="141"/>
      <c r="W478" s="141"/>
      <c r="X478" s="141"/>
      <c r="Y478" s="141"/>
      <c r="Z478" s="19"/>
      <c r="AA478" s="19"/>
      <c r="AB478" s="19"/>
      <c r="AC478" s="377">
        <v>15</v>
      </c>
      <c r="AD478" s="357" t="str">
        <f t="array" ref="AD478">IF(COUNT(IF($R$5:$R$54=$AC478,IF($A$5:$A$54=AD$462,$T$5:$T$54,""),""))=0,"-",AVERAGE(IF($R$5:$R$54=$AC478,IF($A$5:$A$54=AD$462,$T$5:$T$54,""))))</f>
        <v>-</v>
      </c>
      <c r="AE478" s="357">
        <f t="array" ref="AE478">IF(COUNT(IF($R$5:$R$54=$AC478,IF($A$5:$A$54=AE$462,$T$5:$T$54,""),""))=0,"-",AVERAGE(IF($R$5:$R$54=$AC478,IF($A$5:$A$54=AE$462,$T$5:$T$54,""))))</f>
        <v>0.11921039267166829</v>
      </c>
      <c r="AF478" s="357" t="str">
        <f t="array" ref="AF478">IF(COUNT(IF($R$5:$R$54=$AC478,IF($A$5:$A$54=AF$462,$T$5:$T$54,""),""))=0,"-",AVERAGE(IF($R$5:$R$54=$AC478,IF($A$5:$A$54=AF$462,$T$5:$T$54,""))))</f>
        <v>-</v>
      </c>
      <c r="AG478" s="357" t="str">
        <f t="array" ref="AG478">IF(COUNT(IF($R$5:$R$54=$AC478,IF($A$5:$A$54=AG$462,$T$5:$T$54,""),""))=0,"-",AVERAGE(IF($R$5:$R$54=$AC478,IF($A$5:$A$54=AG$462,$T$5:$T$54,""))))</f>
        <v>-</v>
      </c>
      <c r="AH478" s="357" t="str">
        <f t="array" ref="AH478">IF(COUNT(IF($R$5:$R$54=$AC478,IF($A$5:$A$54=AH$462,$T$5:$T$54,""),""))=0,"-",AVERAGE(IF($R$5:$R$54=$AC478,IF($A$5:$A$54=AH$462,$T$5:$T$54,""))))</f>
        <v>-</v>
      </c>
      <c r="AI478" s="357" t="str">
        <f t="array" ref="AI478">IF(COUNT(IF($R$5:$R$54=$AC478,IF($A$5:$A$54=AI$462,$T$5:$T$54,""),""))=0,"-",AVERAGE(IF($R$5:$R$54=$AC478,IF($A$5:$A$54=AI$462,$T$5:$T$54,""))))</f>
        <v>-</v>
      </c>
      <c r="AJ478" s="357" t="str">
        <f t="array" ref="AJ478">IF(COUNT(IF($R$5:$R$54=$AC478,IF($A$5:$A$54=AJ$462,$T$5:$T$54,""),""))=0,"-",AVERAGE(IF($R$5:$R$54=$AC478,IF($A$5:$A$54=AJ$462,$T$5:$T$54,""))))</f>
        <v>-</v>
      </c>
      <c r="AK478" s="357" t="str">
        <f t="array" ref="AK478">IF(COUNT(IF($R$5:$R$54=$AC478,IF($A$5:$A$54=AK$462,$T$5:$T$54,""),""))=0,"-",AVERAGE(IF($R$5:$R$54=$AC478,IF($A$5:$A$54=AK$462,$T$5:$T$54,""))))</f>
        <v>-</v>
      </c>
      <c r="AL478" s="357" t="str">
        <f t="array" ref="AL478">IF(COUNT(IF($R$5:$R$54=$AC478,IF($A$5:$A$54=AL$462,$T$5:$T$54,""),""))=0,"-",AVERAGE(IF($R$5:$R$54=$AC478,IF($A$5:$A$54=AL$462,$T$5:$T$54,""))))</f>
        <v>-</v>
      </c>
      <c r="AM478" s="357" t="str">
        <f t="array" ref="AM478">IF(COUNT(IF($R$5:$R$54=$AC478,IF($A$5:$A$54=AM$462,$T$5:$T$54,""),""))=0,"-",AVERAGE(IF($R$5:$R$54=$AC478,IF($A$5:$A$54=AM$462,$T$5:$T$54,""))))</f>
        <v>-</v>
      </c>
      <c r="AN478" s="357" t="str">
        <f t="array" ref="AN478">IF(COUNT(IF($R$5:$R$54=$AC478,IF($A$5:$A$54=AN$462,$T$5:$T$54,""),""))=0,"-",AVERAGE(IF($R$5:$R$54=$AC478,IF($A$5:$A$54=AN$462,$T$5:$T$54,""))))</f>
        <v>-</v>
      </c>
      <c r="AO478" s="357" t="str">
        <f t="array" ref="AO478">IF(COUNT(IF($R$5:$R$54=$AC478,IF($A$5:$A$54=AO$462,$T$5:$T$54,""),""))=0,"-",AVERAGE(IF($R$5:$R$54=$AC478,IF($A$5:$A$54=AO$462,$T$5:$T$54,""))))</f>
        <v>-</v>
      </c>
      <c r="AP478" s="360" t="str">
        <f t="array" ref="AP478">IF(AP456&gt;1,AVERAGE(IF($R$5:$R$54=$AC478,$T$5:$T$54,"")),"-")</f>
        <v>-</v>
      </c>
      <c r="AQ478" s="19"/>
      <c r="AR478" s="8"/>
      <c r="AS478" s="19"/>
      <c r="AT478" s="19"/>
      <c r="AU478" s="19"/>
      <c r="AV478" s="19"/>
      <c r="AW478" s="19"/>
      <c r="AX478" s="19"/>
      <c r="AY478" s="19"/>
      <c r="AZ478" s="19"/>
      <c r="BA478" s="19"/>
      <c r="BB478" s="19"/>
      <c r="BC478" s="19"/>
      <c r="BQ478" s="12"/>
      <c r="BR478" s="12"/>
      <c r="BS478" s="12"/>
      <c r="BT478" s="76"/>
      <c r="BU478" s="76"/>
    </row>
    <row r="479" spans="1:73">
      <c r="A479" s="19"/>
      <c r="B479" s="19"/>
      <c r="C479" s="19"/>
      <c r="D479" s="19"/>
      <c r="E479" s="89"/>
      <c r="F479" s="89"/>
      <c r="G479" s="19"/>
      <c r="H479" s="90"/>
      <c r="I479" s="90"/>
      <c r="J479" s="19"/>
      <c r="K479" s="19"/>
      <c r="L479" s="19"/>
      <c r="M479" s="19"/>
      <c r="N479" s="19"/>
      <c r="O479" s="19"/>
      <c r="P479" s="19"/>
      <c r="Q479" s="19"/>
      <c r="R479" s="141"/>
      <c r="S479" s="141"/>
      <c r="T479" s="141"/>
      <c r="U479" s="141"/>
      <c r="V479" s="141"/>
      <c r="W479" s="141"/>
      <c r="X479" s="141"/>
      <c r="Y479" s="141"/>
      <c r="Z479" s="19"/>
      <c r="AA479" s="19"/>
      <c r="AB479" s="19"/>
      <c r="AC479" s="379" t="s">
        <v>87</v>
      </c>
      <c r="AD479" s="362">
        <f t="shared" ref="AD479:AP479" si="210">IF(AD457=0,"-",SUMPRODUCT(AD463:AD478,AD441:AD456)/AD457)</f>
        <v>2.3241191625284461E-2</v>
      </c>
      <c r="AE479" s="363">
        <f t="shared" si="210"/>
        <v>3.7813898291135725E-2</v>
      </c>
      <c r="AF479" s="363" t="str">
        <f t="shared" si="210"/>
        <v>-</v>
      </c>
      <c r="AG479" s="363" t="str">
        <f t="shared" si="210"/>
        <v>-</v>
      </c>
      <c r="AH479" s="363">
        <f t="shared" si="210"/>
        <v>2.3241191625284461E-2</v>
      </c>
      <c r="AI479" s="363" t="str">
        <f t="shared" si="210"/>
        <v>-</v>
      </c>
      <c r="AJ479" s="363">
        <f t="shared" si="210"/>
        <v>2.3241191625284461E-2</v>
      </c>
      <c r="AK479" s="363" t="str">
        <f t="shared" si="210"/>
        <v>-</v>
      </c>
      <c r="AL479" s="363">
        <f t="shared" si="210"/>
        <v>2.3241191625284461E-2</v>
      </c>
      <c r="AM479" s="363" t="str">
        <f t="shared" si="210"/>
        <v>-</v>
      </c>
      <c r="AN479" s="363" t="str">
        <f t="shared" si="210"/>
        <v>-</v>
      </c>
      <c r="AO479" s="364" t="str">
        <f t="shared" si="210"/>
        <v>-</v>
      </c>
      <c r="AP479" s="365">
        <f t="shared" si="210"/>
        <v>2.4196641885656636E-2</v>
      </c>
      <c r="AQ479" s="19"/>
      <c r="AR479" s="8"/>
      <c r="AS479" s="19"/>
      <c r="AT479" s="19"/>
      <c r="AU479" s="19"/>
      <c r="AV479" s="19"/>
      <c r="AW479" s="19"/>
      <c r="AX479" s="19"/>
      <c r="AY479" s="19"/>
      <c r="AZ479" s="19"/>
      <c r="BA479" s="19"/>
      <c r="BB479" s="19"/>
      <c r="BC479" s="19"/>
      <c r="BQ479" s="12"/>
      <c r="BR479" s="12"/>
      <c r="BS479" s="12"/>
      <c r="BT479" s="76"/>
      <c r="BU479" s="76"/>
    </row>
    <row r="480" spans="1:73">
      <c r="A480" s="19"/>
      <c r="B480" s="19"/>
      <c r="C480" s="19"/>
      <c r="D480" s="19"/>
      <c r="E480" s="89"/>
      <c r="F480" s="89"/>
      <c r="G480" s="19"/>
      <c r="H480" s="90"/>
      <c r="I480" s="90"/>
      <c r="J480" s="19"/>
      <c r="K480" s="19"/>
      <c r="L480" s="19"/>
      <c r="M480" s="19"/>
      <c r="N480" s="19"/>
      <c r="O480" s="19"/>
      <c r="P480" s="19"/>
      <c r="Q480" s="19"/>
      <c r="R480" s="141"/>
      <c r="S480" s="141"/>
      <c r="T480" s="141"/>
      <c r="U480" s="141"/>
      <c r="V480" s="141"/>
      <c r="W480" s="141"/>
      <c r="X480" s="141"/>
      <c r="Y480" s="141"/>
      <c r="Z480" s="19"/>
      <c r="AA480" s="19"/>
      <c r="AB480" s="19"/>
      <c r="AC480" s="410" t="s">
        <v>88</v>
      </c>
      <c r="AD480" s="118"/>
      <c r="AE480" s="118"/>
      <c r="AF480" s="118"/>
      <c r="AG480" s="118"/>
      <c r="AH480" s="118"/>
      <c r="AI480" s="118"/>
      <c r="AJ480" s="118"/>
      <c r="AK480" s="118"/>
      <c r="AL480" s="118"/>
      <c r="AM480" s="118"/>
      <c r="AN480" s="118"/>
      <c r="AO480" s="118"/>
      <c r="AP480" s="118"/>
      <c r="AQ480" s="19"/>
      <c r="AR480" s="8"/>
      <c r="AS480" s="19"/>
      <c r="AT480" s="19"/>
      <c r="AU480" s="19"/>
      <c r="AV480" s="19"/>
      <c r="AW480" s="19"/>
      <c r="AX480" s="19"/>
      <c r="AY480" s="19"/>
      <c r="AZ480" s="19"/>
      <c r="BA480" s="19"/>
      <c r="BB480" s="19"/>
      <c r="BC480" s="19"/>
      <c r="BQ480" s="12"/>
      <c r="BR480" s="12"/>
      <c r="BS480" s="12"/>
      <c r="BT480" s="76"/>
      <c r="BU480" s="76"/>
    </row>
    <row r="481" spans="1:73">
      <c r="A481" s="19"/>
      <c r="B481" s="19"/>
      <c r="C481" s="19"/>
      <c r="D481" s="19"/>
      <c r="E481" s="89"/>
      <c r="F481" s="89"/>
      <c r="G481" s="19"/>
      <c r="H481" s="90"/>
      <c r="I481" s="90"/>
      <c r="J481" s="19"/>
      <c r="K481" s="19"/>
      <c r="L481" s="19"/>
      <c r="M481" s="19"/>
      <c r="N481" s="19"/>
      <c r="O481" s="19"/>
      <c r="P481" s="19"/>
      <c r="Q481" s="19"/>
      <c r="R481" s="141"/>
      <c r="S481" s="141"/>
      <c r="T481" s="141"/>
      <c r="U481" s="141"/>
      <c r="V481" s="141"/>
      <c r="W481" s="141"/>
      <c r="X481" s="141"/>
      <c r="Y481" s="141"/>
      <c r="Z481" s="19"/>
      <c r="AA481" s="19"/>
      <c r="AB481" s="19"/>
      <c r="AC481" s="168"/>
      <c r="AD481" s="353"/>
      <c r="AE481" s="353"/>
      <c r="AF481" s="353"/>
      <c r="AG481" s="353"/>
      <c r="AH481" s="353"/>
      <c r="AI481" s="353"/>
      <c r="AJ481" s="353"/>
      <c r="AK481" s="353"/>
      <c r="AL481" s="353"/>
      <c r="AM481" s="353"/>
      <c r="AN481" s="353"/>
      <c r="AO481" s="353"/>
      <c r="AP481" s="354"/>
      <c r="AQ481" s="19"/>
      <c r="AR481" s="8"/>
      <c r="AS481" s="19"/>
      <c r="AT481" s="19"/>
      <c r="AU481" s="19"/>
      <c r="AV481" s="19"/>
      <c r="AW481" s="19"/>
      <c r="AX481" s="19"/>
      <c r="AY481" s="19"/>
      <c r="AZ481" s="19"/>
      <c r="BA481" s="19"/>
      <c r="BB481" s="19"/>
      <c r="BC481" s="19"/>
      <c r="BQ481" s="12"/>
      <c r="BR481" s="12"/>
      <c r="BS481" s="12"/>
      <c r="BT481" s="76"/>
      <c r="BU481" s="76"/>
    </row>
    <row r="482" spans="1:73">
      <c r="A482" s="19"/>
      <c r="B482" s="19"/>
      <c r="C482" s="19"/>
      <c r="D482" s="19"/>
      <c r="E482" s="89"/>
      <c r="F482" s="89"/>
      <c r="G482" s="19"/>
      <c r="H482" s="90"/>
      <c r="I482" s="90"/>
      <c r="J482" s="19"/>
      <c r="K482" s="19"/>
      <c r="L482" s="19"/>
      <c r="M482" s="19"/>
      <c r="N482" s="19"/>
      <c r="O482" s="19"/>
      <c r="P482" s="19"/>
      <c r="Q482" s="19"/>
      <c r="R482" s="141"/>
      <c r="S482" s="141"/>
      <c r="T482" s="141"/>
      <c r="U482" s="141"/>
      <c r="V482" s="141"/>
      <c r="W482" s="141"/>
      <c r="X482" s="141"/>
      <c r="Y482" s="141"/>
      <c r="Z482" s="19"/>
      <c r="AA482" s="19"/>
      <c r="AB482" s="19"/>
      <c r="AC482" s="582" t="s">
        <v>43</v>
      </c>
      <c r="AD482" s="583"/>
      <c r="AE482" s="583"/>
      <c r="AF482" s="583"/>
      <c r="AG482" s="584"/>
      <c r="AH482" s="136"/>
      <c r="AI482" s="118"/>
      <c r="AJ482" s="118"/>
      <c r="AK482" s="118"/>
      <c r="AL482" s="118"/>
      <c r="AM482" s="118"/>
      <c r="AN482" s="118"/>
      <c r="AO482" s="118"/>
      <c r="AP482" s="118"/>
      <c r="AQ482" s="19"/>
      <c r="AR482" s="8"/>
      <c r="AS482" s="19"/>
      <c r="AT482" s="19"/>
      <c r="AU482" s="19"/>
      <c r="AV482" s="19"/>
      <c r="AW482" s="19"/>
      <c r="AX482" s="19"/>
      <c r="AY482" s="19"/>
      <c r="AZ482" s="19"/>
      <c r="BA482" s="19"/>
      <c r="BB482" s="19"/>
      <c r="BC482" s="19"/>
      <c r="BQ482" s="12"/>
      <c r="BR482" s="12"/>
      <c r="BS482" s="12"/>
      <c r="BT482" s="76"/>
      <c r="BU482" s="76"/>
    </row>
    <row r="483" spans="1:73">
      <c r="A483" s="19"/>
      <c r="B483" s="19"/>
      <c r="C483" s="19"/>
      <c r="D483" s="19"/>
      <c r="E483" s="89"/>
      <c r="F483" s="89"/>
      <c r="G483" s="19"/>
      <c r="H483" s="90"/>
      <c r="I483" s="90"/>
      <c r="J483" s="19"/>
      <c r="K483" s="19"/>
      <c r="L483" s="19"/>
      <c r="M483" s="19"/>
      <c r="N483" s="19"/>
      <c r="O483" s="19"/>
      <c r="P483" s="19"/>
      <c r="Q483" s="19"/>
      <c r="R483" s="141"/>
      <c r="S483" s="141"/>
      <c r="T483" s="141"/>
      <c r="U483" s="141"/>
      <c r="V483" s="141"/>
      <c r="W483" s="141"/>
      <c r="X483" s="141"/>
      <c r="Y483" s="141"/>
      <c r="Z483" s="19"/>
      <c r="AA483" s="19"/>
      <c r="AB483" s="19"/>
      <c r="AC483" s="368" t="str">
        <f>$R$3</f>
        <v>MODAL</v>
      </c>
      <c r="AD483" s="411"/>
      <c r="AE483" s="395"/>
      <c r="AF483" s="395"/>
      <c r="AG483" s="395"/>
      <c r="AH483" s="395"/>
      <c r="AI483" s="395" t="s">
        <v>94</v>
      </c>
      <c r="AJ483" s="395"/>
      <c r="AK483" s="395"/>
      <c r="AL483" s="395"/>
      <c r="AM483" s="395"/>
      <c r="AN483" s="395"/>
      <c r="AO483" s="396"/>
      <c r="AP483" s="369" t="s">
        <v>89</v>
      </c>
      <c r="AQ483" s="19"/>
      <c r="AR483" s="8"/>
      <c r="AS483" s="19"/>
      <c r="AT483" s="19"/>
      <c r="AU483" s="19"/>
      <c r="AV483" s="19"/>
      <c r="AW483" s="19"/>
      <c r="AX483" s="19"/>
      <c r="AY483" s="19"/>
      <c r="AZ483" s="19"/>
      <c r="BA483" s="19"/>
      <c r="BB483" s="19"/>
      <c r="BC483" s="19"/>
      <c r="BQ483" s="12"/>
      <c r="BR483" s="12"/>
      <c r="BS483" s="12"/>
      <c r="BT483" s="76"/>
      <c r="BU483" s="76"/>
    </row>
    <row r="484" spans="1:73">
      <c r="A484" s="19"/>
      <c r="B484" s="19"/>
      <c r="C484" s="19"/>
      <c r="D484" s="19"/>
      <c r="E484" s="89"/>
      <c r="F484" s="89"/>
      <c r="G484" s="19"/>
      <c r="H484" s="90"/>
      <c r="I484" s="90"/>
      <c r="J484" s="19"/>
      <c r="K484" s="19"/>
      <c r="L484" s="19"/>
      <c r="M484" s="19"/>
      <c r="N484" s="19"/>
      <c r="O484" s="19"/>
      <c r="P484" s="19"/>
      <c r="Q484" s="19"/>
      <c r="R484" s="141"/>
      <c r="S484" s="141"/>
      <c r="T484" s="141"/>
      <c r="U484" s="141"/>
      <c r="V484" s="141"/>
      <c r="W484" s="141"/>
      <c r="X484" s="141"/>
      <c r="Y484" s="141"/>
      <c r="Z484" s="19"/>
      <c r="AA484" s="19"/>
      <c r="AB484" s="19"/>
      <c r="AC484" s="370" t="str">
        <f>$R$4</f>
        <v>(R1-R5)</v>
      </c>
      <c r="AD484" s="371" t="str">
        <f t="shared" ref="AD484:AO484" si="211">AD440</f>
        <v>I</v>
      </c>
      <c r="AE484" s="372" t="str">
        <f t="shared" si="211"/>
        <v>Iia</v>
      </c>
      <c r="AF484" s="372" t="str">
        <f t="shared" si="211"/>
        <v>N6235, E0505</v>
      </c>
      <c r="AG484" s="372" t="str">
        <f t="shared" si="211"/>
        <v>H</v>
      </c>
      <c r="AH484" s="372" t="str">
        <f t="shared" si="211"/>
        <v>I</v>
      </c>
      <c r="AI484" s="372" t="str">
        <f t="shared" si="211"/>
        <v>H</v>
      </c>
      <c r="AJ484" s="372" t="str">
        <f t="shared" si="211"/>
        <v>I</v>
      </c>
      <c r="AK484" s="372" t="str">
        <f t="shared" si="211"/>
        <v>H</v>
      </c>
      <c r="AL484" s="372" t="str">
        <f t="shared" si="211"/>
        <v>I</v>
      </c>
      <c r="AM484" s="372" t="str">
        <f t="shared" si="211"/>
        <v>J</v>
      </c>
      <c r="AN484" s="372" t="str">
        <f t="shared" si="211"/>
        <v>K</v>
      </c>
      <c r="AO484" s="373" t="str">
        <f t="shared" si="211"/>
        <v>L</v>
      </c>
      <c r="AP484" s="374" t="s">
        <v>90</v>
      </c>
      <c r="AQ484" s="19"/>
      <c r="AR484" s="8"/>
      <c r="AS484" s="19"/>
      <c r="AT484" s="19"/>
      <c r="AU484" s="19"/>
      <c r="AV484" s="19"/>
      <c r="AW484" s="19"/>
      <c r="AX484" s="19"/>
      <c r="AY484" s="19"/>
      <c r="AZ484" s="19"/>
      <c r="BA484" s="19"/>
      <c r="BB484" s="19"/>
      <c r="BC484" s="19"/>
      <c r="BQ484" s="12"/>
      <c r="BR484" s="12"/>
      <c r="BS484" s="12"/>
      <c r="BT484" s="76"/>
      <c r="BU484" s="76"/>
    </row>
    <row r="485" spans="1:73">
      <c r="A485" s="19"/>
      <c r="B485" s="19"/>
      <c r="C485" s="19"/>
      <c r="D485" s="19"/>
      <c r="E485" s="89"/>
      <c r="F485" s="89"/>
      <c r="G485" s="19"/>
      <c r="H485" s="90"/>
      <c r="I485" s="90"/>
      <c r="J485" s="19"/>
      <c r="K485" s="19"/>
      <c r="L485" s="19"/>
      <c r="M485" s="19"/>
      <c r="N485" s="19"/>
      <c r="O485" s="19"/>
      <c r="P485" s="19"/>
      <c r="Q485" s="19"/>
      <c r="R485" s="141"/>
      <c r="S485" s="141"/>
      <c r="T485" s="141"/>
      <c r="U485" s="141"/>
      <c r="V485" s="141"/>
      <c r="W485" s="141"/>
      <c r="X485" s="141"/>
      <c r="Y485" s="141"/>
      <c r="Z485" s="19"/>
      <c r="AA485" s="19"/>
      <c r="AB485" s="19"/>
      <c r="AC485" s="375">
        <v>0</v>
      </c>
      <c r="AD485" s="412" t="str">
        <f t="array" ref="AD485">IF(AD441="-","-",COUNT(IF($R$5:$R$54=$H$5:$Q$54,IF($H$5:$Q$54=$AC485,IF($A$5:$A$54=AD$484,$H$5:$Q$54,""),""),""))/COUNT(IF($R$5:$R$54=$AC485,IF($A$5:$A$54=AD$484,$H$5:$Q$54,""),"")))</f>
        <v>-</v>
      </c>
      <c r="AE485" s="412" t="str">
        <f t="array" ref="AE485">IF(AE441="-","-",COUNT(IF($R$5:$R$54=$H$5:$Q$54,IF($H$5:$Q$54=$AC485,IF($A$5:$A$54=AE$484,$H$5:$Q$54,""),""),""))/COUNT(IF($R$5:$R$54=$AC485,IF($A$5:$A$54=AE$484,$H$5:$Q$54,""),"")))</f>
        <v>-</v>
      </c>
      <c r="AF485" s="412" t="str">
        <f t="array" ref="AF485">IF(AF441="-","-",COUNT(IF($R$5:$R$54=$H$5:$Q$54,IF($H$5:$Q$54=$AC485,IF($A$5:$A$54=AF$484,$H$5:$Q$54,""),""),""))/COUNT(IF($R$5:$R$54=$AC485,IF($A$5:$A$54=AF$484,$H$5:$Q$54,""),"")))</f>
        <v>-</v>
      </c>
      <c r="AG485" s="412" t="str">
        <f t="array" ref="AG485">IF(AG441="-","-",COUNT(IF($R$5:$R$54=$H$5:$Q$54,IF($H$5:$Q$54=$AC485,IF($A$5:$A$54=AG$484,$H$5:$Q$54,""),""),""))/COUNT(IF($R$5:$R$54=$AC485,IF($A$5:$A$54=AG$484,$H$5:$Q$54,""),"")))</f>
        <v>-</v>
      </c>
      <c r="AH485" s="412" t="str">
        <f t="array" ref="AH485">IF(AH441="-","-",COUNT(IF($R$5:$R$54=$H$5:$Q$54,IF($H$5:$Q$54=$AC485,IF($A$5:$A$54=AH$484,$H$5:$Q$54,""),""),""))/COUNT(IF($R$5:$R$54=$AC485,IF($A$5:$A$54=AH$484,$H$5:$Q$54,""),"")))</f>
        <v>-</v>
      </c>
      <c r="AI485" s="412" t="str">
        <f t="array" ref="AI485">IF(AI441="-","-",COUNT(IF($R$5:$R$54=$H$5:$Q$54,IF($H$5:$Q$54=$AC485,IF($A$5:$A$54=AI$484,$H$5:$Q$54,""),""),""))/COUNT(IF($R$5:$R$54=$AC485,IF($A$5:$A$54=AI$484,$H$5:$Q$54,""),"")))</f>
        <v>-</v>
      </c>
      <c r="AJ485" s="412" t="str">
        <f t="array" ref="AJ485">IF(AJ441="-","-",COUNT(IF($R$5:$R$54=$H$5:$Q$54,IF($H$5:$Q$54=$AC485,IF($A$5:$A$54=AJ$484,$H$5:$Q$54,""),""),""))/COUNT(IF($R$5:$R$54=$AC485,IF($A$5:$A$54=AJ$484,$H$5:$Q$54,""),"")))</f>
        <v>-</v>
      </c>
      <c r="AK485" s="412" t="str">
        <f t="array" ref="AK485">IF(AK441="-","-",COUNT(IF($R$5:$R$54=$H$5:$Q$54,IF($H$5:$Q$54=$AC485,IF($A$5:$A$54=AK$484,$H$5:$Q$54,""),""),""))/COUNT(IF($R$5:$R$54=$AC485,IF($A$5:$A$54=AK$484,$H$5:$Q$54,""),"")))</f>
        <v>-</v>
      </c>
      <c r="AL485" s="412" t="str">
        <f t="array" ref="AL485">IF(AL441="-","-",COUNT(IF($R$5:$R$54=$H$5:$Q$54,IF($H$5:$Q$54=$AC485,IF($A$5:$A$54=AL$484,$H$5:$Q$54,""),""),""))/COUNT(IF($R$5:$R$54=$AC485,IF($A$5:$A$54=AL$484,$H$5:$Q$54,""),"")))</f>
        <v>-</v>
      </c>
      <c r="AM485" s="412" t="str">
        <f t="array" ref="AM485">IF(AM441="-","-",COUNT(IF($R$5:$R$54=$H$5:$Q$54,IF($H$5:$Q$54=$AC485,IF($A$5:$A$54=AM$484,$H$5:$Q$54,""),""),""))/COUNT(IF($R$5:$R$54=$AC485,IF($A$5:$A$54=AM$484,$H$5:$Q$54,""),"")))</f>
        <v>-</v>
      </c>
      <c r="AN485" s="412" t="str">
        <f t="array" ref="AN485">IF(AN441="-","-",COUNT(IF($R$5:$R$54=$H$5:$Q$54,IF($H$5:$Q$54=$AC485,IF($A$5:$A$54=AN$484,$H$5:$Q$54,""),""),""))/COUNT(IF($R$5:$R$54=$AC485,IF($A$5:$A$54=AN$484,$H$5:$Q$54,""),"")))</f>
        <v>-</v>
      </c>
      <c r="AO485" s="412" t="str">
        <f t="array" ref="AO485">IF(AO441="-","-",COUNT(IF($R$5:$R$54=$H$5:$Q$54,IF($H$5:$Q$54=$AC485,IF($A$5:$A$54=AO$484,$H$5:$Q$54,""),""),""))/COUNT(IF($R$5:$R$54=$AC485,IF($A$5:$A$54=AO$484,$H$5:$Q$54,""),"")))</f>
        <v>-</v>
      </c>
      <c r="AP485" s="413" t="str">
        <f t="array" ref="AP485">IF(AP441=0,"-",COUNT(IF($R$5:$R$54=$H$5:$Q$54,IF($H$5:$Q$54=$AC485,$H$5:$Q$54,""),""))/COUNT(IF($R$5:$R$54=$AC485,$H$5:$Q$54,"")))</f>
        <v>-</v>
      </c>
      <c r="AQ485" s="19"/>
      <c r="AR485" s="8"/>
      <c r="AS485" s="19"/>
      <c r="AT485" s="19"/>
      <c r="AU485" s="19"/>
      <c r="AV485" s="19"/>
      <c r="AW485" s="19"/>
      <c r="AX485" s="19"/>
      <c r="AY485" s="19"/>
      <c r="AZ485" s="19"/>
      <c r="BA485" s="19"/>
      <c r="BB485" s="19"/>
      <c r="BC485" s="19"/>
      <c r="BQ485" s="12"/>
      <c r="BR485" s="12"/>
      <c r="BS485" s="12"/>
      <c r="BT485" s="76"/>
      <c r="BU485" s="76"/>
    </row>
    <row r="486" spans="1:73">
      <c r="A486" s="19"/>
      <c r="B486" s="19"/>
      <c r="C486" s="19"/>
      <c r="D486" s="19"/>
      <c r="E486" s="89"/>
      <c r="F486" s="89"/>
      <c r="G486" s="19"/>
      <c r="H486" s="90"/>
      <c r="I486" s="90"/>
      <c r="J486" s="19"/>
      <c r="K486" s="19"/>
      <c r="L486" s="19"/>
      <c r="M486" s="19"/>
      <c r="N486" s="19"/>
      <c r="O486" s="19"/>
      <c r="P486" s="19"/>
      <c r="Q486" s="19"/>
      <c r="R486" s="141"/>
      <c r="S486" s="141"/>
      <c r="T486" s="141"/>
      <c r="U486" s="141"/>
      <c r="V486" s="141"/>
      <c r="W486" s="141"/>
      <c r="X486" s="141"/>
      <c r="Y486" s="141"/>
      <c r="Z486" s="19"/>
      <c r="AA486" s="19"/>
      <c r="AB486" s="19"/>
      <c r="AC486" s="377">
        <v>1</v>
      </c>
      <c r="AD486" s="412" t="str">
        <f t="array" ref="AD486">IF(AD442="-","-",COUNT(IF($R$5:$R$54=$H$5:$Q$54,IF($H$5:$Q$54=$AC486,IF($A$5:$A$54=AD$484,$H$5:$Q$54,""),""),""))/COUNT(IF($R$5:$R$54=$AC486,IF($A$5:$A$54=AD$484,$H$5:$Q$54,""),"")))</f>
        <v>-</v>
      </c>
      <c r="AE486" s="412" t="str">
        <f t="array" ref="AE486">IF(AE442="-","-",COUNT(IF($R$5:$R$54=$H$5:$Q$54,IF($H$5:$Q$54=$AC486,IF($A$5:$A$54=AE$484,$H$5:$Q$54,""),""),""))/COUNT(IF($R$5:$R$54=$AC486,IF($A$5:$A$54=AE$484,$H$5:$Q$54,""),"")))</f>
        <v>-</v>
      </c>
      <c r="AF486" s="412" t="str">
        <f t="array" ref="AF486">IF(AF442="-","-",COUNT(IF($R$5:$R$54=$H$5:$Q$54,IF($H$5:$Q$54=$AC486,IF($A$5:$A$54=AF$484,$H$5:$Q$54,""),""),""))/COUNT(IF($R$5:$R$54=$AC486,IF($A$5:$A$54=AF$484,$H$5:$Q$54,""),"")))</f>
        <v>-</v>
      </c>
      <c r="AG486" s="412" t="str">
        <f t="array" ref="AG486">IF(AG442="-","-",COUNT(IF($R$5:$R$54=$H$5:$Q$54,IF($H$5:$Q$54=$AC486,IF($A$5:$A$54=AG$484,$H$5:$Q$54,""),""),""))/COUNT(IF($R$5:$R$54=$AC486,IF($A$5:$A$54=AG$484,$H$5:$Q$54,""),"")))</f>
        <v>-</v>
      </c>
      <c r="AH486" s="412" t="str">
        <f t="array" ref="AH486">IF(AH442="-","-",COUNT(IF($R$5:$R$54=$H$5:$Q$54,IF($H$5:$Q$54=$AC486,IF($A$5:$A$54=AH$484,$H$5:$Q$54,""),""),""))/COUNT(IF($R$5:$R$54=$AC486,IF($A$5:$A$54=AH$484,$H$5:$Q$54,""),"")))</f>
        <v>-</v>
      </c>
      <c r="AI486" s="412" t="str">
        <f t="array" ref="AI486">IF(AI442="-","-",COUNT(IF($R$5:$R$54=$H$5:$Q$54,IF($H$5:$Q$54=$AC486,IF($A$5:$A$54=AI$484,$H$5:$Q$54,""),""),""))/COUNT(IF($R$5:$R$54=$AC486,IF($A$5:$A$54=AI$484,$H$5:$Q$54,""),"")))</f>
        <v>-</v>
      </c>
      <c r="AJ486" s="412" t="str">
        <f t="array" ref="AJ486">IF(AJ442="-","-",COUNT(IF($R$5:$R$54=$H$5:$Q$54,IF($H$5:$Q$54=$AC486,IF($A$5:$A$54=AJ$484,$H$5:$Q$54,""),""),""))/COUNT(IF($R$5:$R$54=$AC486,IF($A$5:$A$54=AJ$484,$H$5:$Q$54,""),"")))</f>
        <v>-</v>
      </c>
      <c r="AK486" s="412" t="str">
        <f t="array" ref="AK486">IF(AK442="-","-",COUNT(IF($R$5:$R$54=$H$5:$Q$54,IF($H$5:$Q$54=$AC486,IF($A$5:$A$54=AK$484,$H$5:$Q$54,""),""),""))/COUNT(IF($R$5:$R$54=$AC486,IF($A$5:$A$54=AK$484,$H$5:$Q$54,""),"")))</f>
        <v>-</v>
      </c>
      <c r="AL486" s="412" t="str">
        <f t="array" ref="AL486">IF(AL442="-","-",COUNT(IF($R$5:$R$54=$H$5:$Q$54,IF($H$5:$Q$54=$AC486,IF($A$5:$A$54=AL$484,$H$5:$Q$54,""),""),""))/COUNT(IF($R$5:$R$54=$AC486,IF($A$5:$A$54=AL$484,$H$5:$Q$54,""),"")))</f>
        <v>-</v>
      </c>
      <c r="AM486" s="412" t="str">
        <f t="array" ref="AM486">IF(AM442="-","-",COUNT(IF($R$5:$R$54=$H$5:$Q$54,IF($H$5:$Q$54=$AC486,IF($A$5:$A$54=AM$484,$H$5:$Q$54,""),""),""))/COUNT(IF($R$5:$R$54=$AC486,IF($A$5:$A$54=AM$484,$H$5:$Q$54,""),"")))</f>
        <v>-</v>
      </c>
      <c r="AN486" s="412" t="str">
        <f t="array" ref="AN486">IF(AN442="-","-",COUNT(IF($R$5:$R$54=$H$5:$Q$54,IF($H$5:$Q$54=$AC486,IF($A$5:$A$54=AN$484,$H$5:$Q$54,""),""),""))/COUNT(IF($R$5:$R$54=$AC486,IF($A$5:$A$54=AN$484,$H$5:$Q$54,""),"")))</f>
        <v>-</v>
      </c>
      <c r="AO486" s="412" t="str">
        <f t="array" ref="AO486">IF(AO442="-","-",COUNT(IF($R$5:$R$54=$H$5:$Q$54,IF($H$5:$Q$54=$AC486,IF($A$5:$A$54=AO$484,$H$5:$Q$54,""),""),""))/COUNT(IF($R$5:$R$54=$AC486,IF($A$5:$A$54=AO$484,$H$5:$Q$54,""),"")))</f>
        <v>-</v>
      </c>
      <c r="AP486" s="414" t="str">
        <f t="array" ref="AP486">IF(AP442=0,"-",COUNT(IF($R$5:$R$54=$H$5:$Q$54,IF($H$5:$Q$54=$AC486,$H$5:$Q$54,""),""))/COUNT(IF($R$5:$R$54=$AC486,$H$5:$Q$54,"")))</f>
        <v>-</v>
      </c>
      <c r="AQ486" s="19"/>
      <c r="AR486" s="8"/>
      <c r="AS486" s="19"/>
      <c r="AT486" s="19"/>
      <c r="AU486" s="19"/>
      <c r="AV486" s="19"/>
      <c r="AW486" s="19"/>
      <c r="AX486" s="19"/>
      <c r="AY486" s="19"/>
      <c r="AZ486" s="19"/>
      <c r="BA486" s="19"/>
      <c r="BB486" s="19"/>
      <c r="BC486" s="19"/>
      <c r="BQ486" s="12"/>
      <c r="BR486" s="12"/>
      <c r="BS486" s="12"/>
      <c r="BT486" s="76"/>
      <c r="BU486" s="76"/>
    </row>
    <row r="487" spans="1:73">
      <c r="A487" s="19"/>
      <c r="B487" s="19"/>
      <c r="C487" s="19"/>
      <c r="D487" s="19"/>
      <c r="E487" s="89"/>
      <c r="F487" s="89"/>
      <c r="G487" s="19"/>
      <c r="H487" s="90"/>
      <c r="I487" s="90"/>
      <c r="J487" s="19"/>
      <c r="K487" s="19"/>
      <c r="L487" s="19"/>
      <c r="M487" s="19"/>
      <c r="N487" s="19"/>
      <c r="O487" s="19"/>
      <c r="P487" s="19"/>
      <c r="Q487" s="19"/>
      <c r="R487" s="141"/>
      <c r="S487" s="141"/>
      <c r="T487" s="141"/>
      <c r="U487" s="141"/>
      <c r="V487" s="141"/>
      <c r="W487" s="141"/>
      <c r="X487" s="141"/>
      <c r="Y487" s="141"/>
      <c r="Z487" s="19"/>
      <c r="AA487" s="19"/>
      <c r="AB487" s="19"/>
      <c r="AC487" s="377">
        <v>2</v>
      </c>
      <c r="AD487" s="412">
        <f t="array" ref="AD487">IF(AD443="-","-",COUNT(IF($R$5:$R$54=$H$5:$Q$54,IF($H$5:$Q$54=$AC487,IF($A$5:$A$54=AD$484,$H$5:$Q$54,""),""),""))/COUNT(IF($R$5:$R$54=$AC487,IF($A$5:$A$54=AD$484,$H$5:$Q$54,""),"")))</f>
        <v>1</v>
      </c>
      <c r="AE487" s="412">
        <f t="array" ref="AE487">IF(AE443="-","-",COUNT(IF($R$5:$R$54=$H$5:$Q$54,IF($H$5:$Q$54=$AC487,IF($A$5:$A$54=AE$484,$H$5:$Q$54,""),""),""))/COUNT(IF($R$5:$R$54=$AC487,IF($A$5:$A$54=AE$484,$H$5:$Q$54,""),"")))</f>
        <v>1</v>
      </c>
      <c r="AF487" s="412" t="str">
        <f t="array" ref="AF487">IF(AF443="-","-",COUNT(IF($R$5:$R$54=$H$5:$Q$54,IF($H$5:$Q$54=$AC487,IF($A$5:$A$54=AF$484,$H$5:$Q$54,""),""),""))/COUNT(IF($R$5:$R$54=$AC487,IF($A$5:$A$54=AF$484,$H$5:$Q$54,""),"")))</f>
        <v>-</v>
      </c>
      <c r="AG487" s="412" t="str">
        <f t="array" ref="AG487">IF(AG443="-","-",COUNT(IF($R$5:$R$54=$H$5:$Q$54,IF($H$5:$Q$54=$AC487,IF($A$5:$A$54=AG$484,$H$5:$Q$54,""),""),""))/COUNT(IF($R$5:$R$54=$AC487,IF($A$5:$A$54=AG$484,$H$5:$Q$54,""),"")))</f>
        <v>-</v>
      </c>
      <c r="AH487" s="412">
        <f t="array" ref="AH487">IF(AH443="-","-",COUNT(IF($R$5:$R$54=$H$5:$Q$54,IF($H$5:$Q$54=$AC487,IF($A$5:$A$54=AH$484,$H$5:$Q$54,""),""),""))/COUNT(IF($R$5:$R$54=$AC487,IF($A$5:$A$54=AH$484,$H$5:$Q$54,""),"")))</f>
        <v>1</v>
      </c>
      <c r="AI487" s="412" t="str">
        <f t="array" ref="AI487">IF(AI443="-","-",COUNT(IF($R$5:$R$54=$H$5:$Q$54,IF($H$5:$Q$54=$AC487,IF($A$5:$A$54=AI$484,$H$5:$Q$54,""),""),""))/COUNT(IF($R$5:$R$54=$AC487,IF($A$5:$A$54=AI$484,$H$5:$Q$54,""),"")))</f>
        <v>-</v>
      </c>
      <c r="AJ487" s="412">
        <f t="array" ref="AJ487">IF(AJ443="-","-",COUNT(IF($R$5:$R$54=$H$5:$Q$54,IF($H$5:$Q$54=$AC487,IF($A$5:$A$54=AJ$484,$H$5:$Q$54,""),""),""))/COUNT(IF($R$5:$R$54=$AC487,IF($A$5:$A$54=AJ$484,$H$5:$Q$54,""),"")))</f>
        <v>1</v>
      </c>
      <c r="AK487" s="412" t="str">
        <f t="array" ref="AK487">IF(AK443="-","-",COUNT(IF($R$5:$R$54=$H$5:$Q$54,IF($H$5:$Q$54=$AC487,IF($A$5:$A$54=AK$484,$H$5:$Q$54,""),""),""))/COUNT(IF($R$5:$R$54=$AC487,IF($A$5:$A$54=AK$484,$H$5:$Q$54,""),"")))</f>
        <v>-</v>
      </c>
      <c r="AL487" s="412">
        <f t="array" ref="AL487">IF(AL443="-","-",COUNT(IF($R$5:$R$54=$H$5:$Q$54,IF($H$5:$Q$54=$AC487,IF($A$5:$A$54=AL$484,$H$5:$Q$54,""),""),""))/COUNT(IF($R$5:$R$54=$AC487,IF($A$5:$A$54=AL$484,$H$5:$Q$54,""),"")))</f>
        <v>1</v>
      </c>
      <c r="AM487" s="412" t="str">
        <f t="array" ref="AM487">IF(AM443="-","-",COUNT(IF($R$5:$R$54=$H$5:$Q$54,IF($H$5:$Q$54=$AC487,IF($A$5:$A$54=AM$484,$H$5:$Q$54,""),""),""))/COUNT(IF($R$5:$R$54=$AC487,IF($A$5:$A$54=AM$484,$H$5:$Q$54,""),"")))</f>
        <v>-</v>
      </c>
      <c r="AN487" s="412" t="str">
        <f t="array" ref="AN487">IF(AN443="-","-",COUNT(IF($R$5:$R$54=$H$5:$Q$54,IF($H$5:$Q$54=$AC487,IF($A$5:$A$54=AN$484,$H$5:$Q$54,""),""),""))/COUNT(IF($R$5:$R$54=$AC487,IF($A$5:$A$54=AN$484,$H$5:$Q$54,""),"")))</f>
        <v>-</v>
      </c>
      <c r="AO487" s="412" t="str">
        <f t="array" ref="AO487">IF(AO443="-","-",COUNT(IF($R$5:$R$54=$H$5:$Q$54,IF($H$5:$Q$54=$AC487,IF($A$5:$A$54=AO$484,$H$5:$Q$54,""),""),""))/COUNT(IF($R$5:$R$54=$AC487,IF($A$5:$A$54=AO$484,$H$5:$Q$54,""),"")))</f>
        <v>-</v>
      </c>
      <c r="AP487" s="414">
        <f t="array" ref="AP487">IF(AP443=0,"-",COUNT(IF($R$5:$R$54=$H$5:$Q$54,IF($H$5:$Q$54=$AC487,$H$5:$Q$54,""),""))/COUNT(IF($R$5:$R$54=$AC487,$H$5:$Q$54,"")))</f>
        <v>1</v>
      </c>
      <c r="AQ487" s="19"/>
      <c r="AR487" s="8"/>
      <c r="AS487" s="19"/>
      <c r="AT487" s="19"/>
      <c r="AU487" s="19"/>
      <c r="AV487" s="19"/>
      <c r="AW487" s="19"/>
      <c r="AX487" s="19"/>
      <c r="AY487" s="19"/>
      <c r="AZ487" s="19"/>
      <c r="BA487" s="19"/>
      <c r="BB487" s="19"/>
      <c r="BC487" s="19"/>
      <c r="BQ487" s="12"/>
      <c r="BR487" s="12"/>
      <c r="BS487" s="12"/>
      <c r="BT487" s="76"/>
      <c r="BU487" s="76"/>
    </row>
    <row r="488" spans="1:73">
      <c r="A488" s="19"/>
      <c r="B488" s="19"/>
      <c r="C488" s="19"/>
      <c r="D488" s="19"/>
      <c r="E488" s="89"/>
      <c r="F488" s="89"/>
      <c r="G488" s="19"/>
      <c r="H488" s="90"/>
      <c r="I488" s="90"/>
      <c r="J488" s="19"/>
      <c r="K488" s="19"/>
      <c r="L488" s="19"/>
      <c r="M488" s="19"/>
      <c r="N488" s="19"/>
      <c r="O488" s="19"/>
      <c r="P488" s="19"/>
      <c r="Q488" s="19"/>
      <c r="R488" s="141"/>
      <c r="S488" s="141"/>
      <c r="T488" s="141"/>
      <c r="U488" s="141"/>
      <c r="V488" s="141"/>
      <c r="W488" s="141"/>
      <c r="X488" s="141"/>
      <c r="Y488" s="141"/>
      <c r="Z488" s="19"/>
      <c r="AA488" s="19"/>
      <c r="AB488" s="19"/>
      <c r="AC488" s="377">
        <v>3</v>
      </c>
      <c r="AD488" s="412" t="str">
        <f t="array" ref="AD488">IF(AD444="-","-",COUNT(IF($R$5:$R$54=$H$5:$Q$54,IF($H$5:$Q$54=$AC488,IF($A$5:$A$54=AD$484,$H$5:$Q$54,""),""),""))/COUNT(IF($R$5:$R$54=$AC488,IF($A$5:$A$54=AD$484,$H$5:$Q$54,""),"")))</f>
        <v>-</v>
      </c>
      <c r="AE488" s="412">
        <f t="array" ref="AE488">IF(AE444="-","-",COUNT(IF($R$5:$R$54=$H$5:$Q$54,IF($H$5:$Q$54=$AC488,IF($A$5:$A$54=AE$484,$H$5:$Q$54,""),""),""))/COUNT(IF($R$5:$R$54=$AC488,IF($A$5:$A$54=AE$484,$H$5:$Q$54,""),"")))</f>
        <v>0.92500000000000004</v>
      </c>
      <c r="AF488" s="412" t="str">
        <f t="array" ref="AF488">IF(AF444="-","-",COUNT(IF($R$5:$R$54=$H$5:$Q$54,IF($H$5:$Q$54=$AC488,IF($A$5:$A$54=AF$484,$H$5:$Q$54,""),""),""))/COUNT(IF($R$5:$R$54=$AC488,IF($A$5:$A$54=AF$484,$H$5:$Q$54,""),"")))</f>
        <v>-</v>
      </c>
      <c r="AG488" s="412" t="str">
        <f t="array" ref="AG488">IF(AG444="-","-",COUNT(IF($R$5:$R$54=$H$5:$Q$54,IF($H$5:$Q$54=$AC488,IF($A$5:$A$54=AG$484,$H$5:$Q$54,""),""),""))/COUNT(IF($R$5:$R$54=$AC488,IF($A$5:$A$54=AG$484,$H$5:$Q$54,""),"")))</f>
        <v>-</v>
      </c>
      <c r="AH488" s="412" t="str">
        <f t="array" ref="AH488">IF(AH444="-","-",COUNT(IF($R$5:$R$54=$H$5:$Q$54,IF($H$5:$Q$54=$AC488,IF($A$5:$A$54=AH$484,$H$5:$Q$54,""),""),""))/COUNT(IF($R$5:$R$54=$AC488,IF($A$5:$A$54=AH$484,$H$5:$Q$54,""),"")))</f>
        <v>-</v>
      </c>
      <c r="AI488" s="412" t="str">
        <f t="array" ref="AI488">IF(AI444="-","-",COUNT(IF($R$5:$R$54=$H$5:$Q$54,IF($H$5:$Q$54=$AC488,IF($A$5:$A$54=AI$484,$H$5:$Q$54,""),""),""))/COUNT(IF($R$5:$R$54=$AC488,IF($A$5:$A$54=AI$484,$H$5:$Q$54,""),"")))</f>
        <v>-</v>
      </c>
      <c r="AJ488" s="412" t="str">
        <f t="array" ref="AJ488">IF(AJ444="-","-",COUNT(IF($R$5:$R$54=$H$5:$Q$54,IF($H$5:$Q$54=$AC488,IF($A$5:$A$54=AJ$484,$H$5:$Q$54,""),""),""))/COUNT(IF($R$5:$R$54=$AC488,IF($A$5:$A$54=AJ$484,$H$5:$Q$54,""),"")))</f>
        <v>-</v>
      </c>
      <c r="AK488" s="412" t="str">
        <f t="array" ref="AK488">IF(AK444="-","-",COUNT(IF($R$5:$R$54=$H$5:$Q$54,IF($H$5:$Q$54=$AC488,IF($A$5:$A$54=AK$484,$H$5:$Q$54,""),""),""))/COUNT(IF($R$5:$R$54=$AC488,IF($A$5:$A$54=AK$484,$H$5:$Q$54,""),"")))</f>
        <v>-</v>
      </c>
      <c r="AL488" s="412" t="str">
        <f t="array" ref="AL488">IF(AL444="-","-",COUNT(IF($R$5:$R$54=$H$5:$Q$54,IF($H$5:$Q$54=$AC488,IF($A$5:$A$54=AL$484,$H$5:$Q$54,""),""),""))/COUNT(IF($R$5:$R$54=$AC488,IF($A$5:$A$54=AL$484,$H$5:$Q$54,""),"")))</f>
        <v>-</v>
      </c>
      <c r="AM488" s="412" t="str">
        <f t="array" ref="AM488">IF(AM444="-","-",COUNT(IF($R$5:$R$54=$H$5:$Q$54,IF($H$5:$Q$54=$AC488,IF($A$5:$A$54=AM$484,$H$5:$Q$54,""),""),""))/COUNT(IF($R$5:$R$54=$AC488,IF($A$5:$A$54=AM$484,$H$5:$Q$54,""),"")))</f>
        <v>-</v>
      </c>
      <c r="AN488" s="412" t="str">
        <f t="array" ref="AN488">IF(AN444="-","-",COUNT(IF($R$5:$R$54=$H$5:$Q$54,IF($H$5:$Q$54=$AC488,IF($A$5:$A$54=AN$484,$H$5:$Q$54,""),""),""))/COUNT(IF($R$5:$R$54=$AC488,IF($A$5:$A$54=AN$484,$H$5:$Q$54,""),"")))</f>
        <v>-</v>
      </c>
      <c r="AO488" s="412" t="str">
        <f t="array" ref="AO488">IF(AO444="-","-",COUNT(IF($R$5:$R$54=$H$5:$Q$54,IF($H$5:$Q$54=$AC488,IF($A$5:$A$54=AO$484,$H$5:$Q$54,""),""),""))/COUNT(IF($R$5:$R$54=$AC488,IF($A$5:$A$54=AO$484,$H$5:$Q$54,""),"")))</f>
        <v>-</v>
      </c>
      <c r="AP488" s="414">
        <f t="array" ref="AP488">IF(AP444=0,"-",COUNT(IF($R$5:$R$54=$H$5:$Q$54,IF($H$5:$Q$54=$AC488,$H$5:$Q$54,""),""))/COUNT(IF($R$5:$R$54=$AC488,$H$5:$Q$54,"")))</f>
        <v>0.92500000000000004</v>
      </c>
      <c r="AQ488" s="19"/>
      <c r="AR488" s="8"/>
      <c r="AS488" s="19"/>
      <c r="AT488" s="19"/>
      <c r="AU488" s="19"/>
      <c r="AV488" s="19"/>
      <c r="AW488" s="19"/>
      <c r="AX488" s="19"/>
      <c r="AY488" s="19"/>
      <c r="AZ488" s="19"/>
      <c r="BA488" s="19"/>
      <c r="BB488" s="19"/>
      <c r="BC488" s="19"/>
      <c r="BQ488" s="12"/>
      <c r="BR488" s="12"/>
      <c r="BS488" s="12"/>
      <c r="BT488" s="76"/>
      <c r="BU488" s="76"/>
    </row>
    <row r="489" spans="1:73">
      <c r="A489" s="19"/>
      <c r="B489" s="19"/>
      <c r="C489" s="19"/>
      <c r="D489" s="19"/>
      <c r="E489" s="89"/>
      <c r="F489" s="89"/>
      <c r="G489" s="19"/>
      <c r="H489" s="90"/>
      <c r="I489" s="90"/>
      <c r="J489" s="19"/>
      <c r="K489" s="19"/>
      <c r="L489" s="19"/>
      <c r="M489" s="19"/>
      <c r="N489" s="19"/>
      <c r="O489" s="19"/>
      <c r="P489" s="19"/>
      <c r="Q489" s="19"/>
      <c r="R489" s="141"/>
      <c r="S489" s="141"/>
      <c r="T489" s="141"/>
      <c r="U489" s="141"/>
      <c r="V489" s="141"/>
      <c r="W489" s="141"/>
      <c r="X489" s="141"/>
      <c r="Y489" s="141"/>
      <c r="Z489" s="19"/>
      <c r="AA489" s="19"/>
      <c r="AB489" s="19"/>
      <c r="AC489" s="377">
        <v>4</v>
      </c>
      <c r="AD489" s="412" t="str">
        <f t="array" ref="AD489">IF(AD445="-","-",COUNT(IF($R$5:$R$54=$H$5:$Q$54,IF($H$5:$Q$54=$AC489,IF($A$5:$A$54=AD$484,$H$5:$Q$54,""),""),""))/COUNT(IF($R$5:$R$54=$AC489,IF($A$5:$A$54=AD$484,$H$5:$Q$54,""),"")))</f>
        <v>-</v>
      </c>
      <c r="AE489" s="412">
        <f t="array" ref="AE489">IF(AE445="-","-",COUNT(IF($R$5:$R$54=$H$5:$Q$54,IF($H$5:$Q$54=$AC489,IF($A$5:$A$54=AE$484,$H$5:$Q$54,""),""),""))/COUNT(IF($R$5:$R$54=$AC489,IF($A$5:$A$54=AE$484,$H$5:$Q$54,""),"")))</f>
        <v>0.89830508474576276</v>
      </c>
      <c r="AF489" s="412" t="str">
        <f t="array" ref="AF489">IF(AF445="-","-",COUNT(IF($R$5:$R$54=$H$5:$Q$54,IF($H$5:$Q$54=$AC489,IF($A$5:$A$54=AF$484,$H$5:$Q$54,""),""),""))/COUNT(IF($R$5:$R$54=$AC489,IF($A$5:$A$54=AF$484,$H$5:$Q$54,""),"")))</f>
        <v>-</v>
      </c>
      <c r="AG489" s="412" t="str">
        <f t="array" ref="AG489">IF(AG445="-","-",COUNT(IF($R$5:$R$54=$H$5:$Q$54,IF($H$5:$Q$54=$AC489,IF($A$5:$A$54=AG$484,$H$5:$Q$54,""),""),""))/COUNT(IF($R$5:$R$54=$AC489,IF($A$5:$A$54=AG$484,$H$5:$Q$54,""),"")))</f>
        <v>-</v>
      </c>
      <c r="AH489" s="412" t="str">
        <f t="array" ref="AH489">IF(AH445="-","-",COUNT(IF($R$5:$R$54=$H$5:$Q$54,IF($H$5:$Q$54=$AC489,IF($A$5:$A$54=AH$484,$H$5:$Q$54,""),""),""))/COUNT(IF($R$5:$R$54=$AC489,IF($A$5:$A$54=AH$484,$H$5:$Q$54,""),"")))</f>
        <v>-</v>
      </c>
      <c r="AI489" s="412" t="str">
        <f t="array" ref="AI489">IF(AI445="-","-",COUNT(IF($R$5:$R$54=$H$5:$Q$54,IF($H$5:$Q$54=$AC489,IF($A$5:$A$54=AI$484,$H$5:$Q$54,""),""),""))/COUNT(IF($R$5:$R$54=$AC489,IF($A$5:$A$54=AI$484,$H$5:$Q$54,""),"")))</f>
        <v>-</v>
      </c>
      <c r="AJ489" s="412" t="str">
        <f t="array" ref="AJ489">IF(AJ445="-","-",COUNT(IF($R$5:$R$54=$H$5:$Q$54,IF($H$5:$Q$54=$AC489,IF($A$5:$A$54=AJ$484,$H$5:$Q$54,""),""),""))/COUNT(IF($R$5:$R$54=$AC489,IF($A$5:$A$54=AJ$484,$H$5:$Q$54,""),"")))</f>
        <v>-</v>
      </c>
      <c r="AK489" s="412" t="str">
        <f t="array" ref="AK489">IF(AK445="-","-",COUNT(IF($R$5:$R$54=$H$5:$Q$54,IF($H$5:$Q$54=$AC489,IF($A$5:$A$54=AK$484,$H$5:$Q$54,""),""),""))/COUNT(IF($R$5:$R$54=$AC489,IF($A$5:$A$54=AK$484,$H$5:$Q$54,""),"")))</f>
        <v>-</v>
      </c>
      <c r="AL489" s="412" t="str">
        <f t="array" ref="AL489">IF(AL445="-","-",COUNT(IF($R$5:$R$54=$H$5:$Q$54,IF($H$5:$Q$54=$AC489,IF($A$5:$A$54=AL$484,$H$5:$Q$54,""),""),""))/COUNT(IF($R$5:$R$54=$AC489,IF($A$5:$A$54=AL$484,$H$5:$Q$54,""),"")))</f>
        <v>-</v>
      </c>
      <c r="AM489" s="412" t="str">
        <f t="array" ref="AM489">IF(AM445="-","-",COUNT(IF($R$5:$R$54=$H$5:$Q$54,IF($H$5:$Q$54=$AC489,IF($A$5:$A$54=AM$484,$H$5:$Q$54,""),""),""))/COUNT(IF($R$5:$R$54=$AC489,IF($A$5:$A$54=AM$484,$H$5:$Q$54,""),"")))</f>
        <v>-</v>
      </c>
      <c r="AN489" s="412" t="str">
        <f t="array" ref="AN489">IF(AN445="-","-",COUNT(IF($R$5:$R$54=$H$5:$Q$54,IF($H$5:$Q$54=$AC489,IF($A$5:$A$54=AN$484,$H$5:$Q$54,""),""),""))/COUNT(IF($R$5:$R$54=$AC489,IF($A$5:$A$54=AN$484,$H$5:$Q$54,""),"")))</f>
        <v>-</v>
      </c>
      <c r="AO489" s="412" t="str">
        <f t="array" ref="AO489">IF(AO445="-","-",COUNT(IF($R$5:$R$54=$H$5:$Q$54,IF($H$5:$Q$54=$AC489,IF($A$5:$A$54=AO$484,$H$5:$Q$54,""),""),""))/COUNT(IF($R$5:$R$54=$AC489,IF($A$5:$A$54=AO$484,$H$5:$Q$54,""),"")))</f>
        <v>-</v>
      </c>
      <c r="AP489" s="414">
        <f t="array" ref="AP489">IF(AP445=0,"-",COUNT(IF($R$5:$R$54=$H$5:$Q$54,IF($H$5:$Q$54=$AC489,$H$5:$Q$54,""),""))/COUNT(IF($R$5:$R$54=$AC489,$H$5:$Q$54,"")))</f>
        <v>0.89830508474576276</v>
      </c>
      <c r="AQ489" s="19"/>
      <c r="AR489" s="8"/>
      <c r="AS489" s="19"/>
      <c r="AT489" s="19"/>
      <c r="AU489" s="19"/>
      <c r="AV489" s="19"/>
      <c r="AW489" s="19"/>
      <c r="AX489" s="19"/>
      <c r="AY489" s="19"/>
      <c r="AZ489" s="19"/>
      <c r="BA489" s="19"/>
      <c r="BB489" s="19"/>
      <c r="BC489" s="19"/>
      <c r="BQ489" s="12"/>
      <c r="BR489" s="12"/>
      <c r="BS489" s="12"/>
      <c r="BT489" s="76"/>
      <c r="BU489" s="76"/>
    </row>
    <row r="490" spans="1:73">
      <c r="A490" s="19"/>
      <c r="B490" s="19"/>
      <c r="C490" s="19"/>
      <c r="D490" s="19"/>
      <c r="E490" s="89"/>
      <c r="F490" s="89"/>
      <c r="G490" s="19"/>
      <c r="H490" s="90"/>
      <c r="I490" s="90"/>
      <c r="J490" s="19"/>
      <c r="K490" s="19"/>
      <c r="L490" s="19"/>
      <c r="M490" s="19"/>
      <c r="N490" s="19"/>
      <c r="O490" s="19"/>
      <c r="P490" s="19"/>
      <c r="Q490" s="19"/>
      <c r="R490" s="141"/>
      <c r="S490" s="141"/>
      <c r="T490" s="141"/>
      <c r="U490" s="141"/>
      <c r="V490" s="141"/>
      <c r="W490" s="141"/>
      <c r="X490" s="141"/>
      <c r="Y490" s="141"/>
      <c r="Z490" s="19"/>
      <c r="AA490" s="19"/>
      <c r="AB490" s="19"/>
      <c r="AC490" s="377">
        <v>5</v>
      </c>
      <c r="AD490" s="412">
        <f t="array" ref="AD490">IF(AD446="-","-",COUNT(IF($R$5:$R$54=$H$5:$Q$54,IF($H$5:$Q$54=$AC490,IF($A$5:$A$54=AD$484,$H$5:$Q$54,""),""),""))/COUNT(IF($R$5:$R$54=$AC490,IF($A$5:$A$54=AD$484,$H$5:$Q$54,""),"")))</f>
        <v>0.95</v>
      </c>
      <c r="AE490" s="412">
        <f t="array" ref="AE490">IF(AE446="-","-",COUNT(IF($R$5:$R$54=$H$5:$Q$54,IF($H$5:$Q$54=$AC490,IF($A$5:$A$54=AE$484,$H$5:$Q$54,""),""),""))/COUNT(IF($R$5:$R$54=$AC490,IF($A$5:$A$54=AE$484,$H$5:$Q$54,""),"")))</f>
        <v>0.96666666666666667</v>
      </c>
      <c r="AF490" s="412" t="str">
        <f t="array" ref="AF490">IF(AF446="-","-",COUNT(IF($R$5:$R$54=$H$5:$Q$54,IF($H$5:$Q$54=$AC490,IF($A$5:$A$54=AF$484,$H$5:$Q$54,""),""),""))/COUNT(IF($R$5:$R$54=$AC490,IF($A$5:$A$54=AF$484,$H$5:$Q$54,""),"")))</f>
        <v>-</v>
      </c>
      <c r="AG490" s="412" t="str">
        <f t="array" ref="AG490">IF(AG446="-","-",COUNT(IF($R$5:$R$54=$H$5:$Q$54,IF($H$5:$Q$54=$AC490,IF($A$5:$A$54=AG$484,$H$5:$Q$54,""),""),""))/COUNT(IF($R$5:$R$54=$AC490,IF($A$5:$A$54=AG$484,$H$5:$Q$54,""),"")))</f>
        <v>-</v>
      </c>
      <c r="AH490" s="412">
        <f t="array" ref="AH490">IF(AH446="-","-",COUNT(IF($R$5:$R$54=$H$5:$Q$54,IF($H$5:$Q$54=$AC490,IF($A$5:$A$54=AH$484,$H$5:$Q$54,""),""),""))/COUNT(IF($R$5:$R$54=$AC490,IF($A$5:$A$54=AH$484,$H$5:$Q$54,""),"")))</f>
        <v>0.95</v>
      </c>
      <c r="AI490" s="412" t="str">
        <f t="array" ref="AI490">IF(AI446="-","-",COUNT(IF($R$5:$R$54=$H$5:$Q$54,IF($H$5:$Q$54=$AC490,IF($A$5:$A$54=AI$484,$H$5:$Q$54,""),""),""))/COUNT(IF($R$5:$R$54=$AC490,IF($A$5:$A$54=AI$484,$H$5:$Q$54,""),"")))</f>
        <v>-</v>
      </c>
      <c r="AJ490" s="412">
        <f t="array" ref="AJ490">IF(AJ446="-","-",COUNT(IF($R$5:$R$54=$H$5:$Q$54,IF($H$5:$Q$54=$AC490,IF($A$5:$A$54=AJ$484,$H$5:$Q$54,""),""),""))/COUNT(IF($R$5:$R$54=$AC490,IF($A$5:$A$54=AJ$484,$H$5:$Q$54,""),"")))</f>
        <v>0.95</v>
      </c>
      <c r="AK490" s="412" t="str">
        <f t="array" ref="AK490">IF(AK446="-","-",COUNT(IF($R$5:$R$54=$H$5:$Q$54,IF($H$5:$Q$54=$AC490,IF($A$5:$A$54=AK$484,$H$5:$Q$54,""),""),""))/COUNT(IF($R$5:$R$54=$AC490,IF($A$5:$A$54=AK$484,$H$5:$Q$54,""),"")))</f>
        <v>-</v>
      </c>
      <c r="AL490" s="412">
        <f t="array" ref="AL490">IF(AL446="-","-",COUNT(IF($R$5:$R$54=$H$5:$Q$54,IF($H$5:$Q$54=$AC490,IF($A$5:$A$54=AL$484,$H$5:$Q$54,""),""),""))/COUNT(IF($R$5:$R$54=$AC490,IF($A$5:$A$54=AL$484,$H$5:$Q$54,""),"")))</f>
        <v>0.95</v>
      </c>
      <c r="AM490" s="412" t="str">
        <f t="array" ref="AM490">IF(AM446="-","-",COUNT(IF($R$5:$R$54=$H$5:$Q$54,IF($H$5:$Q$54=$AC490,IF($A$5:$A$54=AM$484,$H$5:$Q$54,""),""),""))/COUNT(IF($R$5:$R$54=$AC490,IF($A$5:$A$54=AM$484,$H$5:$Q$54,""),"")))</f>
        <v>-</v>
      </c>
      <c r="AN490" s="412" t="str">
        <f t="array" ref="AN490">IF(AN446="-","-",COUNT(IF($R$5:$R$54=$H$5:$Q$54,IF($H$5:$Q$54=$AC490,IF($A$5:$A$54=AN$484,$H$5:$Q$54,""),""),""))/COUNT(IF($R$5:$R$54=$AC490,IF($A$5:$A$54=AN$484,$H$5:$Q$54,""),"")))</f>
        <v>-</v>
      </c>
      <c r="AO490" s="412" t="str">
        <f t="array" ref="AO490">IF(AO446="-","-",COUNT(IF($R$5:$R$54=$H$5:$Q$54,IF($H$5:$Q$54=$AC490,IF($A$5:$A$54=AO$484,$H$5:$Q$54,""),""),""))/COUNT(IF($R$5:$R$54=$AC490,IF($A$5:$A$54=AO$484,$H$5:$Q$54,""),"")))</f>
        <v>-</v>
      </c>
      <c r="AP490" s="414">
        <f t="array" ref="AP490">IF(AP446=0,"-",COUNT(IF($R$5:$R$54=$H$5:$Q$54,IF($H$5:$Q$54=$AC490,$H$5:$Q$54,""),""))/COUNT(IF($R$5:$R$54=$AC490,$H$5:$Q$54,"")))</f>
        <v>0.96</v>
      </c>
      <c r="AQ490" s="19"/>
      <c r="AR490" s="8"/>
      <c r="AS490" s="19"/>
      <c r="AT490" s="19"/>
      <c r="AU490" s="19"/>
      <c r="AV490" s="19"/>
      <c r="AW490" s="19"/>
      <c r="AX490" s="19"/>
      <c r="AY490" s="19"/>
      <c r="AZ490" s="19"/>
      <c r="BA490" s="19"/>
      <c r="BB490" s="19"/>
      <c r="BC490" s="19"/>
      <c r="BQ490" s="12"/>
      <c r="BR490" s="12"/>
      <c r="BS490" s="12"/>
      <c r="BT490" s="76"/>
      <c r="BU490" s="76"/>
    </row>
    <row r="491" spans="1:73">
      <c r="A491" s="19"/>
      <c r="B491" s="19"/>
      <c r="C491" s="19"/>
      <c r="D491" s="19"/>
      <c r="E491" s="89"/>
      <c r="F491" s="89"/>
      <c r="G491" s="19"/>
      <c r="H491" s="90"/>
      <c r="I491" s="90"/>
      <c r="J491" s="19"/>
      <c r="K491" s="19"/>
      <c r="L491" s="19"/>
      <c r="M491" s="19"/>
      <c r="N491" s="19"/>
      <c r="O491" s="19"/>
      <c r="P491" s="19"/>
      <c r="Q491" s="19"/>
      <c r="R491" s="141"/>
      <c r="S491" s="141"/>
      <c r="T491" s="141"/>
      <c r="U491" s="141"/>
      <c r="V491" s="141"/>
      <c r="W491" s="141"/>
      <c r="X491" s="141"/>
      <c r="Y491" s="141"/>
      <c r="Z491" s="19"/>
      <c r="AA491" s="19"/>
      <c r="AB491" s="19"/>
      <c r="AC491" s="377">
        <v>6</v>
      </c>
      <c r="AD491" s="412">
        <f t="array" ref="AD491">IF(AD447="-","-",COUNT(IF($R$5:$R$54=$H$5:$Q$54,IF($H$5:$Q$54=$AC491,IF($A$5:$A$54=AD$484,$H$5:$Q$54,""),""),""))/COUNT(IF($R$5:$R$54=$AC491,IF($A$5:$A$54=AD$484,$H$5:$Q$54,""),"")))</f>
        <v>0.91666666666666663</v>
      </c>
      <c r="AE491" s="412">
        <f t="array" ref="AE491">IF(AE447="-","-",COUNT(IF($R$5:$R$54=$H$5:$Q$54,IF($H$5:$Q$54=$AC491,IF($A$5:$A$54=AE$484,$H$5:$Q$54,""),""),""))/COUNT(IF($R$5:$R$54=$AC491,IF($A$5:$A$54=AE$484,$H$5:$Q$54,""),"")))</f>
        <v>1</v>
      </c>
      <c r="AF491" s="412" t="str">
        <f t="array" ref="AF491">IF(AF447="-","-",COUNT(IF($R$5:$R$54=$H$5:$Q$54,IF($H$5:$Q$54=$AC491,IF($A$5:$A$54=AF$484,$H$5:$Q$54,""),""),""))/COUNT(IF($R$5:$R$54=$AC491,IF($A$5:$A$54=AF$484,$H$5:$Q$54,""),"")))</f>
        <v>-</v>
      </c>
      <c r="AG491" s="412" t="str">
        <f t="array" ref="AG491">IF(AG447="-","-",COUNT(IF($R$5:$R$54=$H$5:$Q$54,IF($H$5:$Q$54=$AC491,IF($A$5:$A$54=AG$484,$H$5:$Q$54,""),""),""))/COUNT(IF($R$5:$R$54=$AC491,IF($A$5:$A$54=AG$484,$H$5:$Q$54,""),"")))</f>
        <v>-</v>
      </c>
      <c r="AH491" s="412">
        <f t="array" ref="AH491">IF(AH447="-","-",COUNT(IF($R$5:$R$54=$H$5:$Q$54,IF($H$5:$Q$54=$AC491,IF($A$5:$A$54=AH$484,$H$5:$Q$54,""),""),""))/COUNT(IF($R$5:$R$54=$AC491,IF($A$5:$A$54=AH$484,$H$5:$Q$54,""),"")))</f>
        <v>0.91666666666666663</v>
      </c>
      <c r="AI491" s="412" t="str">
        <f t="array" ref="AI491">IF(AI447="-","-",COUNT(IF($R$5:$R$54=$H$5:$Q$54,IF($H$5:$Q$54=$AC491,IF($A$5:$A$54=AI$484,$H$5:$Q$54,""),""),""))/COUNT(IF($R$5:$R$54=$AC491,IF($A$5:$A$54=AI$484,$H$5:$Q$54,""),"")))</f>
        <v>-</v>
      </c>
      <c r="AJ491" s="412">
        <f t="array" ref="AJ491">IF(AJ447="-","-",COUNT(IF($R$5:$R$54=$H$5:$Q$54,IF($H$5:$Q$54=$AC491,IF($A$5:$A$54=AJ$484,$H$5:$Q$54,""),""),""))/COUNT(IF($R$5:$R$54=$AC491,IF($A$5:$A$54=AJ$484,$H$5:$Q$54,""),"")))</f>
        <v>0.91666666666666663</v>
      </c>
      <c r="AK491" s="412" t="str">
        <f t="array" ref="AK491">IF(AK447="-","-",COUNT(IF($R$5:$R$54=$H$5:$Q$54,IF($H$5:$Q$54=$AC491,IF($A$5:$A$54=AK$484,$H$5:$Q$54,""),""),""))/COUNT(IF($R$5:$R$54=$AC491,IF($A$5:$A$54=AK$484,$H$5:$Q$54,""),"")))</f>
        <v>-</v>
      </c>
      <c r="AL491" s="412">
        <f t="array" ref="AL491">IF(AL447="-","-",COUNT(IF($R$5:$R$54=$H$5:$Q$54,IF($H$5:$Q$54=$AC491,IF($A$5:$A$54=AL$484,$H$5:$Q$54,""),""),""))/COUNT(IF($R$5:$R$54=$AC491,IF($A$5:$A$54=AL$484,$H$5:$Q$54,""),"")))</f>
        <v>0.91666666666666663</v>
      </c>
      <c r="AM491" s="412" t="str">
        <f t="array" ref="AM491">IF(AM447="-","-",COUNT(IF($R$5:$R$54=$H$5:$Q$54,IF($H$5:$Q$54=$AC491,IF($A$5:$A$54=AM$484,$H$5:$Q$54,""),""),""))/COUNT(IF($R$5:$R$54=$AC491,IF($A$5:$A$54=AM$484,$H$5:$Q$54,""),"")))</f>
        <v>-</v>
      </c>
      <c r="AN491" s="412" t="str">
        <f t="array" ref="AN491">IF(AN447="-","-",COUNT(IF($R$5:$R$54=$H$5:$Q$54,IF($H$5:$Q$54=$AC491,IF($A$5:$A$54=AN$484,$H$5:$Q$54,""),""),""))/COUNT(IF($R$5:$R$54=$AC491,IF($A$5:$A$54=AN$484,$H$5:$Q$54,""),"")))</f>
        <v>-</v>
      </c>
      <c r="AO491" s="412" t="str">
        <f t="array" ref="AO491">IF(AO447="-","-",COUNT(IF($R$5:$R$54=$H$5:$Q$54,IF($H$5:$Q$54=$AC491,IF($A$5:$A$54=AO$484,$H$5:$Q$54,""),""),""))/COUNT(IF($R$5:$R$54=$AC491,IF($A$5:$A$54=AO$484,$H$5:$Q$54,""),"")))</f>
        <v>-</v>
      </c>
      <c r="AP491" s="414">
        <f t="array" ref="AP491">IF(AP447=0,"-",COUNT(IF($R$5:$R$54=$H$5:$Q$54,IF($H$5:$Q$54=$AC491,$H$5:$Q$54,""),""))/COUNT(IF($R$5:$R$54=$AC491,$H$5:$Q$54,"")))</f>
        <v>0.94444444444444442</v>
      </c>
      <c r="AQ491" s="19"/>
      <c r="AR491" s="8"/>
      <c r="AS491" s="19"/>
      <c r="AT491" s="19"/>
      <c r="AU491" s="19"/>
      <c r="AV491" s="19"/>
      <c r="AW491" s="19"/>
      <c r="AX491" s="19"/>
      <c r="AY491" s="19"/>
      <c r="AZ491" s="19"/>
      <c r="BA491" s="19"/>
      <c r="BB491" s="19"/>
      <c r="BC491" s="19"/>
      <c r="BQ491" s="12"/>
      <c r="BR491" s="12"/>
      <c r="BS491" s="12"/>
      <c r="BT491" s="76"/>
      <c r="BU491" s="76"/>
    </row>
    <row r="492" spans="1:73">
      <c r="A492" s="19"/>
      <c r="B492" s="19"/>
      <c r="C492" s="19"/>
      <c r="D492" s="19"/>
      <c r="E492" s="89"/>
      <c r="F492" s="89"/>
      <c r="G492" s="19"/>
      <c r="H492" s="90"/>
      <c r="I492" s="90"/>
      <c r="J492" s="19"/>
      <c r="K492" s="19"/>
      <c r="L492" s="19"/>
      <c r="M492" s="19"/>
      <c r="N492" s="19"/>
      <c r="O492" s="19"/>
      <c r="P492" s="19"/>
      <c r="Q492" s="19"/>
      <c r="R492" s="141"/>
      <c r="S492" s="141"/>
      <c r="T492" s="141"/>
      <c r="U492" s="141"/>
      <c r="V492" s="141"/>
      <c r="W492" s="141"/>
      <c r="X492" s="141"/>
      <c r="Y492" s="141"/>
      <c r="Z492" s="19"/>
      <c r="AA492" s="19"/>
      <c r="AB492" s="19"/>
      <c r="AC492" s="377">
        <v>7</v>
      </c>
      <c r="AD492" s="412">
        <f t="array" ref="AD492">IF(AD448="-","-",COUNT(IF($R$5:$R$54=$H$5:$Q$54,IF($H$5:$Q$54=$AC492,IF($A$5:$A$54=AD$484,$H$5:$Q$54,""),""),""))/COUNT(IF($R$5:$R$54=$AC492,IF($A$5:$A$54=AD$484,$H$5:$Q$54,""),"")))</f>
        <v>0.95</v>
      </c>
      <c r="AE492" s="412">
        <f t="array" ref="AE492">IF(AE448="-","-",COUNT(IF($R$5:$R$54=$H$5:$Q$54,IF($H$5:$Q$54=$AC492,IF($A$5:$A$54=AE$484,$H$5:$Q$54,""),""),""))/COUNT(IF($R$5:$R$54=$AC492,IF($A$5:$A$54=AE$484,$H$5:$Q$54,""),"")))</f>
        <v>0.98</v>
      </c>
      <c r="AF492" s="412" t="str">
        <f t="array" ref="AF492">IF(AF448="-","-",COUNT(IF($R$5:$R$54=$H$5:$Q$54,IF($H$5:$Q$54=$AC492,IF($A$5:$A$54=AF$484,$H$5:$Q$54,""),""),""))/COUNT(IF($R$5:$R$54=$AC492,IF($A$5:$A$54=AF$484,$H$5:$Q$54,""),"")))</f>
        <v>-</v>
      </c>
      <c r="AG492" s="412" t="str">
        <f t="array" ref="AG492">IF(AG448="-","-",COUNT(IF($R$5:$R$54=$H$5:$Q$54,IF($H$5:$Q$54=$AC492,IF($A$5:$A$54=AG$484,$H$5:$Q$54,""),""),""))/COUNT(IF($R$5:$R$54=$AC492,IF($A$5:$A$54=AG$484,$H$5:$Q$54,""),"")))</f>
        <v>-</v>
      </c>
      <c r="AH492" s="412">
        <f t="array" ref="AH492">IF(AH448="-","-",COUNT(IF($R$5:$R$54=$H$5:$Q$54,IF($H$5:$Q$54=$AC492,IF($A$5:$A$54=AH$484,$H$5:$Q$54,""),""),""))/COUNT(IF($R$5:$R$54=$AC492,IF($A$5:$A$54=AH$484,$H$5:$Q$54,""),"")))</f>
        <v>0.95</v>
      </c>
      <c r="AI492" s="412" t="str">
        <f t="array" ref="AI492">IF(AI448="-","-",COUNT(IF($R$5:$R$54=$H$5:$Q$54,IF($H$5:$Q$54=$AC492,IF($A$5:$A$54=AI$484,$H$5:$Q$54,""),""),""))/COUNT(IF($R$5:$R$54=$AC492,IF($A$5:$A$54=AI$484,$H$5:$Q$54,""),"")))</f>
        <v>-</v>
      </c>
      <c r="AJ492" s="412">
        <f t="array" ref="AJ492">IF(AJ448="-","-",COUNT(IF($R$5:$R$54=$H$5:$Q$54,IF($H$5:$Q$54=$AC492,IF($A$5:$A$54=AJ$484,$H$5:$Q$54,""),""),""))/COUNT(IF($R$5:$R$54=$AC492,IF($A$5:$A$54=AJ$484,$H$5:$Q$54,""),"")))</f>
        <v>0.95</v>
      </c>
      <c r="AK492" s="412" t="str">
        <f t="array" ref="AK492">IF(AK448="-","-",COUNT(IF($R$5:$R$54=$H$5:$Q$54,IF($H$5:$Q$54=$AC492,IF($A$5:$A$54=AK$484,$H$5:$Q$54,""),""),""))/COUNT(IF($R$5:$R$54=$AC492,IF($A$5:$A$54=AK$484,$H$5:$Q$54,""),"")))</f>
        <v>-</v>
      </c>
      <c r="AL492" s="412">
        <f t="array" ref="AL492">IF(AL448="-","-",COUNT(IF($R$5:$R$54=$H$5:$Q$54,IF($H$5:$Q$54=$AC492,IF($A$5:$A$54=AL$484,$H$5:$Q$54,""),""),""))/COUNT(IF($R$5:$R$54=$AC492,IF($A$5:$A$54=AL$484,$H$5:$Q$54,""),"")))</f>
        <v>0.95</v>
      </c>
      <c r="AM492" s="412" t="str">
        <f t="array" ref="AM492">IF(AM448="-","-",COUNT(IF($R$5:$R$54=$H$5:$Q$54,IF($H$5:$Q$54=$AC492,IF($A$5:$A$54=AM$484,$H$5:$Q$54,""),""),""))/COUNT(IF($R$5:$R$54=$AC492,IF($A$5:$A$54=AM$484,$H$5:$Q$54,""),"")))</f>
        <v>-</v>
      </c>
      <c r="AN492" s="412" t="str">
        <f t="array" ref="AN492">IF(AN448="-","-",COUNT(IF($R$5:$R$54=$H$5:$Q$54,IF($H$5:$Q$54=$AC492,IF($A$5:$A$54=AN$484,$H$5:$Q$54,""),""),""))/COUNT(IF($R$5:$R$54=$AC492,IF($A$5:$A$54=AN$484,$H$5:$Q$54,""),"")))</f>
        <v>-</v>
      </c>
      <c r="AO492" s="412" t="str">
        <f t="array" ref="AO492">IF(AO448="-","-",COUNT(IF($R$5:$R$54=$H$5:$Q$54,IF($H$5:$Q$54=$AC492,IF($A$5:$A$54=AO$484,$H$5:$Q$54,""),""),""))/COUNT(IF($R$5:$R$54=$AC492,IF($A$5:$A$54=AO$484,$H$5:$Q$54,""),"")))</f>
        <v>-</v>
      </c>
      <c r="AP492" s="414">
        <f t="array" ref="AP492">IF(AP448=0,"-",COUNT(IF($R$5:$R$54=$H$5:$Q$54,IF($H$5:$Q$54=$AC492,$H$5:$Q$54,""),""))/COUNT(IF($R$5:$R$54=$AC492,$H$5:$Q$54,"")))</f>
        <v>0.97142857142857142</v>
      </c>
      <c r="AQ492" s="19"/>
      <c r="AR492" s="8"/>
      <c r="AS492" s="19"/>
      <c r="AT492" s="19"/>
      <c r="AU492" s="19"/>
      <c r="AV492" s="19"/>
      <c r="AW492" s="19"/>
      <c r="AX492" s="19"/>
      <c r="AY492" s="19"/>
      <c r="AZ492" s="19"/>
      <c r="BA492" s="19"/>
      <c r="BB492" s="19"/>
      <c r="BC492" s="19"/>
      <c r="BQ492" s="12"/>
      <c r="BR492" s="12"/>
      <c r="BS492" s="12"/>
      <c r="BT492" s="76"/>
      <c r="BU492" s="76"/>
    </row>
    <row r="493" spans="1:73">
      <c r="A493" s="19"/>
      <c r="B493" s="19"/>
      <c r="C493" s="19"/>
      <c r="D493" s="19"/>
      <c r="E493" s="89"/>
      <c r="F493" s="89"/>
      <c r="G493" s="19"/>
      <c r="H493" s="90"/>
      <c r="I493" s="90"/>
      <c r="J493" s="19"/>
      <c r="K493" s="19"/>
      <c r="L493" s="19"/>
      <c r="M493" s="19"/>
      <c r="N493" s="19"/>
      <c r="O493" s="19"/>
      <c r="P493" s="19"/>
      <c r="Q493" s="19"/>
      <c r="R493" s="141"/>
      <c r="S493" s="141"/>
      <c r="T493" s="141"/>
      <c r="U493" s="141"/>
      <c r="V493" s="141"/>
      <c r="W493" s="141"/>
      <c r="X493" s="141"/>
      <c r="Y493" s="141"/>
      <c r="Z493" s="19"/>
      <c r="AA493" s="19"/>
      <c r="AB493" s="19"/>
      <c r="AC493" s="377">
        <v>8</v>
      </c>
      <c r="AD493" s="412" t="str">
        <f t="array" ref="AD493">IF(AD449="-","-",COUNT(IF($R$5:$R$54=$H$5:$Q$54,IF($H$5:$Q$54=$AC493,IF($A$5:$A$54=AD$484,$H$5:$Q$54,""),""),""))/COUNT(IF($R$5:$R$54=$AC493,IF($A$5:$A$54=AD$484,$H$5:$Q$54,""),"")))</f>
        <v>-</v>
      </c>
      <c r="AE493" s="412">
        <f t="array" ref="AE493">IF(AE449="-","-",COUNT(IF($R$5:$R$54=$H$5:$Q$54,IF($H$5:$Q$54=$AC493,IF($A$5:$A$54=AE$484,$H$5:$Q$54,""),""),""))/COUNT(IF($R$5:$R$54=$AC493,IF($A$5:$A$54=AE$484,$H$5:$Q$54,""),"")))</f>
        <v>0.85</v>
      </c>
      <c r="AF493" s="412" t="str">
        <f t="array" ref="AF493">IF(AF449="-","-",COUNT(IF($R$5:$R$54=$H$5:$Q$54,IF($H$5:$Q$54=$AC493,IF($A$5:$A$54=AF$484,$H$5:$Q$54,""),""),""))/COUNT(IF($R$5:$R$54=$AC493,IF($A$5:$A$54=AF$484,$H$5:$Q$54,""),"")))</f>
        <v>-</v>
      </c>
      <c r="AG493" s="412" t="str">
        <f t="array" ref="AG493">IF(AG449="-","-",COUNT(IF($R$5:$R$54=$H$5:$Q$54,IF($H$5:$Q$54=$AC493,IF($A$5:$A$54=AG$484,$H$5:$Q$54,""),""),""))/COUNT(IF($R$5:$R$54=$AC493,IF($A$5:$A$54=AG$484,$H$5:$Q$54,""),"")))</f>
        <v>-</v>
      </c>
      <c r="AH493" s="412" t="str">
        <f t="array" ref="AH493">IF(AH449="-","-",COUNT(IF($R$5:$R$54=$H$5:$Q$54,IF($H$5:$Q$54=$AC493,IF($A$5:$A$54=AH$484,$H$5:$Q$54,""),""),""))/COUNT(IF($R$5:$R$54=$AC493,IF($A$5:$A$54=AH$484,$H$5:$Q$54,""),"")))</f>
        <v>-</v>
      </c>
      <c r="AI493" s="412" t="str">
        <f t="array" ref="AI493">IF(AI449="-","-",COUNT(IF($R$5:$R$54=$H$5:$Q$54,IF($H$5:$Q$54=$AC493,IF($A$5:$A$54=AI$484,$H$5:$Q$54,""),""),""))/COUNT(IF($R$5:$R$54=$AC493,IF($A$5:$A$54=AI$484,$H$5:$Q$54,""),"")))</f>
        <v>-</v>
      </c>
      <c r="AJ493" s="412" t="str">
        <f t="array" ref="AJ493">IF(AJ449="-","-",COUNT(IF($R$5:$R$54=$H$5:$Q$54,IF($H$5:$Q$54=$AC493,IF($A$5:$A$54=AJ$484,$H$5:$Q$54,""),""),""))/COUNT(IF($R$5:$R$54=$AC493,IF($A$5:$A$54=AJ$484,$H$5:$Q$54,""),"")))</f>
        <v>-</v>
      </c>
      <c r="AK493" s="412" t="str">
        <f t="array" ref="AK493">IF(AK449="-","-",COUNT(IF($R$5:$R$54=$H$5:$Q$54,IF($H$5:$Q$54=$AC493,IF($A$5:$A$54=AK$484,$H$5:$Q$54,""),""),""))/COUNT(IF($R$5:$R$54=$AC493,IF($A$5:$A$54=AK$484,$H$5:$Q$54,""),"")))</f>
        <v>-</v>
      </c>
      <c r="AL493" s="412" t="str">
        <f t="array" ref="AL493">IF(AL449="-","-",COUNT(IF($R$5:$R$54=$H$5:$Q$54,IF($H$5:$Q$54=$AC493,IF($A$5:$A$54=AL$484,$H$5:$Q$54,""),""),""))/COUNT(IF($R$5:$R$54=$AC493,IF($A$5:$A$54=AL$484,$H$5:$Q$54,""),"")))</f>
        <v>-</v>
      </c>
      <c r="AM493" s="412" t="str">
        <f t="array" ref="AM493">IF(AM449="-","-",COUNT(IF($R$5:$R$54=$H$5:$Q$54,IF($H$5:$Q$54=$AC493,IF($A$5:$A$54=AM$484,$H$5:$Q$54,""),""),""))/COUNT(IF($R$5:$R$54=$AC493,IF($A$5:$A$54=AM$484,$H$5:$Q$54,""),"")))</f>
        <v>-</v>
      </c>
      <c r="AN493" s="412" t="str">
        <f t="array" ref="AN493">IF(AN449="-","-",COUNT(IF($R$5:$R$54=$H$5:$Q$54,IF($H$5:$Q$54=$AC493,IF($A$5:$A$54=AN$484,$H$5:$Q$54,""),""),""))/COUNT(IF($R$5:$R$54=$AC493,IF($A$5:$A$54=AN$484,$H$5:$Q$54,""),"")))</f>
        <v>-</v>
      </c>
      <c r="AO493" s="412" t="str">
        <f t="array" ref="AO493">IF(AO449="-","-",COUNT(IF($R$5:$R$54=$H$5:$Q$54,IF($H$5:$Q$54=$AC493,IF($A$5:$A$54=AO$484,$H$5:$Q$54,""),""),""))/COUNT(IF($R$5:$R$54=$AC493,IF($A$5:$A$54=AO$484,$H$5:$Q$54,""),"")))</f>
        <v>-</v>
      </c>
      <c r="AP493" s="414">
        <f t="array" ref="AP493">IF(AP449=0,"-",COUNT(IF($R$5:$R$54=$H$5:$Q$54,IF($H$5:$Q$54=$AC493,$H$5:$Q$54,""),""))/COUNT(IF($R$5:$R$54=$AC493,$H$5:$Q$54,"")))</f>
        <v>0.85</v>
      </c>
      <c r="AQ493" s="19"/>
      <c r="AR493" s="8"/>
      <c r="AS493" s="19"/>
      <c r="AT493" s="19"/>
      <c r="AU493" s="19"/>
      <c r="AV493" s="19"/>
      <c r="AW493" s="19"/>
      <c r="AX493" s="19"/>
      <c r="AY493" s="19"/>
      <c r="AZ493" s="19"/>
      <c r="BA493" s="19"/>
      <c r="BB493" s="19"/>
      <c r="BC493" s="19"/>
      <c r="BQ493" s="12"/>
      <c r="BR493" s="12"/>
      <c r="BS493" s="12"/>
      <c r="BT493" s="76"/>
      <c r="BU493" s="76"/>
    </row>
    <row r="494" spans="1:73">
      <c r="A494" s="19"/>
      <c r="B494" s="19"/>
      <c r="C494" s="19"/>
      <c r="D494" s="19"/>
      <c r="E494" s="89"/>
      <c r="F494" s="89"/>
      <c r="G494" s="19"/>
      <c r="H494" s="90"/>
      <c r="I494" s="90"/>
      <c r="J494" s="19"/>
      <c r="K494" s="19"/>
      <c r="L494" s="19"/>
      <c r="M494" s="19"/>
      <c r="N494" s="19"/>
      <c r="O494" s="19"/>
      <c r="P494" s="19"/>
      <c r="Q494" s="19"/>
      <c r="R494" s="141"/>
      <c r="S494" s="141"/>
      <c r="T494" s="141"/>
      <c r="U494" s="141"/>
      <c r="V494" s="141"/>
      <c r="W494" s="141"/>
      <c r="X494" s="141"/>
      <c r="Y494" s="141"/>
      <c r="Z494" s="19"/>
      <c r="AA494" s="19"/>
      <c r="AB494" s="19"/>
      <c r="AC494" s="377">
        <v>9</v>
      </c>
      <c r="AD494" s="412" t="str">
        <f t="array" ref="AD494">IF(AD450="-","-",COUNT(IF($R$5:$R$54=$H$5:$Q$54,IF($H$5:$Q$54=$AC494,IF($A$5:$A$54=AD$484,$H$5:$Q$54,""),""),""))/COUNT(IF($R$5:$R$54=$AC494,IF($A$5:$A$54=AD$484,$H$5:$Q$54,""),"")))</f>
        <v>-</v>
      </c>
      <c r="AE494" s="412">
        <f t="array" ref="AE494">IF(AE450="-","-",COUNT(IF($R$5:$R$54=$H$5:$Q$54,IF($H$5:$Q$54=$AC494,IF($A$5:$A$54=AE$484,$H$5:$Q$54,""),""),""))/COUNT(IF($R$5:$R$54=$AC494,IF($A$5:$A$54=AE$484,$H$5:$Q$54,""),"")))</f>
        <v>0.7</v>
      </c>
      <c r="AF494" s="412" t="str">
        <f t="array" ref="AF494">IF(AF450="-","-",COUNT(IF($R$5:$R$54=$H$5:$Q$54,IF($H$5:$Q$54=$AC494,IF($A$5:$A$54=AF$484,$H$5:$Q$54,""),""),""))/COUNT(IF($R$5:$R$54=$AC494,IF($A$5:$A$54=AF$484,$H$5:$Q$54,""),"")))</f>
        <v>-</v>
      </c>
      <c r="AG494" s="412" t="str">
        <f t="array" ref="AG494">IF(AG450="-","-",COUNT(IF($R$5:$R$54=$H$5:$Q$54,IF($H$5:$Q$54=$AC494,IF($A$5:$A$54=AG$484,$H$5:$Q$54,""),""),""))/COUNT(IF($R$5:$R$54=$AC494,IF($A$5:$A$54=AG$484,$H$5:$Q$54,""),"")))</f>
        <v>-</v>
      </c>
      <c r="AH494" s="412" t="str">
        <f t="array" ref="AH494">IF(AH450="-","-",COUNT(IF($R$5:$R$54=$H$5:$Q$54,IF($H$5:$Q$54=$AC494,IF($A$5:$A$54=AH$484,$H$5:$Q$54,""),""),""))/COUNT(IF($R$5:$R$54=$AC494,IF($A$5:$A$54=AH$484,$H$5:$Q$54,""),"")))</f>
        <v>-</v>
      </c>
      <c r="AI494" s="412" t="str">
        <f t="array" ref="AI494">IF(AI450="-","-",COUNT(IF($R$5:$R$54=$H$5:$Q$54,IF($H$5:$Q$54=$AC494,IF($A$5:$A$54=AI$484,$H$5:$Q$54,""),""),""))/COUNT(IF($R$5:$R$54=$AC494,IF($A$5:$A$54=AI$484,$H$5:$Q$54,""),"")))</f>
        <v>-</v>
      </c>
      <c r="AJ494" s="412" t="str">
        <f t="array" ref="AJ494">IF(AJ450="-","-",COUNT(IF($R$5:$R$54=$H$5:$Q$54,IF($H$5:$Q$54=$AC494,IF($A$5:$A$54=AJ$484,$H$5:$Q$54,""),""),""))/COUNT(IF($R$5:$R$54=$AC494,IF($A$5:$A$54=AJ$484,$H$5:$Q$54,""),"")))</f>
        <v>-</v>
      </c>
      <c r="AK494" s="412" t="str">
        <f t="array" ref="AK494">IF(AK450="-","-",COUNT(IF($R$5:$R$54=$H$5:$Q$54,IF($H$5:$Q$54=$AC494,IF($A$5:$A$54=AK$484,$H$5:$Q$54,""),""),""))/COUNT(IF($R$5:$R$54=$AC494,IF($A$5:$A$54=AK$484,$H$5:$Q$54,""),"")))</f>
        <v>-</v>
      </c>
      <c r="AL494" s="412" t="str">
        <f t="array" ref="AL494">IF(AL450="-","-",COUNT(IF($R$5:$R$54=$H$5:$Q$54,IF($H$5:$Q$54=$AC494,IF($A$5:$A$54=AL$484,$H$5:$Q$54,""),""),""))/COUNT(IF($R$5:$R$54=$AC494,IF($A$5:$A$54=AL$484,$H$5:$Q$54,""),"")))</f>
        <v>-</v>
      </c>
      <c r="AM494" s="412" t="str">
        <f t="array" ref="AM494">IF(AM450="-","-",COUNT(IF($R$5:$R$54=$H$5:$Q$54,IF($H$5:$Q$54=$AC494,IF($A$5:$A$54=AM$484,$H$5:$Q$54,""),""),""))/COUNT(IF($R$5:$R$54=$AC494,IF($A$5:$A$54=AM$484,$H$5:$Q$54,""),"")))</f>
        <v>-</v>
      </c>
      <c r="AN494" s="412" t="str">
        <f t="array" ref="AN494">IF(AN450="-","-",COUNT(IF($R$5:$R$54=$H$5:$Q$54,IF($H$5:$Q$54=$AC494,IF($A$5:$A$54=AN$484,$H$5:$Q$54,""),""),""))/COUNT(IF($R$5:$R$54=$AC494,IF($A$5:$A$54=AN$484,$H$5:$Q$54,""),"")))</f>
        <v>-</v>
      </c>
      <c r="AO494" s="412" t="str">
        <f t="array" ref="AO494">IF(AO450="-","-",COUNT(IF($R$5:$R$54=$H$5:$Q$54,IF($H$5:$Q$54=$AC494,IF($A$5:$A$54=AO$484,$H$5:$Q$54,""),""),""))/COUNT(IF($R$5:$R$54=$AC494,IF($A$5:$A$54=AO$484,$H$5:$Q$54,""),"")))</f>
        <v>-</v>
      </c>
      <c r="AP494" s="414">
        <f t="array" ref="AP494">IF(AP450=0,"-",COUNT(IF($R$5:$R$54=$H$5:$Q$54,IF($H$5:$Q$54=$AC494,$H$5:$Q$54,""),""))/COUNT(IF($R$5:$R$54=$AC494,$H$5:$Q$54,"")))</f>
        <v>0.7</v>
      </c>
      <c r="AQ494" s="19"/>
      <c r="AR494" s="8"/>
      <c r="AS494" s="19"/>
      <c r="AT494" s="19"/>
      <c r="AU494" s="19"/>
      <c r="AV494" s="19"/>
      <c r="AW494" s="19"/>
      <c r="AX494" s="19"/>
      <c r="AY494" s="19"/>
      <c r="AZ494" s="19"/>
      <c r="BA494" s="19"/>
      <c r="BB494" s="19"/>
      <c r="BC494" s="19"/>
      <c r="BQ494" s="12"/>
      <c r="BR494" s="12"/>
      <c r="BS494" s="12"/>
      <c r="BT494" s="76"/>
      <c r="BU494" s="76"/>
    </row>
    <row r="495" spans="1:73">
      <c r="A495" s="19"/>
      <c r="B495" s="19"/>
      <c r="C495" s="19"/>
      <c r="D495" s="19"/>
      <c r="E495" s="89"/>
      <c r="F495" s="89"/>
      <c r="G495" s="19"/>
      <c r="H495" s="90"/>
      <c r="I495" s="90"/>
      <c r="J495" s="19"/>
      <c r="K495" s="19"/>
      <c r="L495" s="19"/>
      <c r="M495" s="19"/>
      <c r="N495" s="19"/>
      <c r="O495" s="19"/>
      <c r="P495" s="19"/>
      <c r="Q495" s="19"/>
      <c r="R495" s="141"/>
      <c r="S495" s="141"/>
      <c r="T495" s="141"/>
      <c r="U495" s="141"/>
      <c r="V495" s="141"/>
      <c r="W495" s="141"/>
      <c r="X495" s="141"/>
      <c r="Y495" s="141"/>
      <c r="Z495" s="19"/>
      <c r="AA495" s="19"/>
      <c r="AB495" s="19"/>
      <c r="AC495" s="377">
        <v>10</v>
      </c>
      <c r="AD495" s="412" t="str">
        <f t="array" ref="AD495">IF(AD451="-","-",COUNT(IF($R$5:$R$54=$H$5:$Q$54,IF($H$5:$Q$54=$AC495,IF($A$5:$A$54=AD$484,$H$5:$Q$54,""),""),""))/COUNT(IF($R$5:$R$54=$AC495,IF($A$5:$A$54=AD$484,$H$5:$Q$54,""),"")))</f>
        <v>-</v>
      </c>
      <c r="AE495" s="412">
        <f t="array" ref="AE495">IF(AE451="-","-",COUNT(IF($R$5:$R$54=$H$5:$Q$54,IF($H$5:$Q$54=$AC495,IF($A$5:$A$54=AE$484,$H$5:$Q$54,""),""),""))/COUNT(IF($R$5:$R$54=$AC495,IF($A$5:$A$54=AE$484,$H$5:$Q$54,""),"")))</f>
        <v>0.79487179487179482</v>
      </c>
      <c r="AF495" s="412" t="str">
        <f t="array" ref="AF495">IF(AF451="-","-",COUNT(IF($R$5:$R$54=$H$5:$Q$54,IF($H$5:$Q$54=$AC495,IF($A$5:$A$54=AF$484,$H$5:$Q$54,""),""),""))/COUNT(IF($R$5:$R$54=$AC495,IF($A$5:$A$54=AF$484,$H$5:$Q$54,""),"")))</f>
        <v>-</v>
      </c>
      <c r="AG495" s="412" t="str">
        <f t="array" ref="AG495">IF(AG451="-","-",COUNT(IF($R$5:$R$54=$H$5:$Q$54,IF($H$5:$Q$54=$AC495,IF($A$5:$A$54=AG$484,$H$5:$Q$54,""),""),""))/COUNT(IF($R$5:$R$54=$AC495,IF($A$5:$A$54=AG$484,$H$5:$Q$54,""),"")))</f>
        <v>-</v>
      </c>
      <c r="AH495" s="412" t="str">
        <f t="array" ref="AH495">IF(AH451="-","-",COUNT(IF($R$5:$R$54=$H$5:$Q$54,IF($H$5:$Q$54=$AC495,IF($A$5:$A$54=AH$484,$H$5:$Q$54,""),""),""))/COUNT(IF($R$5:$R$54=$AC495,IF($A$5:$A$54=AH$484,$H$5:$Q$54,""),"")))</f>
        <v>-</v>
      </c>
      <c r="AI495" s="412" t="str">
        <f t="array" ref="AI495">IF(AI451="-","-",COUNT(IF($R$5:$R$54=$H$5:$Q$54,IF($H$5:$Q$54=$AC495,IF($A$5:$A$54=AI$484,$H$5:$Q$54,""),""),""))/COUNT(IF($R$5:$R$54=$AC495,IF($A$5:$A$54=AI$484,$H$5:$Q$54,""),"")))</f>
        <v>-</v>
      </c>
      <c r="AJ495" s="412" t="str">
        <f t="array" ref="AJ495">IF(AJ451="-","-",COUNT(IF($R$5:$R$54=$H$5:$Q$54,IF($H$5:$Q$54=$AC495,IF($A$5:$A$54=AJ$484,$H$5:$Q$54,""),""),""))/COUNT(IF($R$5:$R$54=$AC495,IF($A$5:$A$54=AJ$484,$H$5:$Q$54,""),"")))</f>
        <v>-</v>
      </c>
      <c r="AK495" s="412" t="str">
        <f t="array" ref="AK495">IF(AK451="-","-",COUNT(IF($R$5:$R$54=$H$5:$Q$54,IF($H$5:$Q$54=$AC495,IF($A$5:$A$54=AK$484,$H$5:$Q$54,""),""),""))/COUNT(IF($R$5:$R$54=$AC495,IF($A$5:$A$54=AK$484,$H$5:$Q$54,""),"")))</f>
        <v>-</v>
      </c>
      <c r="AL495" s="412" t="str">
        <f t="array" ref="AL495">IF(AL451="-","-",COUNT(IF($R$5:$R$54=$H$5:$Q$54,IF($H$5:$Q$54=$AC495,IF($A$5:$A$54=AL$484,$H$5:$Q$54,""),""),""))/COUNT(IF($R$5:$R$54=$AC495,IF($A$5:$A$54=AL$484,$H$5:$Q$54,""),"")))</f>
        <v>-</v>
      </c>
      <c r="AM495" s="412" t="str">
        <f t="array" ref="AM495">IF(AM451="-","-",COUNT(IF($R$5:$R$54=$H$5:$Q$54,IF($H$5:$Q$54=$AC495,IF($A$5:$A$54=AM$484,$H$5:$Q$54,""),""),""))/COUNT(IF($R$5:$R$54=$AC495,IF($A$5:$A$54=AM$484,$H$5:$Q$54,""),"")))</f>
        <v>-</v>
      </c>
      <c r="AN495" s="412" t="str">
        <f t="array" ref="AN495">IF(AN451="-","-",COUNT(IF($R$5:$R$54=$H$5:$Q$54,IF($H$5:$Q$54=$AC495,IF($A$5:$A$54=AN$484,$H$5:$Q$54,""),""),""))/COUNT(IF($R$5:$R$54=$AC495,IF($A$5:$A$54=AN$484,$H$5:$Q$54,""),"")))</f>
        <v>-</v>
      </c>
      <c r="AO495" s="412" t="str">
        <f t="array" ref="AO495">IF(AO451="-","-",COUNT(IF($R$5:$R$54=$H$5:$Q$54,IF($H$5:$Q$54=$AC495,IF($A$5:$A$54=AO$484,$H$5:$Q$54,""),""),""))/COUNT(IF($R$5:$R$54=$AC495,IF($A$5:$A$54=AO$484,$H$5:$Q$54,""),"")))</f>
        <v>-</v>
      </c>
      <c r="AP495" s="414">
        <f t="array" ref="AP495">IF(AP451=0,"-",COUNT(IF($R$5:$R$54=$H$5:$Q$54,IF($H$5:$Q$54=$AC495,$H$5:$Q$54,""),""))/COUNT(IF($R$5:$R$54=$AC495,$H$5:$Q$54,"")))</f>
        <v>0.79487179487179482</v>
      </c>
      <c r="AQ495" s="19"/>
      <c r="AR495" s="8"/>
      <c r="AS495" s="19"/>
      <c r="AT495" s="19"/>
      <c r="AU495" s="19"/>
      <c r="AV495" s="19"/>
      <c r="AW495" s="19"/>
      <c r="AX495" s="19"/>
      <c r="AY495" s="19"/>
      <c r="AZ495" s="19"/>
      <c r="BA495" s="19"/>
      <c r="BB495" s="19"/>
      <c r="BC495" s="19"/>
      <c r="BQ495" s="12"/>
      <c r="BR495" s="12"/>
      <c r="BS495" s="12"/>
      <c r="BT495" s="76"/>
      <c r="BU495" s="76"/>
    </row>
    <row r="496" spans="1:73">
      <c r="A496" s="19"/>
      <c r="B496" s="19"/>
      <c r="C496" s="19"/>
      <c r="D496" s="19"/>
      <c r="E496" s="89"/>
      <c r="F496" s="89"/>
      <c r="G496" s="19"/>
      <c r="H496" s="90"/>
      <c r="I496" s="90"/>
      <c r="J496" s="19"/>
      <c r="K496" s="19"/>
      <c r="L496" s="19"/>
      <c r="M496" s="19"/>
      <c r="N496" s="19"/>
      <c r="O496" s="19"/>
      <c r="P496" s="19"/>
      <c r="Q496" s="19"/>
      <c r="R496" s="141"/>
      <c r="S496" s="141"/>
      <c r="T496" s="141"/>
      <c r="U496" s="141"/>
      <c r="V496" s="141"/>
      <c r="W496" s="141"/>
      <c r="X496" s="141"/>
      <c r="Y496" s="141"/>
      <c r="Z496" s="19"/>
      <c r="AA496" s="19"/>
      <c r="AB496" s="19"/>
      <c r="AC496" s="377">
        <v>11</v>
      </c>
      <c r="AD496" s="412" t="str">
        <f t="array" ref="AD496">IF(AD452="-","-",COUNT(IF($R$5:$R$54=$H$5:$Q$54,IF($H$5:$Q$54=$AC496,IF($A$5:$A$54=AD$484,$H$5:$Q$54,""),""),""))/COUNT(IF($R$5:$R$54=$AC496,IF($A$5:$A$54=AD$484,$H$5:$Q$54,""),"")))</f>
        <v>-</v>
      </c>
      <c r="AE496" s="412">
        <f t="array" ref="AE496">IF(AE452="-","-",COUNT(IF($R$5:$R$54=$H$5:$Q$54,IF($H$5:$Q$54=$AC496,IF($A$5:$A$54=AE$484,$H$5:$Q$54,""),""),""))/COUNT(IF($R$5:$R$54=$AC496,IF($A$5:$A$54=AE$484,$H$5:$Q$54,""),"")))</f>
        <v>0.58620689655172409</v>
      </c>
      <c r="AF496" s="412" t="str">
        <f t="array" ref="AF496">IF(AF452="-","-",COUNT(IF($R$5:$R$54=$H$5:$Q$54,IF($H$5:$Q$54=$AC496,IF($A$5:$A$54=AF$484,$H$5:$Q$54,""),""),""))/COUNT(IF($R$5:$R$54=$AC496,IF($A$5:$A$54=AF$484,$H$5:$Q$54,""),"")))</f>
        <v>-</v>
      </c>
      <c r="AG496" s="412" t="str">
        <f t="array" ref="AG496">IF(AG452="-","-",COUNT(IF($R$5:$R$54=$H$5:$Q$54,IF($H$5:$Q$54=$AC496,IF($A$5:$A$54=AG$484,$H$5:$Q$54,""),""),""))/COUNT(IF($R$5:$R$54=$AC496,IF($A$5:$A$54=AG$484,$H$5:$Q$54,""),"")))</f>
        <v>-</v>
      </c>
      <c r="AH496" s="412" t="str">
        <f t="array" ref="AH496">IF(AH452="-","-",COUNT(IF($R$5:$R$54=$H$5:$Q$54,IF($H$5:$Q$54=$AC496,IF($A$5:$A$54=AH$484,$H$5:$Q$54,""),""),""))/COUNT(IF($R$5:$R$54=$AC496,IF($A$5:$A$54=AH$484,$H$5:$Q$54,""),"")))</f>
        <v>-</v>
      </c>
      <c r="AI496" s="412" t="str">
        <f t="array" ref="AI496">IF(AI452="-","-",COUNT(IF($R$5:$R$54=$H$5:$Q$54,IF($H$5:$Q$54=$AC496,IF($A$5:$A$54=AI$484,$H$5:$Q$54,""),""),""))/COUNT(IF($R$5:$R$54=$AC496,IF($A$5:$A$54=AI$484,$H$5:$Q$54,""),"")))</f>
        <v>-</v>
      </c>
      <c r="AJ496" s="412" t="str">
        <f t="array" ref="AJ496">IF(AJ452="-","-",COUNT(IF($R$5:$R$54=$H$5:$Q$54,IF($H$5:$Q$54=$AC496,IF($A$5:$A$54=AJ$484,$H$5:$Q$54,""),""),""))/COUNT(IF($R$5:$R$54=$AC496,IF($A$5:$A$54=AJ$484,$H$5:$Q$54,""),"")))</f>
        <v>-</v>
      </c>
      <c r="AK496" s="412" t="str">
        <f t="array" ref="AK496">IF(AK452="-","-",COUNT(IF($R$5:$R$54=$H$5:$Q$54,IF($H$5:$Q$54=$AC496,IF($A$5:$A$54=AK$484,$H$5:$Q$54,""),""),""))/COUNT(IF($R$5:$R$54=$AC496,IF($A$5:$A$54=AK$484,$H$5:$Q$54,""),"")))</f>
        <v>-</v>
      </c>
      <c r="AL496" s="412" t="str">
        <f t="array" ref="AL496">IF(AL452="-","-",COUNT(IF($R$5:$R$54=$H$5:$Q$54,IF($H$5:$Q$54=$AC496,IF($A$5:$A$54=AL$484,$H$5:$Q$54,""),""),""))/COUNT(IF($R$5:$R$54=$AC496,IF($A$5:$A$54=AL$484,$H$5:$Q$54,""),"")))</f>
        <v>-</v>
      </c>
      <c r="AM496" s="412" t="str">
        <f t="array" ref="AM496">IF(AM452="-","-",COUNT(IF($R$5:$R$54=$H$5:$Q$54,IF($H$5:$Q$54=$AC496,IF($A$5:$A$54=AM$484,$H$5:$Q$54,""),""),""))/COUNT(IF($R$5:$R$54=$AC496,IF($A$5:$A$54=AM$484,$H$5:$Q$54,""),"")))</f>
        <v>-</v>
      </c>
      <c r="AN496" s="412" t="str">
        <f t="array" ref="AN496">IF(AN452="-","-",COUNT(IF($R$5:$R$54=$H$5:$Q$54,IF($H$5:$Q$54=$AC496,IF($A$5:$A$54=AN$484,$H$5:$Q$54,""),""),""))/COUNT(IF($R$5:$R$54=$AC496,IF($A$5:$A$54=AN$484,$H$5:$Q$54,""),"")))</f>
        <v>-</v>
      </c>
      <c r="AO496" s="412" t="str">
        <f t="array" ref="AO496">IF(AO452="-","-",COUNT(IF($R$5:$R$54=$H$5:$Q$54,IF($H$5:$Q$54=$AC496,IF($A$5:$A$54=AO$484,$H$5:$Q$54,""),""),""))/COUNT(IF($R$5:$R$54=$AC496,IF($A$5:$A$54=AO$484,$H$5:$Q$54,""),"")))</f>
        <v>-</v>
      </c>
      <c r="AP496" s="414">
        <f t="array" ref="AP496">IF(AP452=0,"-",COUNT(IF($R$5:$R$54=$H$5:$Q$54,IF($H$5:$Q$54=$AC496,$H$5:$Q$54,""),""))/COUNT(IF($R$5:$R$54=$AC496,$H$5:$Q$54,"")))</f>
        <v>0.58620689655172409</v>
      </c>
      <c r="AQ496" s="19"/>
      <c r="AR496" s="8"/>
      <c r="AS496" s="19"/>
      <c r="AT496" s="19"/>
      <c r="AU496" s="19"/>
      <c r="AV496" s="19"/>
      <c r="AW496" s="19"/>
      <c r="AX496" s="19"/>
      <c r="AY496" s="19"/>
      <c r="AZ496" s="19"/>
      <c r="BA496" s="19"/>
      <c r="BB496" s="19"/>
      <c r="BC496" s="19"/>
      <c r="BQ496" s="12"/>
      <c r="BR496" s="12"/>
      <c r="BS496" s="12"/>
      <c r="BT496" s="76"/>
      <c r="BU496" s="76"/>
    </row>
    <row r="497" spans="1:73">
      <c r="A497" s="19"/>
      <c r="B497" s="19"/>
      <c r="C497" s="19"/>
      <c r="D497" s="19"/>
      <c r="E497" s="89"/>
      <c r="F497" s="89"/>
      <c r="G497" s="19"/>
      <c r="H497" s="90"/>
      <c r="I497" s="90"/>
      <c r="J497" s="19"/>
      <c r="K497" s="19"/>
      <c r="L497" s="19"/>
      <c r="M497" s="19"/>
      <c r="N497" s="19"/>
      <c r="O497" s="19"/>
      <c r="P497" s="19"/>
      <c r="Q497" s="19"/>
      <c r="R497" s="141"/>
      <c r="S497" s="141"/>
      <c r="T497" s="141"/>
      <c r="U497" s="141"/>
      <c r="V497" s="141"/>
      <c r="W497" s="141"/>
      <c r="X497" s="141"/>
      <c r="Y497" s="141"/>
      <c r="Z497" s="19"/>
      <c r="AA497" s="19"/>
      <c r="AB497" s="19"/>
      <c r="AC497" s="377">
        <v>12</v>
      </c>
      <c r="AD497" s="412" t="str">
        <f t="array" ref="AD497">IF(AD453="-","-",COUNT(IF($R$5:$R$54=$H$5:$Q$54,IF($H$5:$Q$54=$AC497,IF($A$5:$A$54=AD$484,$H$5:$Q$54,""),""),""))/COUNT(IF($R$5:$R$54=$AC497,IF($A$5:$A$54=AD$484,$H$5:$Q$54,""),"")))</f>
        <v>-</v>
      </c>
      <c r="AE497" s="412">
        <f t="array" ref="AE497">IF(AE453="-","-",COUNT(IF($R$5:$R$54=$H$5:$Q$54,IF($H$5:$Q$54=$AC497,IF($A$5:$A$54=AE$484,$H$5:$Q$54,""),""),""))/COUNT(IF($R$5:$R$54=$AC497,IF($A$5:$A$54=AE$484,$H$5:$Q$54,""),"")))</f>
        <v>0.6</v>
      </c>
      <c r="AF497" s="412" t="str">
        <f t="array" ref="AF497">IF(AF453="-","-",COUNT(IF($R$5:$R$54=$H$5:$Q$54,IF($H$5:$Q$54=$AC497,IF($A$5:$A$54=AF$484,$H$5:$Q$54,""),""),""))/COUNT(IF($R$5:$R$54=$AC497,IF($A$5:$A$54=AF$484,$H$5:$Q$54,""),"")))</f>
        <v>-</v>
      </c>
      <c r="AG497" s="412" t="str">
        <f t="array" ref="AG497">IF(AG453="-","-",COUNT(IF($R$5:$R$54=$H$5:$Q$54,IF($H$5:$Q$54=$AC497,IF($A$5:$A$54=AG$484,$H$5:$Q$54,""),""),""))/COUNT(IF($R$5:$R$54=$AC497,IF($A$5:$A$54=AG$484,$H$5:$Q$54,""),"")))</f>
        <v>-</v>
      </c>
      <c r="AH497" s="412" t="str">
        <f t="array" ref="AH497">IF(AH453="-","-",COUNT(IF($R$5:$R$54=$H$5:$Q$54,IF($H$5:$Q$54=$AC497,IF($A$5:$A$54=AH$484,$H$5:$Q$54,""),""),""))/COUNT(IF($R$5:$R$54=$AC497,IF($A$5:$A$54=AH$484,$H$5:$Q$54,""),"")))</f>
        <v>-</v>
      </c>
      <c r="AI497" s="412" t="str">
        <f t="array" ref="AI497">IF(AI453="-","-",COUNT(IF($R$5:$R$54=$H$5:$Q$54,IF($H$5:$Q$54=$AC497,IF($A$5:$A$54=AI$484,$H$5:$Q$54,""),""),""))/COUNT(IF($R$5:$R$54=$AC497,IF($A$5:$A$54=AI$484,$H$5:$Q$54,""),"")))</f>
        <v>-</v>
      </c>
      <c r="AJ497" s="412" t="str">
        <f t="array" ref="AJ497">IF(AJ453="-","-",COUNT(IF($R$5:$R$54=$H$5:$Q$54,IF($H$5:$Q$54=$AC497,IF($A$5:$A$54=AJ$484,$H$5:$Q$54,""),""),""))/COUNT(IF($R$5:$R$54=$AC497,IF($A$5:$A$54=AJ$484,$H$5:$Q$54,""),"")))</f>
        <v>-</v>
      </c>
      <c r="AK497" s="412" t="str">
        <f t="array" ref="AK497">IF(AK453="-","-",COUNT(IF($R$5:$R$54=$H$5:$Q$54,IF($H$5:$Q$54=$AC497,IF($A$5:$A$54=AK$484,$H$5:$Q$54,""),""),""))/COUNT(IF($R$5:$R$54=$AC497,IF($A$5:$A$54=AK$484,$H$5:$Q$54,""),"")))</f>
        <v>-</v>
      </c>
      <c r="AL497" s="412" t="str">
        <f t="array" ref="AL497">IF(AL453="-","-",COUNT(IF($R$5:$R$54=$H$5:$Q$54,IF($H$5:$Q$54=$AC497,IF($A$5:$A$54=AL$484,$H$5:$Q$54,""),""),""))/COUNT(IF($R$5:$R$54=$AC497,IF($A$5:$A$54=AL$484,$H$5:$Q$54,""),"")))</f>
        <v>-</v>
      </c>
      <c r="AM497" s="412" t="str">
        <f t="array" ref="AM497">IF(AM453="-","-",COUNT(IF($R$5:$R$54=$H$5:$Q$54,IF($H$5:$Q$54=$AC497,IF($A$5:$A$54=AM$484,$H$5:$Q$54,""),""),""))/COUNT(IF($R$5:$R$54=$AC497,IF($A$5:$A$54=AM$484,$H$5:$Q$54,""),"")))</f>
        <v>-</v>
      </c>
      <c r="AN497" s="412" t="str">
        <f t="array" ref="AN497">IF(AN453="-","-",COUNT(IF($R$5:$R$54=$H$5:$Q$54,IF($H$5:$Q$54=$AC497,IF($A$5:$A$54=AN$484,$H$5:$Q$54,""),""),""))/COUNT(IF($R$5:$R$54=$AC497,IF($A$5:$A$54=AN$484,$H$5:$Q$54,""),"")))</f>
        <v>-</v>
      </c>
      <c r="AO497" s="412" t="str">
        <f t="array" ref="AO497">IF(AO453="-","-",COUNT(IF($R$5:$R$54=$H$5:$Q$54,IF($H$5:$Q$54=$AC497,IF($A$5:$A$54=AO$484,$H$5:$Q$54,""),""),""))/COUNT(IF($R$5:$R$54=$AC497,IF($A$5:$A$54=AO$484,$H$5:$Q$54,""),"")))</f>
        <v>-</v>
      </c>
      <c r="AP497" s="414">
        <f t="array" ref="AP497">IF(AP453=0,"-",COUNT(IF($R$5:$R$54=$H$5:$Q$54,IF($H$5:$Q$54=$AC497,$H$5:$Q$54,""),""))/COUNT(IF($R$5:$R$54=$AC497,$H$5:$Q$54,"")))</f>
        <v>0.6</v>
      </c>
      <c r="AQ497" s="19"/>
      <c r="AR497" s="8"/>
      <c r="AS497" s="19"/>
      <c r="AT497" s="19"/>
      <c r="AU497" s="19"/>
      <c r="AV497" s="19"/>
      <c r="AW497" s="19"/>
      <c r="AX497" s="19"/>
      <c r="AY497" s="19"/>
      <c r="AZ497" s="19"/>
      <c r="BA497" s="19"/>
      <c r="BB497" s="19"/>
      <c r="BC497" s="19"/>
      <c r="BQ497" s="12"/>
      <c r="BR497" s="12"/>
      <c r="BS497" s="12"/>
      <c r="BT497" s="76"/>
      <c r="BU497" s="76"/>
    </row>
    <row r="498" spans="1:73">
      <c r="A498" s="19"/>
      <c r="B498" s="19"/>
      <c r="C498" s="19"/>
      <c r="D498" s="19"/>
      <c r="E498" s="89"/>
      <c r="F498" s="89"/>
      <c r="G498" s="19"/>
      <c r="H498" s="90"/>
      <c r="I498" s="90"/>
      <c r="J498" s="19"/>
      <c r="K498" s="19"/>
      <c r="L498" s="19"/>
      <c r="M498" s="19"/>
      <c r="N498" s="19"/>
      <c r="O498" s="19"/>
      <c r="P498" s="19"/>
      <c r="Q498" s="19"/>
      <c r="R498" s="141"/>
      <c r="S498" s="141"/>
      <c r="T498" s="141"/>
      <c r="U498" s="141"/>
      <c r="V498" s="141"/>
      <c r="W498" s="141"/>
      <c r="X498" s="141"/>
      <c r="Y498" s="141"/>
      <c r="Z498" s="19"/>
      <c r="AA498" s="19"/>
      <c r="AB498" s="19"/>
      <c r="AC498" s="377">
        <v>13</v>
      </c>
      <c r="AD498" s="412" t="str">
        <f t="array" ref="AD498">IF(AD454="-","-",COUNT(IF($R$5:$R$54=$H$5:$Q$54,IF($H$5:$Q$54=$AC498,IF($A$5:$A$54=AD$484,$H$5:$Q$54,""),""),""))/COUNT(IF($R$5:$R$54=$AC498,IF($A$5:$A$54=AD$484,$H$5:$Q$54,""),"")))</f>
        <v>-</v>
      </c>
      <c r="AE498" s="412" t="str">
        <f t="array" ref="AE498">IF(AE454="-","-",COUNT(IF($R$5:$R$54=$H$5:$Q$54,IF($H$5:$Q$54=$AC498,IF($A$5:$A$54=AE$484,$H$5:$Q$54,""),""),""))/COUNT(IF($R$5:$R$54=$AC498,IF($A$5:$A$54=AE$484,$H$5:$Q$54,""),"")))</f>
        <v>-</v>
      </c>
      <c r="AF498" s="412" t="str">
        <f t="array" ref="AF498">IF(AF454="-","-",COUNT(IF($R$5:$R$54=$H$5:$Q$54,IF($H$5:$Q$54=$AC498,IF($A$5:$A$54=AF$484,$H$5:$Q$54,""),""),""))/COUNT(IF($R$5:$R$54=$AC498,IF($A$5:$A$54=AF$484,$H$5:$Q$54,""),"")))</f>
        <v>-</v>
      </c>
      <c r="AG498" s="412" t="str">
        <f t="array" ref="AG498">IF(AG454="-","-",COUNT(IF($R$5:$R$54=$H$5:$Q$54,IF($H$5:$Q$54=$AC498,IF($A$5:$A$54=AG$484,$H$5:$Q$54,""),""),""))/COUNT(IF($R$5:$R$54=$AC498,IF($A$5:$A$54=AG$484,$H$5:$Q$54,""),"")))</f>
        <v>-</v>
      </c>
      <c r="AH498" s="412" t="str">
        <f t="array" ref="AH498">IF(AH454="-","-",COUNT(IF($R$5:$R$54=$H$5:$Q$54,IF($H$5:$Q$54=$AC498,IF($A$5:$A$54=AH$484,$H$5:$Q$54,""),""),""))/COUNT(IF($R$5:$R$54=$AC498,IF($A$5:$A$54=AH$484,$H$5:$Q$54,""),"")))</f>
        <v>-</v>
      </c>
      <c r="AI498" s="412" t="str">
        <f t="array" ref="AI498">IF(AI454="-","-",COUNT(IF($R$5:$R$54=$H$5:$Q$54,IF($H$5:$Q$54=$AC498,IF($A$5:$A$54=AI$484,$H$5:$Q$54,""),""),""))/COUNT(IF($R$5:$R$54=$AC498,IF($A$5:$A$54=AI$484,$H$5:$Q$54,""),"")))</f>
        <v>-</v>
      </c>
      <c r="AJ498" s="412" t="str">
        <f t="array" ref="AJ498">IF(AJ454="-","-",COUNT(IF($R$5:$R$54=$H$5:$Q$54,IF($H$5:$Q$54=$AC498,IF($A$5:$A$54=AJ$484,$H$5:$Q$54,""),""),""))/COUNT(IF($R$5:$R$54=$AC498,IF($A$5:$A$54=AJ$484,$H$5:$Q$54,""),"")))</f>
        <v>-</v>
      </c>
      <c r="AK498" s="412" t="str">
        <f t="array" ref="AK498">IF(AK454="-","-",COUNT(IF($R$5:$R$54=$H$5:$Q$54,IF($H$5:$Q$54=$AC498,IF($A$5:$A$54=AK$484,$H$5:$Q$54,""),""),""))/COUNT(IF($R$5:$R$54=$AC498,IF($A$5:$A$54=AK$484,$H$5:$Q$54,""),"")))</f>
        <v>-</v>
      </c>
      <c r="AL498" s="412" t="str">
        <f t="array" ref="AL498">IF(AL454="-","-",COUNT(IF($R$5:$R$54=$H$5:$Q$54,IF($H$5:$Q$54=$AC498,IF($A$5:$A$54=AL$484,$H$5:$Q$54,""),""),""))/COUNT(IF($R$5:$R$54=$AC498,IF($A$5:$A$54=AL$484,$H$5:$Q$54,""),"")))</f>
        <v>-</v>
      </c>
      <c r="AM498" s="412" t="str">
        <f t="array" ref="AM498">IF(AM454="-","-",COUNT(IF($R$5:$R$54=$H$5:$Q$54,IF($H$5:$Q$54=$AC498,IF($A$5:$A$54=AM$484,$H$5:$Q$54,""),""),""))/COUNT(IF($R$5:$R$54=$AC498,IF($A$5:$A$54=AM$484,$H$5:$Q$54,""),"")))</f>
        <v>-</v>
      </c>
      <c r="AN498" s="412" t="str">
        <f t="array" ref="AN498">IF(AN454="-","-",COUNT(IF($R$5:$R$54=$H$5:$Q$54,IF($H$5:$Q$54=$AC498,IF($A$5:$A$54=AN$484,$H$5:$Q$54,""),""),""))/COUNT(IF($R$5:$R$54=$AC498,IF($A$5:$A$54=AN$484,$H$5:$Q$54,""),"")))</f>
        <v>-</v>
      </c>
      <c r="AO498" s="412" t="str">
        <f t="array" ref="AO498">IF(AO454="-","-",COUNT(IF($R$5:$R$54=$H$5:$Q$54,IF($H$5:$Q$54=$AC498,IF($A$5:$A$54=AO$484,$H$5:$Q$54,""),""),""))/COUNT(IF($R$5:$R$54=$AC498,IF($A$5:$A$54=AO$484,$H$5:$Q$54,""),"")))</f>
        <v>-</v>
      </c>
      <c r="AP498" s="414" t="str">
        <f t="array" ref="AP498">IF(AP454=0,"-",COUNT(IF($R$5:$R$54=$H$5:$Q$54,IF($H$5:$Q$54=$AC498,$H$5:$Q$54,""),""))/COUNT(IF($R$5:$R$54=$AC498,$H$5:$Q$54,"")))</f>
        <v>-</v>
      </c>
      <c r="AQ498" s="19"/>
      <c r="AR498" s="8"/>
      <c r="AS498" s="19"/>
      <c r="AT498" s="19"/>
      <c r="AU498" s="19"/>
      <c r="AV498" s="19"/>
      <c r="AW498" s="19"/>
      <c r="AX498" s="19"/>
      <c r="AY498" s="19"/>
      <c r="AZ498" s="19"/>
      <c r="BA498" s="19"/>
      <c r="BB498" s="19"/>
      <c r="BC498" s="19"/>
      <c r="BQ498" s="12"/>
      <c r="BR498" s="12"/>
      <c r="BS498" s="12"/>
      <c r="BT498" s="76"/>
      <c r="BU498" s="76"/>
    </row>
    <row r="499" spans="1:73">
      <c r="A499" s="19"/>
      <c r="B499" s="19"/>
      <c r="C499" s="19"/>
      <c r="D499" s="19"/>
      <c r="E499" s="89"/>
      <c r="F499" s="89"/>
      <c r="G499" s="19"/>
      <c r="H499" s="90"/>
      <c r="I499" s="90"/>
      <c r="J499" s="19"/>
      <c r="K499" s="19"/>
      <c r="L499" s="19"/>
      <c r="M499" s="19"/>
      <c r="N499" s="19"/>
      <c r="O499" s="19"/>
      <c r="P499" s="19"/>
      <c r="Q499" s="19"/>
      <c r="R499" s="141"/>
      <c r="S499" s="141"/>
      <c r="T499" s="141"/>
      <c r="U499" s="141"/>
      <c r="V499" s="141"/>
      <c r="W499" s="141"/>
      <c r="X499" s="141"/>
      <c r="Y499" s="141"/>
      <c r="Z499" s="19"/>
      <c r="AA499" s="19"/>
      <c r="AB499" s="19"/>
      <c r="AC499" s="377">
        <v>14</v>
      </c>
      <c r="AD499" s="412" t="str">
        <f t="array" ref="AD499">IF(AD455="-","-",COUNT(IF($R$5:$R$54=$H$5:$Q$54,IF($H$5:$Q$54=$AC499,IF($A$5:$A$54=AD$484,$H$5:$Q$54,""),""),""))/COUNT(IF($R$5:$R$54=$AC499,IF($A$5:$A$54=AD$484,$H$5:$Q$54,""),"")))</f>
        <v>-</v>
      </c>
      <c r="AE499" s="412" t="str">
        <f t="array" ref="AE499">IF(AE455="-","-",COUNT(IF($R$5:$R$54=$H$5:$Q$54,IF($H$5:$Q$54=$AC499,IF($A$5:$A$54=AE$484,$H$5:$Q$54,""),""),""))/COUNT(IF($R$5:$R$54=$AC499,IF($A$5:$A$54=AE$484,$H$5:$Q$54,""),"")))</f>
        <v>-</v>
      </c>
      <c r="AF499" s="412" t="str">
        <f t="array" ref="AF499">IF(AF455="-","-",COUNT(IF($R$5:$R$54=$H$5:$Q$54,IF($H$5:$Q$54=$AC499,IF($A$5:$A$54=AF$484,$H$5:$Q$54,""),""),""))/COUNT(IF($R$5:$R$54=$AC499,IF($A$5:$A$54=AF$484,$H$5:$Q$54,""),"")))</f>
        <v>-</v>
      </c>
      <c r="AG499" s="412" t="str">
        <f t="array" ref="AG499">IF(AG455="-","-",COUNT(IF($R$5:$R$54=$H$5:$Q$54,IF($H$5:$Q$54=$AC499,IF($A$5:$A$54=AG$484,$H$5:$Q$54,""),""),""))/COUNT(IF($R$5:$R$54=$AC499,IF($A$5:$A$54=AG$484,$H$5:$Q$54,""),"")))</f>
        <v>-</v>
      </c>
      <c r="AH499" s="412" t="str">
        <f t="array" ref="AH499">IF(AH455="-","-",COUNT(IF($R$5:$R$54=$H$5:$Q$54,IF($H$5:$Q$54=$AC499,IF($A$5:$A$54=AH$484,$H$5:$Q$54,""),""),""))/COUNT(IF($R$5:$R$54=$AC499,IF($A$5:$A$54=AH$484,$H$5:$Q$54,""),"")))</f>
        <v>-</v>
      </c>
      <c r="AI499" s="412" t="str">
        <f t="array" ref="AI499">IF(AI455="-","-",COUNT(IF($R$5:$R$54=$H$5:$Q$54,IF($H$5:$Q$54=$AC499,IF($A$5:$A$54=AI$484,$H$5:$Q$54,""),""),""))/COUNT(IF($R$5:$R$54=$AC499,IF($A$5:$A$54=AI$484,$H$5:$Q$54,""),"")))</f>
        <v>-</v>
      </c>
      <c r="AJ499" s="412" t="str">
        <f t="array" ref="AJ499">IF(AJ455="-","-",COUNT(IF($R$5:$R$54=$H$5:$Q$54,IF($H$5:$Q$54=$AC499,IF($A$5:$A$54=AJ$484,$H$5:$Q$54,""),""),""))/COUNT(IF($R$5:$R$54=$AC499,IF($A$5:$A$54=AJ$484,$H$5:$Q$54,""),"")))</f>
        <v>-</v>
      </c>
      <c r="AK499" s="412" t="str">
        <f t="array" ref="AK499">IF(AK455="-","-",COUNT(IF($R$5:$R$54=$H$5:$Q$54,IF($H$5:$Q$54=$AC499,IF($A$5:$A$54=AK$484,$H$5:$Q$54,""),""),""))/COUNT(IF($R$5:$R$54=$AC499,IF($A$5:$A$54=AK$484,$H$5:$Q$54,""),"")))</f>
        <v>-</v>
      </c>
      <c r="AL499" s="412" t="str">
        <f t="array" ref="AL499">IF(AL455="-","-",COUNT(IF($R$5:$R$54=$H$5:$Q$54,IF($H$5:$Q$54=$AC499,IF($A$5:$A$54=AL$484,$H$5:$Q$54,""),""),""))/COUNT(IF($R$5:$R$54=$AC499,IF($A$5:$A$54=AL$484,$H$5:$Q$54,""),"")))</f>
        <v>-</v>
      </c>
      <c r="AM499" s="412" t="str">
        <f t="array" ref="AM499">IF(AM455="-","-",COUNT(IF($R$5:$R$54=$H$5:$Q$54,IF($H$5:$Q$54=$AC499,IF($A$5:$A$54=AM$484,$H$5:$Q$54,""),""),""))/COUNT(IF($R$5:$R$54=$AC499,IF($A$5:$A$54=AM$484,$H$5:$Q$54,""),"")))</f>
        <v>-</v>
      </c>
      <c r="AN499" s="412" t="str">
        <f t="array" ref="AN499">IF(AN455="-","-",COUNT(IF($R$5:$R$54=$H$5:$Q$54,IF($H$5:$Q$54=$AC499,IF($A$5:$A$54=AN$484,$H$5:$Q$54,""),""),""))/COUNT(IF($R$5:$R$54=$AC499,IF($A$5:$A$54=AN$484,$H$5:$Q$54,""),"")))</f>
        <v>-</v>
      </c>
      <c r="AO499" s="412" t="str">
        <f t="array" ref="AO499">IF(AO455="-","-",COUNT(IF($R$5:$R$54=$H$5:$Q$54,IF($H$5:$Q$54=$AC499,IF($A$5:$A$54=AO$484,$H$5:$Q$54,""),""),""))/COUNT(IF($R$5:$R$54=$AC499,IF($A$5:$A$54=AO$484,$H$5:$Q$54,""),"")))</f>
        <v>-</v>
      </c>
      <c r="AP499" s="414" t="str">
        <f t="array" ref="AP499">IF(AP455=0,"-",COUNT(IF($R$5:$R$54=$H$5:$Q$54,IF($H$5:$Q$54=$AC499,$H$5:$Q$54,""),""))/COUNT(IF($R$5:$R$54=$AC499,$H$5:$Q$54,"")))</f>
        <v>-</v>
      </c>
      <c r="AQ499" s="19"/>
      <c r="AR499" s="8"/>
      <c r="AS499" s="19"/>
      <c r="AT499" s="19"/>
      <c r="AU499" s="19"/>
      <c r="AV499" s="19"/>
      <c r="AW499" s="19"/>
      <c r="AX499" s="19"/>
      <c r="AY499" s="19"/>
      <c r="AZ499" s="19"/>
      <c r="BA499" s="19"/>
      <c r="BB499" s="19"/>
      <c r="BC499" s="19"/>
      <c r="BQ499" s="12"/>
      <c r="BR499" s="12"/>
      <c r="BS499" s="12"/>
      <c r="BT499" s="76"/>
      <c r="BU499" s="76"/>
    </row>
    <row r="500" spans="1:73">
      <c r="A500" s="19"/>
      <c r="B500" s="19"/>
      <c r="C500" s="19"/>
      <c r="D500" s="19"/>
      <c r="E500" s="89"/>
      <c r="F500" s="89"/>
      <c r="G500" s="19"/>
      <c r="H500" s="90"/>
      <c r="I500" s="90"/>
      <c r="J500" s="19"/>
      <c r="K500" s="19"/>
      <c r="L500" s="19"/>
      <c r="M500" s="19"/>
      <c r="N500" s="19"/>
      <c r="O500" s="19"/>
      <c r="P500" s="19"/>
      <c r="Q500" s="19"/>
      <c r="R500" s="141"/>
      <c r="S500" s="141"/>
      <c r="T500" s="141"/>
      <c r="U500" s="141"/>
      <c r="V500" s="141"/>
      <c r="W500" s="141"/>
      <c r="X500" s="141"/>
      <c r="Y500" s="141"/>
      <c r="Z500" s="19"/>
      <c r="AA500" s="19"/>
      <c r="AB500" s="19"/>
      <c r="AC500" s="378">
        <v>15</v>
      </c>
      <c r="AD500" s="412" t="str">
        <f t="array" ref="AD500">IF(AD456="-","-",COUNT(IF($R$5:$R$54=$H$5:$Q$54,IF($H$5:$Q$54=$AC500,IF($A$5:$A$54=AD$484,$H$5:$Q$54,""),""),""))/COUNT(IF($R$5:$R$54=$AC500,IF($A$5:$A$54=AD$484,$H$5:$Q$54,""),"")))</f>
        <v>-</v>
      </c>
      <c r="AE500" s="412">
        <f t="array" ref="AE500">IF(AE456="-","-",COUNT(IF($R$5:$R$54=$H$5:$Q$54,IF($H$5:$Q$54=$AC500,IF($A$5:$A$54=AE$484,$H$5:$Q$54,""),""),""))/COUNT(IF($R$5:$R$54=$AC500,IF($A$5:$A$54=AE$484,$H$5:$Q$54,""),"")))</f>
        <v>0.3</v>
      </c>
      <c r="AF500" s="412" t="str">
        <f t="array" ref="AF500">IF(AF456="-","-",COUNT(IF($R$5:$R$54=$H$5:$Q$54,IF($H$5:$Q$54=$AC500,IF($A$5:$A$54=AF$484,$H$5:$Q$54,""),""),""))/COUNT(IF($R$5:$R$54=$AC500,IF($A$5:$A$54=AF$484,$H$5:$Q$54,""),"")))</f>
        <v>-</v>
      </c>
      <c r="AG500" s="412" t="str">
        <f t="array" ref="AG500">IF(AG456="-","-",COUNT(IF($R$5:$R$54=$H$5:$Q$54,IF($H$5:$Q$54=$AC500,IF($A$5:$A$54=AG$484,$H$5:$Q$54,""),""),""))/COUNT(IF($R$5:$R$54=$AC500,IF($A$5:$A$54=AG$484,$H$5:$Q$54,""),"")))</f>
        <v>-</v>
      </c>
      <c r="AH500" s="412" t="str">
        <f t="array" ref="AH500">IF(AH456="-","-",COUNT(IF($R$5:$R$54=$H$5:$Q$54,IF($H$5:$Q$54=$AC500,IF($A$5:$A$54=AH$484,$H$5:$Q$54,""),""),""))/COUNT(IF($R$5:$R$54=$AC500,IF($A$5:$A$54=AH$484,$H$5:$Q$54,""),"")))</f>
        <v>-</v>
      </c>
      <c r="AI500" s="412" t="str">
        <f t="array" ref="AI500">IF(AI456="-","-",COUNT(IF($R$5:$R$54=$H$5:$Q$54,IF($H$5:$Q$54=$AC500,IF($A$5:$A$54=AI$484,$H$5:$Q$54,""),""),""))/COUNT(IF($R$5:$R$54=$AC500,IF($A$5:$A$54=AI$484,$H$5:$Q$54,""),"")))</f>
        <v>-</v>
      </c>
      <c r="AJ500" s="412" t="str">
        <f t="array" ref="AJ500">IF(AJ456="-","-",COUNT(IF($R$5:$R$54=$H$5:$Q$54,IF($H$5:$Q$54=$AC500,IF($A$5:$A$54=AJ$484,$H$5:$Q$54,""),""),""))/COUNT(IF($R$5:$R$54=$AC500,IF($A$5:$A$54=AJ$484,$H$5:$Q$54,""),"")))</f>
        <v>-</v>
      </c>
      <c r="AK500" s="412" t="str">
        <f t="array" ref="AK500">IF(AK456="-","-",COUNT(IF($R$5:$R$54=$H$5:$Q$54,IF($H$5:$Q$54=$AC500,IF($A$5:$A$54=AK$484,$H$5:$Q$54,""),""),""))/COUNT(IF($R$5:$R$54=$AC500,IF($A$5:$A$54=AK$484,$H$5:$Q$54,""),"")))</f>
        <v>-</v>
      </c>
      <c r="AL500" s="412" t="str">
        <f t="array" ref="AL500">IF(AL456="-","-",COUNT(IF($R$5:$R$54=$H$5:$Q$54,IF($H$5:$Q$54=$AC500,IF($A$5:$A$54=AL$484,$H$5:$Q$54,""),""),""))/COUNT(IF($R$5:$R$54=$AC500,IF($A$5:$A$54=AL$484,$H$5:$Q$54,""),"")))</f>
        <v>-</v>
      </c>
      <c r="AM500" s="412" t="str">
        <f t="array" ref="AM500">IF(AM456="-","-",COUNT(IF($R$5:$R$54=$H$5:$Q$54,IF($H$5:$Q$54=$AC500,IF($A$5:$A$54=AM$484,$H$5:$Q$54,""),""),""))/COUNT(IF($R$5:$R$54=$AC500,IF($A$5:$A$54=AM$484,$H$5:$Q$54,""),"")))</f>
        <v>-</v>
      </c>
      <c r="AN500" s="412" t="str">
        <f t="array" ref="AN500">IF(AN456="-","-",COUNT(IF($R$5:$R$54=$H$5:$Q$54,IF($H$5:$Q$54=$AC500,IF($A$5:$A$54=AN$484,$H$5:$Q$54,""),""),""))/COUNT(IF($R$5:$R$54=$AC500,IF($A$5:$A$54=AN$484,$H$5:$Q$54,""),"")))</f>
        <v>-</v>
      </c>
      <c r="AO500" s="412" t="str">
        <f t="array" ref="AO500">IF(AO456="-","-",COUNT(IF($R$5:$R$54=$H$5:$Q$54,IF($H$5:$Q$54=$AC500,IF($A$5:$A$54=AO$484,$H$5:$Q$54,""),""),""))/COUNT(IF($R$5:$R$54=$AC500,IF($A$5:$A$54=AO$484,$H$5:$Q$54,""),"")))</f>
        <v>-</v>
      </c>
      <c r="AP500" s="415">
        <f t="array" ref="AP500">IF(AP456=0,"-",COUNT(IF($R$5:$R$54=$H$5:$Q$54,IF($H$5:$Q$54=$AC500,$H$5:$Q$54,""),""))/COUNT(IF($R$5:$R$54=$AC500,$H$5:$Q$54,"")))</f>
        <v>0.3</v>
      </c>
      <c r="AQ500" s="19"/>
      <c r="AR500" s="8"/>
      <c r="AS500" s="19"/>
      <c r="AT500" s="19"/>
      <c r="AU500" s="19"/>
      <c r="AV500" s="19"/>
      <c r="AW500" s="19"/>
      <c r="AX500" s="19"/>
      <c r="AY500" s="19"/>
      <c r="AZ500" s="19"/>
      <c r="BA500" s="19"/>
      <c r="BB500" s="19"/>
      <c r="BC500" s="19"/>
      <c r="BQ500" s="12"/>
      <c r="BR500" s="12"/>
      <c r="BS500" s="12"/>
      <c r="BT500" s="76"/>
      <c r="BU500" s="76"/>
    </row>
    <row r="501" spans="1:73">
      <c r="A501" s="19"/>
      <c r="B501" s="19"/>
      <c r="C501" s="19"/>
      <c r="D501" s="19"/>
      <c r="E501" s="89"/>
      <c r="F501" s="89"/>
      <c r="G501" s="19"/>
      <c r="H501" s="90"/>
      <c r="I501" s="90"/>
      <c r="J501" s="19"/>
      <c r="K501" s="19"/>
      <c r="L501" s="19"/>
      <c r="M501" s="19"/>
      <c r="N501" s="19"/>
      <c r="O501" s="19"/>
      <c r="P501" s="19"/>
      <c r="Q501" s="19"/>
      <c r="R501" s="141"/>
      <c r="S501" s="141"/>
      <c r="T501" s="141"/>
      <c r="U501" s="141"/>
      <c r="V501" s="141"/>
      <c r="W501" s="141"/>
      <c r="X501" s="141"/>
      <c r="Y501" s="141"/>
      <c r="Z501" s="19"/>
      <c r="AA501" s="416"/>
      <c r="AB501" s="19"/>
      <c r="AC501" s="379" t="s">
        <v>87</v>
      </c>
      <c r="AD501" s="380">
        <f>IF(AD457=0,"-",SUMPRODUCT(AD485:AD500,AD441:AD456)/AD457)</f>
        <v>0.94615384615384623</v>
      </c>
      <c r="AE501" s="381">
        <f t="shared" ref="AE501:AP501" si="212">IF(AE457=0,"-",SUMPRODUCT(AE485:AE500,AE441:AE456)/AE457)</f>
        <v>0.85210644263829527</v>
      </c>
      <c r="AF501" s="381" t="str">
        <f t="shared" si="212"/>
        <v>-</v>
      </c>
      <c r="AG501" s="381" t="str">
        <f t="shared" si="212"/>
        <v>-</v>
      </c>
      <c r="AH501" s="381">
        <f t="shared" si="212"/>
        <v>0.94615384615384623</v>
      </c>
      <c r="AI501" s="381" t="str">
        <f t="shared" si="212"/>
        <v>-</v>
      </c>
      <c r="AJ501" s="381">
        <f t="shared" si="212"/>
        <v>0.94615384615384623</v>
      </c>
      <c r="AK501" s="381" t="str">
        <f t="shared" si="212"/>
        <v>-</v>
      </c>
      <c r="AL501" s="381">
        <f t="shared" si="212"/>
        <v>0.94615384615384623</v>
      </c>
      <c r="AM501" s="381" t="str">
        <f t="shared" si="212"/>
        <v>-</v>
      </c>
      <c r="AN501" s="381" t="str">
        <f t="shared" si="212"/>
        <v>-</v>
      </c>
      <c r="AO501" s="382" t="str">
        <f t="shared" si="212"/>
        <v>-</v>
      </c>
      <c r="AP501" s="383">
        <f t="shared" si="212"/>
        <v>0.91479224501335255</v>
      </c>
      <c r="AQ501" s="19"/>
      <c r="AR501" s="8"/>
      <c r="AS501" s="19"/>
      <c r="AT501" s="19"/>
      <c r="AU501" s="19"/>
      <c r="AV501" s="19"/>
      <c r="AW501" s="19"/>
      <c r="AX501" s="19"/>
      <c r="AY501" s="19"/>
      <c r="AZ501" s="19"/>
      <c r="BA501" s="19"/>
      <c r="BB501" s="19"/>
      <c r="BC501" s="19"/>
      <c r="BQ501" s="12"/>
      <c r="BR501" s="12"/>
      <c r="BS501" s="12"/>
      <c r="BT501" s="76"/>
      <c r="BU501" s="76"/>
    </row>
    <row r="502" spans="1:73">
      <c r="A502" s="19"/>
      <c r="B502" s="19"/>
      <c r="C502" s="19"/>
      <c r="D502" s="19"/>
      <c r="E502" s="89"/>
      <c r="F502" s="89"/>
      <c r="G502" s="19"/>
      <c r="H502" s="90"/>
      <c r="I502" s="90"/>
      <c r="J502" s="19"/>
      <c r="K502" s="19"/>
      <c r="L502" s="19"/>
      <c r="M502" s="19"/>
      <c r="N502" s="19"/>
      <c r="O502" s="19"/>
      <c r="P502" s="19"/>
      <c r="Q502" s="19"/>
      <c r="R502" s="141"/>
      <c r="S502" s="141"/>
      <c r="T502" s="141"/>
      <c r="U502" s="141"/>
      <c r="V502" s="141"/>
      <c r="W502" s="141"/>
      <c r="X502" s="141"/>
      <c r="Y502" s="141"/>
      <c r="Z502" s="19"/>
      <c r="AA502" s="19"/>
      <c r="AB502" s="19"/>
      <c r="AC502" s="384" t="s">
        <v>88</v>
      </c>
      <c r="AD502" s="353"/>
      <c r="AE502" s="353"/>
      <c r="AF502" s="353"/>
      <c r="AG502" s="353"/>
      <c r="AH502" s="353"/>
      <c r="AI502" s="353"/>
      <c r="AJ502" s="353"/>
      <c r="AK502" s="353"/>
      <c r="AL502" s="353"/>
      <c r="AM502" s="353"/>
      <c r="AN502" s="353"/>
      <c r="AO502" s="353"/>
      <c r="AP502" s="354"/>
      <c r="AQ502" s="19"/>
      <c r="AR502" s="8"/>
      <c r="AS502" s="19"/>
      <c r="AT502" s="19"/>
      <c r="AU502" s="19"/>
      <c r="AV502" s="19"/>
      <c r="AW502" s="19"/>
      <c r="AX502" s="19"/>
      <c r="AY502" s="19"/>
      <c r="AZ502" s="19"/>
      <c r="BA502" s="19"/>
      <c r="BB502" s="19"/>
      <c r="BC502" s="19"/>
      <c r="BQ502" s="12"/>
      <c r="BR502" s="12"/>
      <c r="BS502" s="12"/>
      <c r="BT502" s="76"/>
      <c r="BU502" s="76"/>
    </row>
    <row r="503" spans="1:73">
      <c r="A503" s="19"/>
      <c r="B503" s="19"/>
      <c r="C503" s="19"/>
      <c r="D503" s="19"/>
      <c r="E503" s="89"/>
      <c r="F503" s="89"/>
      <c r="G503" s="19"/>
      <c r="H503" s="90"/>
      <c r="I503" s="90"/>
      <c r="J503" s="19"/>
      <c r="K503" s="19"/>
      <c r="L503" s="19"/>
      <c r="M503" s="19"/>
      <c r="N503" s="19"/>
      <c r="O503" s="19"/>
      <c r="P503" s="19"/>
      <c r="Q503" s="19"/>
      <c r="R503" s="141"/>
      <c r="S503" s="141"/>
      <c r="T503" s="141"/>
      <c r="U503" s="141"/>
      <c r="V503" s="141"/>
      <c r="W503" s="141"/>
      <c r="X503" s="141"/>
      <c r="Y503" s="141"/>
      <c r="Z503" s="19"/>
      <c r="AA503" s="19"/>
      <c r="AB503" s="19"/>
      <c r="AC503" s="118"/>
      <c r="AD503" s="118"/>
      <c r="AE503" s="118"/>
      <c r="AF503" s="118"/>
      <c r="AG503" s="118"/>
      <c r="AH503" s="118"/>
      <c r="AI503" s="118"/>
      <c r="AJ503" s="118"/>
      <c r="AK503" s="118"/>
      <c r="AL503" s="118"/>
      <c r="AM503" s="118"/>
      <c r="AN503" s="118"/>
      <c r="AO503" s="118"/>
      <c r="AP503" s="118"/>
      <c r="AQ503" s="19"/>
      <c r="AR503" s="8"/>
      <c r="AS503" s="19"/>
      <c r="AT503" s="19"/>
      <c r="AU503" s="19"/>
      <c r="AV503" s="19"/>
      <c r="AW503" s="19"/>
      <c r="AX503" s="19"/>
      <c r="AY503" s="19"/>
      <c r="AZ503" s="19"/>
      <c r="BA503" s="19"/>
      <c r="BB503" s="19"/>
      <c r="BC503" s="19"/>
      <c r="BQ503" s="12"/>
      <c r="BR503" s="12"/>
      <c r="BS503" s="12"/>
      <c r="BT503" s="76"/>
      <c r="BU503" s="76"/>
    </row>
    <row r="504" spans="1:73">
      <c r="A504" s="19"/>
      <c r="B504" s="19"/>
      <c r="C504" s="19"/>
      <c r="D504" s="19"/>
      <c r="E504" s="89"/>
      <c r="F504" s="89"/>
      <c r="G504" s="19"/>
      <c r="H504" s="90"/>
      <c r="I504" s="90"/>
      <c r="J504" s="19"/>
      <c r="K504" s="19"/>
      <c r="L504" s="19"/>
      <c r="M504" s="19"/>
      <c r="N504" s="19"/>
      <c r="O504" s="19"/>
      <c r="P504" s="19"/>
      <c r="Q504" s="19"/>
      <c r="R504" s="141"/>
      <c r="S504" s="141"/>
      <c r="T504" s="141"/>
      <c r="U504" s="141"/>
      <c r="V504" s="141"/>
      <c r="W504" s="141"/>
      <c r="X504" s="141"/>
      <c r="Y504" s="141"/>
      <c r="Z504" s="19"/>
      <c r="AA504" s="19"/>
      <c r="AB504" s="19"/>
      <c r="AC504" s="582" t="str">
        <f>IF(R3="modal","RELATIVE BIAS","ABSOLUTE BIAS")</f>
        <v>RELATIVE BIAS</v>
      </c>
      <c r="AD504" s="583"/>
      <c r="AE504" s="584"/>
      <c r="AF504" s="118"/>
      <c r="AG504" s="118"/>
      <c r="AH504" s="118"/>
      <c r="AI504" s="118"/>
      <c r="AJ504" s="118"/>
      <c r="AK504" s="118"/>
      <c r="AL504" s="118"/>
      <c r="AM504" s="118"/>
      <c r="AN504" s="118"/>
      <c r="AO504" s="118"/>
      <c r="AP504" s="118"/>
      <c r="AQ504" s="19"/>
      <c r="AR504" s="8"/>
      <c r="AS504" s="19"/>
      <c r="AT504" s="19"/>
      <c r="AU504" s="19"/>
      <c r="AV504" s="19"/>
      <c r="AW504" s="19"/>
      <c r="AX504" s="19"/>
      <c r="AY504" s="19"/>
      <c r="AZ504" s="19"/>
      <c r="BA504" s="19"/>
      <c r="BB504" s="19"/>
      <c r="BC504" s="19"/>
      <c r="BQ504" s="12"/>
      <c r="BR504" s="12"/>
      <c r="BS504" s="12"/>
      <c r="BT504" s="76"/>
      <c r="BU504" s="76"/>
    </row>
    <row r="505" spans="1:73">
      <c r="A505" s="19"/>
      <c r="B505" s="19"/>
      <c r="C505" s="19"/>
      <c r="D505" s="19"/>
      <c r="E505" s="89"/>
      <c r="F505" s="89"/>
      <c r="G505" s="19"/>
      <c r="H505" s="90"/>
      <c r="I505" s="90"/>
      <c r="J505" s="19"/>
      <c r="K505" s="19"/>
      <c r="L505" s="19"/>
      <c r="M505" s="19"/>
      <c r="N505" s="19"/>
      <c r="O505" s="19"/>
      <c r="P505" s="19"/>
      <c r="Q505" s="19"/>
      <c r="R505" s="141"/>
      <c r="S505" s="141"/>
      <c r="T505" s="141"/>
      <c r="U505" s="141"/>
      <c r="V505" s="141"/>
      <c r="W505" s="141"/>
      <c r="X505" s="141"/>
      <c r="Y505" s="141"/>
      <c r="Z505" s="19"/>
      <c r="AA505" s="19"/>
      <c r="AB505" s="19"/>
      <c r="AC505" s="417" t="str">
        <f>$R$3</f>
        <v>MODAL</v>
      </c>
      <c r="AD505" s="158"/>
      <c r="AE505" s="159"/>
      <c r="AF505" s="159"/>
      <c r="AG505" s="159"/>
      <c r="AH505" s="159"/>
      <c r="AI505" s="159" t="s">
        <v>94</v>
      </c>
      <c r="AJ505" s="159"/>
      <c r="AK505" s="159"/>
      <c r="AL505" s="159"/>
      <c r="AM505" s="159"/>
      <c r="AN505" s="159"/>
      <c r="AO505" s="160"/>
      <c r="AP505" s="418" t="s">
        <v>5</v>
      </c>
      <c r="AQ505" s="19"/>
      <c r="AR505" s="8"/>
      <c r="AS505" s="19"/>
      <c r="AT505" s="19"/>
      <c r="AU505" s="19"/>
      <c r="AV505" s="19"/>
      <c r="AW505" s="19"/>
      <c r="AX505" s="19"/>
      <c r="AY505" s="19"/>
      <c r="AZ505" s="19"/>
      <c r="BA505" s="19"/>
      <c r="BB505" s="19"/>
      <c r="BC505" s="19"/>
      <c r="BQ505" s="12"/>
      <c r="BR505" s="12"/>
      <c r="BS505" s="12"/>
      <c r="BT505" s="76"/>
      <c r="BU505" s="76"/>
    </row>
    <row r="506" spans="1:73">
      <c r="A506" s="19"/>
      <c r="B506" s="19"/>
      <c r="C506" s="19"/>
      <c r="D506" s="19"/>
      <c r="E506" s="89"/>
      <c r="F506" s="89"/>
      <c r="G506" s="19"/>
      <c r="H506" s="90"/>
      <c r="I506" s="90"/>
      <c r="J506" s="19"/>
      <c r="K506" s="19"/>
      <c r="L506" s="19"/>
      <c r="M506" s="19"/>
      <c r="N506" s="19"/>
      <c r="O506" s="19"/>
      <c r="P506" s="19"/>
      <c r="Q506" s="19"/>
      <c r="R506" s="141"/>
      <c r="S506" s="141"/>
      <c r="T506" s="141"/>
      <c r="U506" s="141"/>
      <c r="V506" s="141"/>
      <c r="W506" s="141"/>
      <c r="X506" s="141"/>
      <c r="Y506" s="141"/>
      <c r="Z506" s="19"/>
      <c r="AA506" s="19"/>
      <c r="AB506" s="19"/>
      <c r="AC506" s="419" t="str">
        <f>$R$4</f>
        <v>(R1-R5)</v>
      </c>
      <c r="AD506" s="420" t="str">
        <f t="shared" ref="AD506:AO506" si="213">AD440</f>
        <v>I</v>
      </c>
      <c r="AE506" s="421" t="str">
        <f t="shared" si="213"/>
        <v>Iia</v>
      </c>
      <c r="AF506" s="421" t="str">
        <f t="shared" si="213"/>
        <v>N6235, E0505</v>
      </c>
      <c r="AG506" s="421" t="str">
        <f t="shared" si="213"/>
        <v>H</v>
      </c>
      <c r="AH506" s="421" t="str">
        <f t="shared" si="213"/>
        <v>I</v>
      </c>
      <c r="AI506" s="421" t="str">
        <f t="shared" si="213"/>
        <v>H</v>
      </c>
      <c r="AJ506" s="421" t="str">
        <f t="shared" si="213"/>
        <v>I</v>
      </c>
      <c r="AK506" s="421" t="str">
        <f t="shared" si="213"/>
        <v>H</v>
      </c>
      <c r="AL506" s="421" t="str">
        <f t="shared" si="213"/>
        <v>I</v>
      </c>
      <c r="AM506" s="421" t="str">
        <f t="shared" si="213"/>
        <v>J</v>
      </c>
      <c r="AN506" s="421" t="str">
        <f t="shared" si="213"/>
        <v>K</v>
      </c>
      <c r="AO506" s="422" t="str">
        <f t="shared" si="213"/>
        <v>L</v>
      </c>
      <c r="AP506" s="423" t="s">
        <v>91</v>
      </c>
      <c r="AQ506" s="19"/>
      <c r="AR506" s="8"/>
      <c r="AS506" s="19"/>
      <c r="AT506" s="19"/>
      <c r="AU506" s="19"/>
      <c r="AV506" s="19"/>
      <c r="AW506" s="19"/>
      <c r="AX506" s="19"/>
      <c r="AY506" s="19"/>
      <c r="AZ506" s="19"/>
      <c r="BA506" s="19"/>
      <c r="BB506" s="19"/>
      <c r="BC506" s="19"/>
      <c r="BQ506" s="12"/>
      <c r="BR506" s="12"/>
      <c r="BS506" s="12"/>
      <c r="BT506" s="76"/>
      <c r="BU506" s="76"/>
    </row>
    <row r="507" spans="1:73">
      <c r="A507" s="19"/>
      <c r="B507" s="19"/>
      <c r="C507" s="19"/>
      <c r="D507" s="19"/>
      <c r="E507" s="89"/>
      <c r="F507" s="89"/>
      <c r="G507" s="19"/>
      <c r="H507" s="90"/>
      <c r="I507" s="90"/>
      <c r="J507" s="19"/>
      <c r="K507" s="19"/>
      <c r="L507" s="19"/>
      <c r="M507" s="19"/>
      <c r="N507" s="19"/>
      <c r="O507" s="19"/>
      <c r="P507" s="19"/>
      <c r="Q507" s="19"/>
      <c r="R507" s="141"/>
      <c r="S507" s="141"/>
      <c r="T507" s="141"/>
      <c r="U507" s="141"/>
      <c r="V507" s="141"/>
      <c r="W507" s="141"/>
      <c r="X507" s="141"/>
      <c r="Y507" s="141"/>
      <c r="Z507" s="19"/>
      <c r="AA507" s="19"/>
      <c r="AB507" s="19"/>
      <c r="AC507" s="399">
        <v>0</v>
      </c>
      <c r="AD507" s="385" t="str">
        <f t="array" ref="AD507">IF(COUNT(IF($R$5:$R$54=$AC507,IF($A$5:$A$54=AD$506,$R$5:$R$54,""),""))=0,"-",AVERAGE(IF($R$5:$R$54=$AC507,IF($A$5:$A$54=AD$506,$H$5:$Q$54,"")))-$AC507)</f>
        <v>-</v>
      </c>
      <c r="AE507" s="385" t="str">
        <f t="array" ref="AE507">IF(COUNT(IF($R$5:$R$54=$AC507,IF($A$5:$A$54=AE$506,$R$5:$R$54,""),""))=0,"-",AVERAGE(IF($R$5:$R$54=$AC507,IF($A$5:$A$54=AE$506,$H$5:$Q$54,"")))-$AC507)</f>
        <v>-</v>
      </c>
      <c r="AF507" s="385" t="str">
        <f t="array" ref="AF507">IF(COUNT(IF($R$5:$R$54=$AC507,IF($A$5:$A$54=AF$506,$R$5:$R$54,""),""))=0,"-",AVERAGE(IF($R$5:$R$54=$AC507,IF($A$5:$A$54=AF$506,$H$5:$Q$54,"")))-$AC507)</f>
        <v>-</v>
      </c>
      <c r="AG507" s="385" t="str">
        <f t="array" ref="AG507">IF(COUNT(IF($R$5:$R$54=$AC507,IF($A$5:$A$54=AG$506,$R$5:$R$54,""),""))=0,"-",AVERAGE(IF($R$5:$R$54=$AC507,IF($A$5:$A$54=AG$506,$H$5:$Q$54,"")))-$AC507)</f>
        <v>-</v>
      </c>
      <c r="AH507" s="385" t="str">
        <f t="array" ref="AH507">IF(COUNT(IF($R$5:$R$54=$AC507,IF($A$5:$A$54=AH$506,$R$5:$R$54,""),""))=0,"-",AVERAGE(IF($R$5:$R$54=$AC507,IF($A$5:$A$54=AH$506,$H$5:$Q$54,"")))-$AC507)</f>
        <v>-</v>
      </c>
      <c r="AI507" s="385" t="str">
        <f t="array" ref="AI507">IF(COUNT(IF($R$5:$R$54=$AC507,IF($A$5:$A$54=AI$506,$R$5:$R$54,""),""))=0,"-",AVERAGE(IF($R$5:$R$54=$AC507,IF($A$5:$A$54=AI$506,$H$5:$Q$54,"")))-$AC507)</f>
        <v>-</v>
      </c>
      <c r="AJ507" s="385" t="str">
        <f t="array" ref="AJ507">IF(COUNT(IF($R$5:$R$54=$AC507,IF($A$5:$A$54=AJ$506,$R$5:$R$54,""),""))=0,"-",AVERAGE(IF($R$5:$R$54=$AC507,IF($A$5:$A$54=AJ$506,$H$5:$Q$54,"")))-$AC507)</f>
        <v>-</v>
      </c>
      <c r="AK507" s="385" t="str">
        <f t="array" ref="AK507">IF(COUNT(IF($R$5:$R$54=$AC507,IF($A$5:$A$54=AK$506,$R$5:$R$54,""),""))=0,"-",AVERAGE(IF($R$5:$R$54=$AC507,IF($A$5:$A$54=AK$506,$H$5:$Q$54,"")))-$AC507)</f>
        <v>-</v>
      </c>
      <c r="AL507" s="385" t="str">
        <f t="array" ref="AL507">IF(COUNT(IF($R$5:$R$54=$AC507,IF($A$5:$A$54=AL$506,$R$5:$R$54,""),""))=0,"-",AVERAGE(IF($R$5:$R$54=$AC507,IF($A$5:$A$54=AL$506,$H$5:$Q$54,"")))-$AC507)</f>
        <v>-</v>
      </c>
      <c r="AM507" s="385" t="str">
        <f t="array" ref="AM507">IF(COUNT(IF($R$5:$R$54=$AC507,IF($A$5:$A$54=AM$506,$R$5:$R$54,""),""))=0,"-",AVERAGE(IF($R$5:$R$54=$AC507,IF($A$5:$A$54=AM$506,$H$5:$Q$54,"")))-$AC507)</f>
        <v>-</v>
      </c>
      <c r="AN507" s="385" t="str">
        <f t="array" ref="AN507">IF(COUNT(IF($R$5:$R$54=$AC507,IF($A$5:$A$54=AN$506,$R$5:$R$54,""),""))=0,"-",AVERAGE(IF($R$5:$R$54=$AC507,IF($A$5:$A$54=AN$506,$H$5:$Q$54,"")))-$AC507)</f>
        <v>-</v>
      </c>
      <c r="AO507" s="385" t="str">
        <f t="array" ref="AO507">IF(COUNT(IF($R$5:$R$54=$AC507,IF($A$5:$A$54=AO$506,$R$5:$R$54,""),""))=0,"-",AVERAGE(IF($R$5:$R$54=$AC507,IF($A$5:$A$54=AO$506,$H$5:$Q$54,"")))-$AC507)</f>
        <v>-</v>
      </c>
      <c r="AP507" s="386" t="str">
        <f t="array" ref="AP507">IF(COUNT(AD507:AO507)=0,"-",AVERAGE(IF($R$5:$R$54=$AC507,$H$5:$Q$54,""))-$AC507)</f>
        <v>-</v>
      </c>
      <c r="AQ507" s="19"/>
      <c r="AR507" s="8"/>
      <c r="AS507" s="19"/>
      <c r="AT507" s="19"/>
      <c r="AU507" s="19"/>
      <c r="AV507" s="19"/>
      <c r="AW507" s="19"/>
      <c r="AX507" s="19"/>
      <c r="AY507" s="19"/>
      <c r="AZ507" s="19"/>
      <c r="BA507" s="19"/>
      <c r="BB507" s="19"/>
      <c r="BC507" s="19"/>
      <c r="BQ507" s="12"/>
      <c r="BR507" s="12"/>
      <c r="BS507" s="12"/>
      <c r="BT507" s="76"/>
      <c r="BU507" s="76"/>
    </row>
    <row r="508" spans="1:73">
      <c r="A508" s="19"/>
      <c r="B508" s="19"/>
      <c r="C508" s="19"/>
      <c r="D508" s="19"/>
      <c r="E508" s="89"/>
      <c r="F508" s="89"/>
      <c r="G508" s="19"/>
      <c r="H508" s="90"/>
      <c r="I508" s="90"/>
      <c r="J508" s="19"/>
      <c r="K508" s="19"/>
      <c r="L508" s="19"/>
      <c r="M508" s="19"/>
      <c r="N508" s="19"/>
      <c r="O508" s="19"/>
      <c r="P508" s="19"/>
      <c r="Q508" s="19"/>
      <c r="R508" s="141"/>
      <c r="S508" s="141"/>
      <c r="T508" s="141"/>
      <c r="U508" s="141"/>
      <c r="V508" s="141"/>
      <c r="W508" s="141"/>
      <c r="X508" s="141"/>
      <c r="Y508" s="141"/>
      <c r="Z508" s="19"/>
      <c r="AA508" s="19"/>
      <c r="AB508" s="19"/>
      <c r="AC508" s="377">
        <v>1</v>
      </c>
      <c r="AD508" s="385" t="str">
        <f t="array" ref="AD508">IF(COUNT(IF($R$5:$R$54=$AC508,IF($A$5:$A$54=AD$506,$R$5:$R$54,""),""))=0,"-",AVERAGE(IF($R$5:$R$54=$AC508,IF($A$5:$A$54=AD$506,$H$5:$Q$54,"")))-$AC508)</f>
        <v>-</v>
      </c>
      <c r="AE508" s="385" t="str">
        <f t="array" ref="AE508">IF(COUNT(IF($R$5:$R$54=$AC508,IF($A$5:$A$54=AE$506,$R$5:$R$54,""),""))=0,"-",AVERAGE(IF($R$5:$R$54=$AC508,IF($A$5:$A$54=AE$506,$H$5:$Q$54,"")))-$AC508)</f>
        <v>-</v>
      </c>
      <c r="AF508" s="385" t="str">
        <f t="array" ref="AF508">IF(COUNT(IF($R$5:$R$54=$AC508,IF($A$5:$A$54=AF$506,$R$5:$R$54,""),""))=0,"-",AVERAGE(IF($R$5:$R$54=$AC508,IF($A$5:$A$54=AF$506,$H$5:$Q$54,"")))-$AC508)</f>
        <v>-</v>
      </c>
      <c r="AG508" s="385" t="str">
        <f t="array" ref="AG508">IF(COUNT(IF($R$5:$R$54=$AC508,IF($A$5:$A$54=AG$506,$R$5:$R$54,""),""))=0,"-",AVERAGE(IF($R$5:$R$54=$AC508,IF($A$5:$A$54=AG$506,$H$5:$Q$54,"")))-$AC508)</f>
        <v>-</v>
      </c>
      <c r="AH508" s="385" t="str">
        <f t="array" ref="AH508">IF(COUNT(IF($R$5:$R$54=$AC508,IF($A$5:$A$54=AH$506,$R$5:$R$54,""),""))=0,"-",AVERAGE(IF($R$5:$R$54=$AC508,IF($A$5:$A$54=AH$506,$H$5:$Q$54,"")))-$AC508)</f>
        <v>-</v>
      </c>
      <c r="AI508" s="385" t="str">
        <f t="array" ref="AI508">IF(COUNT(IF($R$5:$R$54=$AC508,IF($A$5:$A$54=AI$506,$R$5:$R$54,""),""))=0,"-",AVERAGE(IF($R$5:$R$54=$AC508,IF($A$5:$A$54=AI$506,$H$5:$Q$54,"")))-$AC508)</f>
        <v>-</v>
      </c>
      <c r="AJ508" s="385" t="str">
        <f t="array" ref="AJ508">IF(COUNT(IF($R$5:$R$54=$AC508,IF($A$5:$A$54=AJ$506,$R$5:$R$54,""),""))=0,"-",AVERAGE(IF($R$5:$R$54=$AC508,IF($A$5:$A$54=AJ$506,$H$5:$Q$54,"")))-$AC508)</f>
        <v>-</v>
      </c>
      <c r="AK508" s="385" t="str">
        <f t="array" ref="AK508">IF(COUNT(IF($R$5:$R$54=$AC508,IF($A$5:$A$54=AK$506,$R$5:$R$54,""),""))=0,"-",AVERAGE(IF($R$5:$R$54=$AC508,IF($A$5:$A$54=AK$506,$H$5:$Q$54,"")))-$AC508)</f>
        <v>-</v>
      </c>
      <c r="AL508" s="385" t="str">
        <f t="array" ref="AL508">IF(COUNT(IF($R$5:$R$54=$AC508,IF($A$5:$A$54=AL$506,$R$5:$R$54,""),""))=0,"-",AVERAGE(IF($R$5:$R$54=$AC508,IF($A$5:$A$54=AL$506,$H$5:$Q$54,"")))-$AC508)</f>
        <v>-</v>
      </c>
      <c r="AM508" s="385" t="str">
        <f t="array" ref="AM508">IF(COUNT(IF($R$5:$R$54=$AC508,IF($A$5:$A$54=AM$506,$R$5:$R$54,""),""))=0,"-",AVERAGE(IF($R$5:$R$54=$AC508,IF($A$5:$A$54=AM$506,$H$5:$Q$54,"")))-$AC508)</f>
        <v>-</v>
      </c>
      <c r="AN508" s="385" t="str">
        <f t="array" ref="AN508">IF(COUNT(IF($R$5:$R$54=$AC508,IF($A$5:$A$54=AN$506,$R$5:$R$54,""),""))=0,"-",AVERAGE(IF($R$5:$R$54=$AC508,IF($A$5:$A$54=AN$506,$H$5:$Q$54,"")))-$AC508)</f>
        <v>-</v>
      </c>
      <c r="AO508" s="385" t="str">
        <f t="array" ref="AO508">IF(COUNT(IF($R$5:$R$54=$AC508,IF($A$5:$A$54=AO$506,$R$5:$R$54,""),""))=0,"-",AVERAGE(IF($R$5:$R$54=$AC508,IF($A$5:$A$54=AO$506,$H$5:$Q$54,"")))-$AC508)</f>
        <v>-</v>
      </c>
      <c r="AP508" s="387" t="str">
        <f t="array" ref="AP508">IF(COUNT(AD508:AO508)=0,"-",AVERAGE(IF($R$5:$R$54=$AC508,$H$5:$Q$54,""))-$AC508)</f>
        <v>-</v>
      </c>
      <c r="AQ508" s="19"/>
      <c r="AR508" s="8"/>
      <c r="AS508" s="19"/>
      <c r="AT508" s="19"/>
      <c r="AU508" s="19"/>
      <c r="AV508" s="19"/>
      <c r="AW508" s="19"/>
      <c r="AX508" s="19"/>
      <c r="AY508" s="19"/>
      <c r="AZ508" s="19"/>
      <c r="BA508" s="19"/>
      <c r="BB508" s="19"/>
      <c r="BC508" s="19"/>
      <c r="BQ508" s="12"/>
      <c r="BR508" s="12"/>
      <c r="BS508" s="12"/>
      <c r="BT508" s="76"/>
      <c r="BU508" s="76"/>
    </row>
    <row r="509" spans="1:73">
      <c r="A509" s="19"/>
      <c r="B509" s="19"/>
      <c r="C509" s="19"/>
      <c r="D509" s="19"/>
      <c r="E509" s="89"/>
      <c r="F509" s="89"/>
      <c r="G509" s="19"/>
      <c r="H509" s="90"/>
      <c r="I509" s="90"/>
      <c r="J509" s="19"/>
      <c r="K509" s="19"/>
      <c r="L509" s="19"/>
      <c r="M509" s="19"/>
      <c r="N509" s="19"/>
      <c r="O509" s="19"/>
      <c r="P509" s="19"/>
      <c r="Q509" s="19"/>
      <c r="R509" s="141"/>
      <c r="S509" s="141"/>
      <c r="T509" s="141"/>
      <c r="U509" s="141"/>
      <c r="V509" s="141"/>
      <c r="W509" s="141"/>
      <c r="X509" s="141"/>
      <c r="Y509" s="141"/>
      <c r="Z509" s="19"/>
      <c r="AA509" s="19"/>
      <c r="AB509" s="19"/>
      <c r="AC509" s="377">
        <v>2</v>
      </c>
      <c r="AD509" s="385">
        <f t="array" ref="AD509">IF(COUNT(IF($R$5:$R$54=$AC509,IF($A$5:$A$54=AD$506,$R$5:$R$54,""),""))=0,"-",AVERAGE(IF($R$5:$R$54=$AC509,IF($A$5:$A$54=AD$506,$H$5:$Q$54,"")))-$AC509)</f>
        <v>0</v>
      </c>
      <c r="AE509" s="385">
        <f t="array" ref="AE509">IF(COUNT(IF($R$5:$R$54=$AC509,IF($A$5:$A$54=AE$506,$R$5:$R$54,""),""))=0,"-",AVERAGE(IF($R$5:$R$54=$AC509,IF($A$5:$A$54=AE$506,$H$5:$Q$54,"")))-$AC509)</f>
        <v>0</v>
      </c>
      <c r="AF509" s="385" t="str">
        <f t="array" ref="AF509">IF(COUNT(IF($R$5:$R$54=$AC509,IF($A$5:$A$54=AF$506,$R$5:$R$54,""),""))=0,"-",AVERAGE(IF($R$5:$R$54=$AC509,IF($A$5:$A$54=AF$506,$H$5:$Q$54,"")))-$AC509)</f>
        <v>-</v>
      </c>
      <c r="AG509" s="385" t="str">
        <f t="array" ref="AG509">IF(COUNT(IF($R$5:$R$54=$AC509,IF($A$5:$A$54=AG$506,$R$5:$R$54,""),""))=0,"-",AVERAGE(IF($R$5:$R$54=$AC509,IF($A$5:$A$54=AG$506,$H$5:$Q$54,"")))-$AC509)</f>
        <v>-</v>
      </c>
      <c r="AH509" s="385">
        <f t="array" ref="AH509">IF(COUNT(IF($R$5:$R$54=$AC509,IF($A$5:$A$54=AH$506,$R$5:$R$54,""),""))=0,"-",AVERAGE(IF($R$5:$R$54=$AC509,IF($A$5:$A$54=AH$506,$H$5:$Q$54,"")))-$AC509)</f>
        <v>0</v>
      </c>
      <c r="AI509" s="385" t="str">
        <f t="array" ref="AI509">IF(COUNT(IF($R$5:$R$54=$AC509,IF($A$5:$A$54=AI$506,$R$5:$R$54,""),""))=0,"-",AVERAGE(IF($R$5:$R$54=$AC509,IF($A$5:$A$54=AI$506,$H$5:$Q$54,"")))-$AC509)</f>
        <v>-</v>
      </c>
      <c r="AJ509" s="385">
        <f t="array" ref="AJ509">IF(COUNT(IF($R$5:$R$54=$AC509,IF($A$5:$A$54=AJ$506,$R$5:$R$54,""),""))=0,"-",AVERAGE(IF($R$5:$R$54=$AC509,IF($A$5:$A$54=AJ$506,$H$5:$Q$54,"")))-$AC509)</f>
        <v>0</v>
      </c>
      <c r="AK509" s="385" t="str">
        <f t="array" ref="AK509">IF(COUNT(IF($R$5:$R$54=$AC509,IF($A$5:$A$54=AK$506,$R$5:$R$54,""),""))=0,"-",AVERAGE(IF($R$5:$R$54=$AC509,IF($A$5:$A$54=AK$506,$H$5:$Q$54,"")))-$AC509)</f>
        <v>-</v>
      </c>
      <c r="AL509" s="385">
        <f t="array" ref="AL509">IF(COUNT(IF($R$5:$R$54=$AC509,IF($A$5:$A$54=AL$506,$R$5:$R$54,""),""))=0,"-",AVERAGE(IF($R$5:$R$54=$AC509,IF($A$5:$A$54=AL$506,$H$5:$Q$54,"")))-$AC509)</f>
        <v>0</v>
      </c>
      <c r="AM509" s="385" t="str">
        <f t="array" ref="AM509">IF(COUNT(IF($R$5:$R$54=$AC509,IF($A$5:$A$54=AM$506,$R$5:$R$54,""),""))=0,"-",AVERAGE(IF($R$5:$R$54=$AC509,IF($A$5:$A$54=AM$506,$H$5:$Q$54,"")))-$AC509)</f>
        <v>-</v>
      </c>
      <c r="AN509" s="385" t="str">
        <f t="array" ref="AN509">IF(COUNT(IF($R$5:$R$54=$AC509,IF($A$5:$A$54=AN$506,$R$5:$R$54,""),""))=0,"-",AVERAGE(IF($R$5:$R$54=$AC509,IF($A$5:$A$54=AN$506,$H$5:$Q$54,"")))-$AC509)</f>
        <v>-</v>
      </c>
      <c r="AO509" s="385" t="str">
        <f t="array" ref="AO509">IF(COUNT(IF($R$5:$R$54=$AC509,IF($A$5:$A$54=AO$506,$R$5:$R$54,""),""))=0,"-",AVERAGE(IF($R$5:$R$54=$AC509,IF($A$5:$A$54=AO$506,$H$5:$Q$54,"")))-$AC509)</f>
        <v>-</v>
      </c>
      <c r="AP509" s="387">
        <f t="array" ref="AP509">IF(COUNT(AD509:AO509)=0,"-",AVERAGE(IF($R$5:$R$54=$AC509,$H$5:$Q$54,""))-$AC509)</f>
        <v>0</v>
      </c>
      <c r="AQ509" s="19"/>
      <c r="AR509" s="8"/>
      <c r="AS509" s="19"/>
      <c r="AT509" s="19"/>
      <c r="AU509" s="19"/>
      <c r="AV509" s="19"/>
      <c r="AW509" s="19"/>
      <c r="AX509" s="19"/>
      <c r="AY509" s="19"/>
      <c r="AZ509" s="19"/>
      <c r="BA509" s="19"/>
      <c r="BB509" s="19"/>
      <c r="BC509" s="19"/>
      <c r="BQ509" s="12"/>
      <c r="BR509" s="12"/>
      <c r="BS509" s="12"/>
      <c r="BT509" s="76"/>
      <c r="BU509" s="76"/>
    </row>
    <row r="510" spans="1:73">
      <c r="A510" s="19"/>
      <c r="B510" s="19"/>
      <c r="C510" s="19"/>
      <c r="D510" s="19"/>
      <c r="E510" s="89"/>
      <c r="F510" s="89"/>
      <c r="G510" s="19"/>
      <c r="H510" s="90"/>
      <c r="I510" s="90"/>
      <c r="J510" s="19"/>
      <c r="K510" s="19"/>
      <c r="L510" s="19"/>
      <c r="M510" s="19"/>
      <c r="N510" s="19"/>
      <c r="O510" s="19"/>
      <c r="P510" s="19"/>
      <c r="Q510" s="19"/>
      <c r="R510" s="141"/>
      <c r="S510" s="141"/>
      <c r="T510" s="141"/>
      <c r="U510" s="141"/>
      <c r="V510" s="141"/>
      <c r="W510" s="141"/>
      <c r="X510" s="141"/>
      <c r="Y510" s="141"/>
      <c r="Z510" s="19"/>
      <c r="AA510" s="19"/>
      <c r="AB510" s="19"/>
      <c r="AC510" s="377">
        <v>3</v>
      </c>
      <c r="AD510" s="385" t="str">
        <f t="array" ref="AD510">IF(COUNT(IF($R$5:$R$54=$AC510,IF($A$5:$A$54=AD$506,$R$5:$R$54,""),""))=0,"-",AVERAGE(IF($R$5:$R$54=$AC510,IF($A$5:$A$54=AD$506,$H$5:$Q$54,"")))-$AC510)</f>
        <v>-</v>
      </c>
      <c r="AE510" s="385">
        <f t="array" ref="AE510">IF(COUNT(IF($R$5:$R$54=$AC510,IF($A$5:$A$54=AE$506,$R$5:$R$54,""),""))=0,"-",AVERAGE(IF($R$5:$R$54=$AC510,IF($A$5:$A$54=AE$506,$H$5:$Q$54,"")))-$AC510)</f>
        <v>7.5000000000000178E-2</v>
      </c>
      <c r="AF510" s="385" t="str">
        <f t="array" ref="AF510">IF(COUNT(IF($R$5:$R$54=$AC510,IF($A$5:$A$54=AF$506,$R$5:$R$54,""),""))=0,"-",AVERAGE(IF($R$5:$R$54=$AC510,IF($A$5:$A$54=AF$506,$H$5:$Q$54,"")))-$AC510)</f>
        <v>-</v>
      </c>
      <c r="AG510" s="385" t="str">
        <f t="array" ref="AG510">IF(COUNT(IF($R$5:$R$54=$AC510,IF($A$5:$A$54=AG$506,$R$5:$R$54,""),""))=0,"-",AVERAGE(IF($R$5:$R$54=$AC510,IF($A$5:$A$54=AG$506,$H$5:$Q$54,"")))-$AC510)</f>
        <v>-</v>
      </c>
      <c r="AH510" s="385" t="str">
        <f t="array" ref="AH510">IF(COUNT(IF($R$5:$R$54=$AC510,IF($A$5:$A$54=AH$506,$R$5:$R$54,""),""))=0,"-",AVERAGE(IF($R$5:$R$54=$AC510,IF($A$5:$A$54=AH$506,$H$5:$Q$54,"")))-$AC510)</f>
        <v>-</v>
      </c>
      <c r="AI510" s="385" t="str">
        <f t="array" ref="AI510">IF(COUNT(IF($R$5:$R$54=$AC510,IF($A$5:$A$54=AI$506,$R$5:$R$54,""),""))=0,"-",AVERAGE(IF($R$5:$R$54=$AC510,IF($A$5:$A$54=AI$506,$H$5:$Q$54,"")))-$AC510)</f>
        <v>-</v>
      </c>
      <c r="AJ510" s="385" t="str">
        <f t="array" ref="AJ510">IF(COUNT(IF($R$5:$R$54=$AC510,IF($A$5:$A$54=AJ$506,$R$5:$R$54,""),""))=0,"-",AVERAGE(IF($R$5:$R$54=$AC510,IF($A$5:$A$54=AJ$506,$H$5:$Q$54,"")))-$AC510)</f>
        <v>-</v>
      </c>
      <c r="AK510" s="385" t="str">
        <f t="array" ref="AK510">IF(COUNT(IF($R$5:$R$54=$AC510,IF($A$5:$A$54=AK$506,$R$5:$R$54,""),""))=0,"-",AVERAGE(IF($R$5:$R$54=$AC510,IF($A$5:$A$54=AK$506,$H$5:$Q$54,"")))-$AC510)</f>
        <v>-</v>
      </c>
      <c r="AL510" s="385" t="str">
        <f t="array" ref="AL510">IF(COUNT(IF($R$5:$R$54=$AC510,IF($A$5:$A$54=AL$506,$R$5:$R$54,""),""))=0,"-",AVERAGE(IF($R$5:$R$54=$AC510,IF($A$5:$A$54=AL$506,$H$5:$Q$54,"")))-$AC510)</f>
        <v>-</v>
      </c>
      <c r="AM510" s="385" t="str">
        <f t="array" ref="AM510">IF(COUNT(IF($R$5:$R$54=$AC510,IF($A$5:$A$54=AM$506,$R$5:$R$54,""),""))=0,"-",AVERAGE(IF($R$5:$R$54=$AC510,IF($A$5:$A$54=AM$506,$H$5:$Q$54,"")))-$AC510)</f>
        <v>-</v>
      </c>
      <c r="AN510" s="385" t="str">
        <f t="array" ref="AN510">IF(COUNT(IF($R$5:$R$54=$AC510,IF($A$5:$A$54=AN$506,$R$5:$R$54,""),""))=0,"-",AVERAGE(IF($R$5:$R$54=$AC510,IF($A$5:$A$54=AN$506,$H$5:$Q$54,"")))-$AC510)</f>
        <v>-</v>
      </c>
      <c r="AO510" s="385" t="str">
        <f t="array" ref="AO510">IF(COUNT(IF($R$5:$R$54=$AC510,IF($A$5:$A$54=AO$506,$R$5:$R$54,""),""))=0,"-",AVERAGE(IF($R$5:$R$54=$AC510,IF($A$5:$A$54=AO$506,$H$5:$Q$54,"")))-$AC510)</f>
        <v>-</v>
      </c>
      <c r="AP510" s="387">
        <f t="array" ref="AP510">IF(COUNT(AD510:AO510)=0,"-",AVERAGE(IF($R$5:$R$54=$AC510,$H$5:$Q$54,""))-$AC510)</f>
        <v>7.5000000000000178E-2</v>
      </c>
      <c r="AQ510" s="19"/>
      <c r="AR510" s="8"/>
      <c r="AS510" s="19"/>
      <c r="AT510" s="19"/>
      <c r="AU510" s="19"/>
      <c r="AV510" s="19"/>
      <c r="AW510" s="19"/>
      <c r="AX510" s="19"/>
      <c r="AY510" s="19"/>
      <c r="AZ510" s="19"/>
      <c r="BA510" s="19"/>
      <c r="BB510" s="19"/>
      <c r="BC510" s="19"/>
      <c r="BQ510" s="12"/>
      <c r="BR510" s="12"/>
      <c r="BS510" s="12"/>
      <c r="BT510" s="76"/>
      <c r="BU510" s="76"/>
    </row>
    <row r="511" spans="1:73">
      <c r="A511" s="19"/>
      <c r="B511" s="19"/>
      <c r="C511" s="19"/>
      <c r="D511" s="19"/>
      <c r="E511" s="89"/>
      <c r="F511" s="89"/>
      <c r="G511" s="19"/>
      <c r="H511" s="90"/>
      <c r="I511" s="90"/>
      <c r="J511" s="19"/>
      <c r="K511" s="19"/>
      <c r="L511" s="19"/>
      <c r="M511" s="19"/>
      <c r="N511" s="19"/>
      <c r="O511" s="19"/>
      <c r="P511" s="19"/>
      <c r="Q511" s="19"/>
      <c r="R511" s="141"/>
      <c r="S511" s="141"/>
      <c r="T511" s="141"/>
      <c r="U511" s="141"/>
      <c r="V511" s="141"/>
      <c r="W511" s="141"/>
      <c r="X511" s="141"/>
      <c r="Y511" s="141"/>
      <c r="Z511" s="19"/>
      <c r="AA511" s="19"/>
      <c r="AB511" s="19"/>
      <c r="AC511" s="377">
        <v>4</v>
      </c>
      <c r="AD511" s="385" t="str">
        <f t="array" ref="AD511">IF(COUNT(IF($R$5:$R$54=$AC511,IF($A$5:$A$54=AD$506,$R$5:$R$54,""),""))=0,"-",AVERAGE(IF($R$5:$R$54=$AC511,IF($A$5:$A$54=AD$506,$H$5:$Q$54,"")))-$AC511)</f>
        <v>-</v>
      </c>
      <c r="AE511" s="385">
        <f t="array" ref="AE511">IF(COUNT(IF($R$5:$R$54=$AC511,IF($A$5:$A$54=AE$506,$R$5:$R$54,""),""))=0,"-",AVERAGE(IF($R$5:$R$54=$AC511,IF($A$5:$A$54=AE$506,$H$5:$Q$54,"")))-$AC511)</f>
        <v>8.4745762711864181E-2</v>
      </c>
      <c r="AF511" s="385" t="str">
        <f t="array" ref="AF511">IF(COUNT(IF($R$5:$R$54=$AC511,IF($A$5:$A$54=AF$506,$R$5:$R$54,""),""))=0,"-",AVERAGE(IF($R$5:$R$54=$AC511,IF($A$5:$A$54=AF$506,$H$5:$Q$54,"")))-$AC511)</f>
        <v>-</v>
      </c>
      <c r="AG511" s="385" t="str">
        <f t="array" ref="AG511">IF(COUNT(IF($R$5:$R$54=$AC511,IF($A$5:$A$54=AG$506,$R$5:$R$54,""),""))=0,"-",AVERAGE(IF($R$5:$R$54=$AC511,IF($A$5:$A$54=AG$506,$H$5:$Q$54,"")))-$AC511)</f>
        <v>-</v>
      </c>
      <c r="AH511" s="385" t="str">
        <f t="array" ref="AH511">IF(COUNT(IF($R$5:$R$54=$AC511,IF($A$5:$A$54=AH$506,$R$5:$R$54,""),""))=0,"-",AVERAGE(IF($R$5:$R$54=$AC511,IF($A$5:$A$54=AH$506,$H$5:$Q$54,"")))-$AC511)</f>
        <v>-</v>
      </c>
      <c r="AI511" s="385" t="str">
        <f t="array" ref="AI511">IF(COUNT(IF($R$5:$R$54=$AC511,IF($A$5:$A$54=AI$506,$R$5:$R$54,""),""))=0,"-",AVERAGE(IF($R$5:$R$54=$AC511,IF($A$5:$A$54=AI$506,$H$5:$Q$54,"")))-$AC511)</f>
        <v>-</v>
      </c>
      <c r="AJ511" s="385" t="str">
        <f t="array" ref="AJ511">IF(COUNT(IF($R$5:$R$54=$AC511,IF($A$5:$A$54=AJ$506,$R$5:$R$54,""),""))=0,"-",AVERAGE(IF($R$5:$R$54=$AC511,IF($A$5:$A$54=AJ$506,$H$5:$Q$54,"")))-$AC511)</f>
        <v>-</v>
      </c>
      <c r="AK511" s="385" t="str">
        <f t="array" ref="AK511">IF(COUNT(IF($R$5:$R$54=$AC511,IF($A$5:$A$54=AK$506,$R$5:$R$54,""),""))=0,"-",AVERAGE(IF($R$5:$R$54=$AC511,IF($A$5:$A$54=AK$506,$H$5:$Q$54,"")))-$AC511)</f>
        <v>-</v>
      </c>
      <c r="AL511" s="385" t="str">
        <f t="array" ref="AL511">IF(COUNT(IF($R$5:$R$54=$AC511,IF($A$5:$A$54=AL$506,$R$5:$R$54,""),""))=0,"-",AVERAGE(IF($R$5:$R$54=$AC511,IF($A$5:$A$54=AL$506,$H$5:$Q$54,"")))-$AC511)</f>
        <v>-</v>
      </c>
      <c r="AM511" s="385" t="str">
        <f t="array" ref="AM511">IF(COUNT(IF($R$5:$R$54=$AC511,IF($A$5:$A$54=AM$506,$R$5:$R$54,""),""))=0,"-",AVERAGE(IF($R$5:$R$54=$AC511,IF($A$5:$A$54=AM$506,$H$5:$Q$54,"")))-$AC511)</f>
        <v>-</v>
      </c>
      <c r="AN511" s="385" t="str">
        <f t="array" ref="AN511">IF(COUNT(IF($R$5:$R$54=$AC511,IF($A$5:$A$54=AN$506,$R$5:$R$54,""),""))=0,"-",AVERAGE(IF($R$5:$R$54=$AC511,IF($A$5:$A$54=AN$506,$H$5:$Q$54,"")))-$AC511)</f>
        <v>-</v>
      </c>
      <c r="AO511" s="385" t="str">
        <f t="array" ref="AO511">IF(COUNT(IF($R$5:$R$54=$AC511,IF($A$5:$A$54=AO$506,$R$5:$R$54,""),""))=0,"-",AVERAGE(IF($R$5:$R$54=$AC511,IF($A$5:$A$54=AO$506,$H$5:$Q$54,"")))-$AC511)</f>
        <v>-</v>
      </c>
      <c r="AP511" s="387">
        <f t="array" ref="AP511">IF(COUNT(AD511:AO511)=0,"-",AVERAGE(IF($R$5:$R$54=$AC511,$H$5:$Q$54,""))-$AC511)</f>
        <v>8.4745762711864181E-2</v>
      </c>
      <c r="AQ511" s="19"/>
      <c r="AR511" s="8"/>
      <c r="AS511" s="19"/>
      <c r="AT511" s="19"/>
      <c r="AU511" s="19"/>
      <c r="AV511" s="19"/>
      <c r="AW511" s="19"/>
      <c r="AX511" s="19"/>
      <c r="AY511" s="19"/>
      <c r="AZ511" s="19"/>
      <c r="BA511" s="19"/>
      <c r="BB511" s="19"/>
      <c r="BC511" s="19"/>
      <c r="BQ511" s="12"/>
      <c r="BR511" s="12"/>
      <c r="BS511" s="12"/>
      <c r="BT511" s="76"/>
      <c r="BU511" s="76"/>
    </row>
    <row r="512" spans="1:73">
      <c r="A512" s="19"/>
      <c r="B512" s="19"/>
      <c r="C512" s="19"/>
      <c r="D512" s="19"/>
      <c r="E512" s="89"/>
      <c r="F512" s="89"/>
      <c r="G512" s="19"/>
      <c r="H512" s="90"/>
      <c r="I512" s="90"/>
      <c r="J512" s="19"/>
      <c r="K512" s="19"/>
      <c r="L512" s="19"/>
      <c r="M512" s="19"/>
      <c r="N512" s="19"/>
      <c r="O512" s="19"/>
      <c r="P512" s="19"/>
      <c r="Q512" s="19"/>
      <c r="R512" s="141"/>
      <c r="S512" s="141"/>
      <c r="T512" s="141"/>
      <c r="U512" s="141"/>
      <c r="V512" s="141"/>
      <c r="W512" s="141"/>
      <c r="X512" s="141"/>
      <c r="Y512" s="141"/>
      <c r="Z512" s="19"/>
      <c r="AA512" s="19"/>
      <c r="AB512" s="19"/>
      <c r="AC512" s="377">
        <v>5</v>
      </c>
      <c r="AD512" s="385">
        <f t="array" ref="AD512">IF(COUNT(IF($R$5:$R$54=$AC512,IF($A$5:$A$54=AD$506,$R$5:$R$54,""),""))=0,"-",AVERAGE(IF($R$5:$R$54=$AC512,IF($A$5:$A$54=AD$506,$H$5:$Q$54,"")))-$AC512)</f>
        <v>4.9999999999999822E-2</v>
      </c>
      <c r="AE512" s="385">
        <f t="array" ref="AE512">IF(COUNT(IF($R$5:$R$54=$AC512,IF($A$5:$A$54=AE$506,$R$5:$R$54,""),""))=0,"-",AVERAGE(IF($R$5:$R$54=$AC512,IF($A$5:$A$54=AE$506,$H$5:$Q$54,"")))-$AC512)</f>
        <v>3.3333333333333215E-2</v>
      </c>
      <c r="AF512" s="385" t="str">
        <f t="array" ref="AF512">IF(COUNT(IF($R$5:$R$54=$AC512,IF($A$5:$A$54=AF$506,$R$5:$R$54,""),""))=0,"-",AVERAGE(IF($R$5:$R$54=$AC512,IF($A$5:$A$54=AF$506,$H$5:$Q$54,"")))-$AC512)</f>
        <v>-</v>
      </c>
      <c r="AG512" s="385" t="str">
        <f t="array" ref="AG512">IF(COUNT(IF($R$5:$R$54=$AC512,IF($A$5:$A$54=AG$506,$R$5:$R$54,""),""))=0,"-",AVERAGE(IF($R$5:$R$54=$AC512,IF($A$5:$A$54=AG$506,$H$5:$Q$54,"")))-$AC512)</f>
        <v>-</v>
      </c>
      <c r="AH512" s="385">
        <f t="array" ref="AH512">IF(COUNT(IF($R$5:$R$54=$AC512,IF($A$5:$A$54=AH$506,$R$5:$R$54,""),""))=0,"-",AVERAGE(IF($R$5:$R$54=$AC512,IF($A$5:$A$54=AH$506,$H$5:$Q$54,"")))-$AC512)</f>
        <v>4.9999999999999822E-2</v>
      </c>
      <c r="AI512" s="385" t="str">
        <f t="array" ref="AI512">IF(COUNT(IF($R$5:$R$54=$AC512,IF($A$5:$A$54=AI$506,$R$5:$R$54,""),""))=0,"-",AVERAGE(IF($R$5:$R$54=$AC512,IF($A$5:$A$54=AI$506,$H$5:$Q$54,"")))-$AC512)</f>
        <v>-</v>
      </c>
      <c r="AJ512" s="385">
        <f t="array" ref="AJ512">IF(COUNT(IF($R$5:$R$54=$AC512,IF($A$5:$A$54=AJ$506,$R$5:$R$54,""),""))=0,"-",AVERAGE(IF($R$5:$R$54=$AC512,IF($A$5:$A$54=AJ$506,$H$5:$Q$54,"")))-$AC512)</f>
        <v>4.9999999999999822E-2</v>
      </c>
      <c r="AK512" s="385" t="str">
        <f t="array" ref="AK512">IF(COUNT(IF($R$5:$R$54=$AC512,IF($A$5:$A$54=AK$506,$R$5:$R$54,""),""))=0,"-",AVERAGE(IF($R$5:$R$54=$AC512,IF($A$5:$A$54=AK$506,$H$5:$Q$54,"")))-$AC512)</f>
        <v>-</v>
      </c>
      <c r="AL512" s="385">
        <f t="array" ref="AL512">IF(COUNT(IF($R$5:$R$54=$AC512,IF($A$5:$A$54=AL$506,$R$5:$R$54,""),""))=0,"-",AVERAGE(IF($R$5:$R$54=$AC512,IF($A$5:$A$54=AL$506,$H$5:$Q$54,"")))-$AC512)</f>
        <v>4.9999999999999822E-2</v>
      </c>
      <c r="AM512" s="385" t="str">
        <f t="array" ref="AM512">IF(COUNT(IF($R$5:$R$54=$AC512,IF($A$5:$A$54=AM$506,$R$5:$R$54,""),""))=0,"-",AVERAGE(IF($R$5:$R$54=$AC512,IF($A$5:$A$54=AM$506,$H$5:$Q$54,"")))-$AC512)</f>
        <v>-</v>
      </c>
      <c r="AN512" s="385" t="str">
        <f t="array" ref="AN512">IF(COUNT(IF($R$5:$R$54=$AC512,IF($A$5:$A$54=AN$506,$R$5:$R$54,""),""))=0,"-",AVERAGE(IF($R$5:$R$54=$AC512,IF($A$5:$A$54=AN$506,$H$5:$Q$54,"")))-$AC512)</f>
        <v>-</v>
      </c>
      <c r="AO512" s="385" t="str">
        <f t="array" ref="AO512">IF(COUNT(IF($R$5:$R$54=$AC512,IF($A$5:$A$54=AO$506,$R$5:$R$54,""),""))=0,"-",AVERAGE(IF($R$5:$R$54=$AC512,IF($A$5:$A$54=AO$506,$H$5:$Q$54,"")))-$AC512)</f>
        <v>-</v>
      </c>
      <c r="AP512" s="387">
        <f t="array" ref="AP512">IF(COUNT(AD512:AO512)=0,"-",AVERAGE(IF($R$5:$R$54=$AC512,$H$5:$Q$54,""))-$AC512)</f>
        <v>4.0000000000000036E-2</v>
      </c>
      <c r="AQ512" s="19"/>
      <c r="AR512" s="8"/>
      <c r="AS512" s="19"/>
      <c r="AT512" s="19"/>
      <c r="AU512" s="19"/>
      <c r="AV512" s="19"/>
      <c r="AW512" s="19"/>
      <c r="AX512" s="19"/>
      <c r="AY512" s="19"/>
      <c r="AZ512" s="19"/>
      <c r="BA512" s="19"/>
      <c r="BB512" s="19"/>
      <c r="BC512" s="19"/>
      <c r="BQ512" s="12"/>
      <c r="BR512" s="12"/>
      <c r="BS512" s="12"/>
      <c r="BT512" s="76"/>
      <c r="BU512" s="76"/>
    </row>
    <row r="513" spans="1:73">
      <c r="A513" s="19"/>
      <c r="B513" s="19"/>
      <c r="C513" s="19"/>
      <c r="D513" s="19"/>
      <c r="E513" s="89"/>
      <c r="F513" s="89"/>
      <c r="G513" s="19"/>
      <c r="H513" s="90"/>
      <c r="I513" s="90"/>
      <c r="J513" s="19"/>
      <c r="K513" s="19"/>
      <c r="L513" s="19"/>
      <c r="M513" s="19"/>
      <c r="N513" s="19"/>
      <c r="O513" s="19"/>
      <c r="P513" s="19"/>
      <c r="Q513" s="19"/>
      <c r="R513" s="141"/>
      <c r="S513" s="141"/>
      <c r="T513" s="141"/>
      <c r="U513" s="141"/>
      <c r="V513" s="141"/>
      <c r="W513" s="141"/>
      <c r="X513" s="141"/>
      <c r="Y513" s="141"/>
      <c r="Z513" s="19"/>
      <c r="AA513" s="19"/>
      <c r="AB513" s="19"/>
      <c r="AC513" s="377">
        <v>6</v>
      </c>
      <c r="AD513" s="385">
        <f t="array" ref="AD513">IF(COUNT(IF($R$5:$R$54=$AC513,IF($A$5:$A$54=AD$506,$R$5:$R$54,""),""))=0,"-",AVERAGE(IF($R$5:$R$54=$AC513,IF($A$5:$A$54=AD$506,$H$5:$Q$54,"")))-$AC513)</f>
        <v>-1.6666666666666607E-2</v>
      </c>
      <c r="AE513" s="385">
        <f t="array" ref="AE513">IF(COUNT(IF($R$5:$R$54=$AC513,IF($A$5:$A$54=AE$506,$R$5:$R$54,""),""))=0,"-",AVERAGE(IF($R$5:$R$54=$AC513,IF($A$5:$A$54=AE$506,$H$5:$Q$54,"")))-$AC513)</f>
        <v>0</v>
      </c>
      <c r="AF513" s="385" t="str">
        <f t="array" ref="AF513">IF(COUNT(IF($R$5:$R$54=$AC513,IF($A$5:$A$54=AF$506,$R$5:$R$54,""),""))=0,"-",AVERAGE(IF($R$5:$R$54=$AC513,IF($A$5:$A$54=AF$506,$H$5:$Q$54,"")))-$AC513)</f>
        <v>-</v>
      </c>
      <c r="AG513" s="385" t="str">
        <f t="array" ref="AG513">IF(COUNT(IF($R$5:$R$54=$AC513,IF($A$5:$A$54=AG$506,$R$5:$R$54,""),""))=0,"-",AVERAGE(IF($R$5:$R$54=$AC513,IF($A$5:$A$54=AG$506,$H$5:$Q$54,"")))-$AC513)</f>
        <v>-</v>
      </c>
      <c r="AH513" s="385">
        <f t="array" ref="AH513">IF(COUNT(IF($R$5:$R$54=$AC513,IF($A$5:$A$54=AH$506,$R$5:$R$54,""),""))=0,"-",AVERAGE(IF($R$5:$R$54=$AC513,IF($A$5:$A$54=AH$506,$H$5:$Q$54,"")))-$AC513)</f>
        <v>-1.6666666666666607E-2</v>
      </c>
      <c r="AI513" s="385" t="str">
        <f t="array" ref="AI513">IF(COUNT(IF($R$5:$R$54=$AC513,IF($A$5:$A$54=AI$506,$R$5:$R$54,""),""))=0,"-",AVERAGE(IF($R$5:$R$54=$AC513,IF($A$5:$A$54=AI$506,$H$5:$Q$54,"")))-$AC513)</f>
        <v>-</v>
      </c>
      <c r="AJ513" s="385">
        <f t="array" ref="AJ513">IF(COUNT(IF($R$5:$R$54=$AC513,IF($A$5:$A$54=AJ$506,$R$5:$R$54,""),""))=0,"-",AVERAGE(IF($R$5:$R$54=$AC513,IF($A$5:$A$54=AJ$506,$H$5:$Q$54,"")))-$AC513)</f>
        <v>-1.6666666666666607E-2</v>
      </c>
      <c r="AK513" s="385" t="str">
        <f t="array" ref="AK513">IF(COUNT(IF($R$5:$R$54=$AC513,IF($A$5:$A$54=AK$506,$R$5:$R$54,""),""))=0,"-",AVERAGE(IF($R$5:$R$54=$AC513,IF($A$5:$A$54=AK$506,$H$5:$Q$54,"")))-$AC513)</f>
        <v>-</v>
      </c>
      <c r="AL513" s="385">
        <f t="array" ref="AL513">IF(COUNT(IF($R$5:$R$54=$AC513,IF($A$5:$A$54=AL$506,$R$5:$R$54,""),""))=0,"-",AVERAGE(IF($R$5:$R$54=$AC513,IF($A$5:$A$54=AL$506,$H$5:$Q$54,"")))-$AC513)</f>
        <v>-1.6666666666666607E-2</v>
      </c>
      <c r="AM513" s="385" t="str">
        <f t="array" ref="AM513">IF(COUNT(IF($R$5:$R$54=$AC513,IF($A$5:$A$54=AM$506,$R$5:$R$54,""),""))=0,"-",AVERAGE(IF($R$5:$R$54=$AC513,IF($A$5:$A$54=AM$506,$H$5:$Q$54,"")))-$AC513)</f>
        <v>-</v>
      </c>
      <c r="AN513" s="385" t="str">
        <f t="array" ref="AN513">IF(COUNT(IF($R$5:$R$54=$AC513,IF($A$5:$A$54=AN$506,$R$5:$R$54,""),""))=0,"-",AVERAGE(IF($R$5:$R$54=$AC513,IF($A$5:$A$54=AN$506,$H$5:$Q$54,"")))-$AC513)</f>
        <v>-</v>
      </c>
      <c r="AO513" s="385" t="str">
        <f t="array" ref="AO513">IF(COUNT(IF($R$5:$R$54=$AC513,IF($A$5:$A$54=AO$506,$R$5:$R$54,""),""))=0,"-",AVERAGE(IF($R$5:$R$54=$AC513,IF($A$5:$A$54=AO$506,$H$5:$Q$54,"")))-$AC513)</f>
        <v>-</v>
      </c>
      <c r="AP513" s="387">
        <f t="array" ref="AP513">IF(COUNT(AD513:AO513)=0,"-",AVERAGE(IF($R$5:$R$54=$AC513,$H$5:$Q$54,""))-$AC513)</f>
        <v>-1.1111111111111072E-2</v>
      </c>
      <c r="AQ513" s="19"/>
      <c r="AR513" s="8"/>
      <c r="AS513" s="19"/>
      <c r="AT513" s="19"/>
      <c r="AU513" s="19"/>
      <c r="AV513" s="19"/>
      <c r="AW513" s="19"/>
      <c r="AX513" s="19"/>
      <c r="AY513" s="19"/>
      <c r="AZ513" s="19"/>
      <c r="BA513" s="19"/>
      <c r="BB513" s="19"/>
      <c r="BC513" s="19"/>
      <c r="BQ513" s="12"/>
      <c r="BR513" s="12"/>
      <c r="BS513" s="12"/>
      <c r="BT513" s="76"/>
      <c r="BU513" s="76"/>
    </row>
    <row r="514" spans="1:73">
      <c r="A514" s="19"/>
      <c r="B514" s="19"/>
      <c r="C514" s="19"/>
      <c r="D514" s="19"/>
      <c r="E514" s="89"/>
      <c r="F514" s="89"/>
      <c r="G514" s="19"/>
      <c r="H514" s="90"/>
      <c r="I514" s="90"/>
      <c r="J514" s="19"/>
      <c r="K514" s="19"/>
      <c r="L514" s="19"/>
      <c r="M514" s="19"/>
      <c r="N514" s="19"/>
      <c r="O514" s="19"/>
      <c r="P514" s="19"/>
      <c r="Q514" s="19"/>
      <c r="R514" s="141"/>
      <c r="S514" s="141"/>
      <c r="T514" s="141"/>
      <c r="U514" s="141"/>
      <c r="V514" s="141"/>
      <c r="W514" s="141"/>
      <c r="X514" s="141"/>
      <c r="Y514" s="141"/>
      <c r="Z514" s="19"/>
      <c r="AA514" s="19"/>
      <c r="AB514" s="19"/>
      <c r="AC514" s="377">
        <v>7</v>
      </c>
      <c r="AD514" s="385">
        <f t="array" ref="AD514">IF(COUNT(IF($R$5:$R$54=$AC514,IF($A$5:$A$54=AD$506,$R$5:$R$54,""),""))=0,"-",AVERAGE(IF($R$5:$R$54=$AC514,IF($A$5:$A$54=AD$506,$H$5:$Q$54,"")))-$AC514)</f>
        <v>-4.9999999999999822E-2</v>
      </c>
      <c r="AE514" s="385">
        <f t="array" ref="AE514">IF(COUNT(IF($R$5:$R$54=$AC514,IF($A$5:$A$54=AE$506,$R$5:$R$54,""),""))=0,"-",AVERAGE(IF($R$5:$R$54=$AC514,IF($A$5:$A$54=AE$506,$H$5:$Q$54,"")))-$AC514)</f>
        <v>-1.9999999999999574E-2</v>
      </c>
      <c r="AF514" s="385" t="str">
        <f t="array" ref="AF514">IF(COUNT(IF($R$5:$R$54=$AC514,IF($A$5:$A$54=AF$506,$R$5:$R$54,""),""))=0,"-",AVERAGE(IF($R$5:$R$54=$AC514,IF($A$5:$A$54=AF$506,$H$5:$Q$54,"")))-$AC514)</f>
        <v>-</v>
      </c>
      <c r="AG514" s="385" t="str">
        <f t="array" ref="AG514">IF(COUNT(IF($R$5:$R$54=$AC514,IF($A$5:$A$54=AG$506,$R$5:$R$54,""),""))=0,"-",AVERAGE(IF($R$5:$R$54=$AC514,IF($A$5:$A$54=AG$506,$H$5:$Q$54,"")))-$AC514)</f>
        <v>-</v>
      </c>
      <c r="AH514" s="385">
        <f t="array" ref="AH514">IF(COUNT(IF($R$5:$R$54=$AC514,IF($A$5:$A$54=AH$506,$R$5:$R$54,""),""))=0,"-",AVERAGE(IF($R$5:$R$54=$AC514,IF($A$5:$A$54=AH$506,$H$5:$Q$54,"")))-$AC514)</f>
        <v>-4.9999999999999822E-2</v>
      </c>
      <c r="AI514" s="385" t="str">
        <f t="array" ref="AI514">IF(COUNT(IF($R$5:$R$54=$AC514,IF($A$5:$A$54=AI$506,$R$5:$R$54,""),""))=0,"-",AVERAGE(IF($R$5:$R$54=$AC514,IF($A$5:$A$54=AI$506,$H$5:$Q$54,"")))-$AC514)</f>
        <v>-</v>
      </c>
      <c r="AJ514" s="385">
        <f t="array" ref="AJ514">IF(COUNT(IF($R$5:$R$54=$AC514,IF($A$5:$A$54=AJ$506,$R$5:$R$54,""),""))=0,"-",AVERAGE(IF($R$5:$R$54=$AC514,IF($A$5:$A$54=AJ$506,$H$5:$Q$54,"")))-$AC514)</f>
        <v>-4.9999999999999822E-2</v>
      </c>
      <c r="AK514" s="385" t="str">
        <f t="array" ref="AK514">IF(COUNT(IF($R$5:$R$54=$AC514,IF($A$5:$A$54=AK$506,$R$5:$R$54,""),""))=0,"-",AVERAGE(IF($R$5:$R$54=$AC514,IF($A$5:$A$54=AK$506,$H$5:$Q$54,"")))-$AC514)</f>
        <v>-</v>
      </c>
      <c r="AL514" s="385">
        <f t="array" ref="AL514">IF(COUNT(IF($R$5:$R$54=$AC514,IF($A$5:$A$54=AL$506,$R$5:$R$54,""),""))=0,"-",AVERAGE(IF($R$5:$R$54=$AC514,IF($A$5:$A$54=AL$506,$H$5:$Q$54,"")))-$AC514)</f>
        <v>-4.9999999999999822E-2</v>
      </c>
      <c r="AM514" s="385" t="str">
        <f t="array" ref="AM514">IF(COUNT(IF($R$5:$R$54=$AC514,IF($A$5:$A$54=AM$506,$R$5:$R$54,""),""))=0,"-",AVERAGE(IF($R$5:$R$54=$AC514,IF($A$5:$A$54=AM$506,$H$5:$Q$54,"")))-$AC514)</f>
        <v>-</v>
      </c>
      <c r="AN514" s="385" t="str">
        <f t="array" ref="AN514">IF(COUNT(IF($R$5:$R$54=$AC514,IF($A$5:$A$54=AN$506,$R$5:$R$54,""),""))=0,"-",AVERAGE(IF($R$5:$R$54=$AC514,IF($A$5:$A$54=AN$506,$H$5:$Q$54,"")))-$AC514)</f>
        <v>-</v>
      </c>
      <c r="AO514" s="385" t="str">
        <f t="array" ref="AO514">IF(COUNT(IF($R$5:$R$54=$AC514,IF($A$5:$A$54=AO$506,$R$5:$R$54,""),""))=0,"-",AVERAGE(IF($R$5:$R$54=$AC514,IF($A$5:$A$54=AO$506,$H$5:$Q$54,"")))-$AC514)</f>
        <v>-</v>
      </c>
      <c r="AP514" s="387">
        <f t="array" ref="AP514">IF(COUNT(AD514:AO514)=0,"-",AVERAGE(IF($R$5:$R$54=$AC514,$H$5:$Q$54,""))-$AC514)</f>
        <v>-2.857142857142847E-2</v>
      </c>
      <c r="AQ514" s="19"/>
      <c r="AR514" s="8"/>
      <c r="AS514" s="19"/>
      <c r="AT514" s="19"/>
      <c r="AU514" s="19"/>
      <c r="AV514" s="19"/>
      <c r="AW514" s="19"/>
      <c r="AX514" s="19"/>
      <c r="AY514" s="19"/>
      <c r="AZ514" s="19"/>
      <c r="BA514" s="19"/>
      <c r="BB514" s="19"/>
      <c r="BC514" s="19"/>
      <c r="BQ514" s="12"/>
      <c r="BR514" s="12"/>
      <c r="BS514" s="12"/>
      <c r="BT514" s="76"/>
      <c r="BU514" s="76"/>
    </row>
    <row r="515" spans="1:73">
      <c r="A515" s="19"/>
      <c r="B515" s="19"/>
      <c r="C515" s="19"/>
      <c r="D515" s="19"/>
      <c r="E515" s="89"/>
      <c r="F515" s="89"/>
      <c r="G515" s="19"/>
      <c r="H515" s="90"/>
      <c r="I515" s="90"/>
      <c r="J515" s="19"/>
      <c r="K515" s="19"/>
      <c r="L515" s="19"/>
      <c r="M515" s="19"/>
      <c r="N515" s="19"/>
      <c r="O515" s="19"/>
      <c r="P515" s="19"/>
      <c r="Q515" s="19"/>
      <c r="R515" s="141"/>
      <c r="S515" s="141"/>
      <c r="T515" s="141"/>
      <c r="U515" s="141"/>
      <c r="V515" s="141"/>
      <c r="W515" s="141"/>
      <c r="X515" s="141"/>
      <c r="Y515" s="141"/>
      <c r="Z515" s="19"/>
      <c r="AA515" s="19"/>
      <c r="AB515" s="19"/>
      <c r="AC515" s="377">
        <v>8</v>
      </c>
      <c r="AD515" s="385" t="str">
        <f t="array" ref="AD515">IF(COUNT(IF($R$5:$R$54=$AC515,IF($A$5:$A$54=AD$506,$R$5:$R$54,""),""))=0,"-",AVERAGE(IF($R$5:$R$54=$AC515,IF($A$5:$A$54=AD$506,$H$5:$Q$54,"")))-$AC515)</f>
        <v>-</v>
      </c>
      <c r="AE515" s="385">
        <f t="array" ref="AE515">IF(COUNT(IF($R$5:$R$54=$AC515,IF($A$5:$A$54=AE$506,$R$5:$R$54,""),""))=0,"-",AVERAGE(IF($R$5:$R$54=$AC515,IF($A$5:$A$54=AE$506,$H$5:$Q$54,"")))-$AC515)</f>
        <v>-4.9999999999999822E-2</v>
      </c>
      <c r="AF515" s="385" t="str">
        <f t="array" ref="AF515">IF(COUNT(IF($R$5:$R$54=$AC515,IF($A$5:$A$54=AF$506,$R$5:$R$54,""),""))=0,"-",AVERAGE(IF($R$5:$R$54=$AC515,IF($A$5:$A$54=AF$506,$H$5:$Q$54,"")))-$AC515)</f>
        <v>-</v>
      </c>
      <c r="AG515" s="385" t="str">
        <f t="array" ref="AG515">IF(COUNT(IF($R$5:$R$54=$AC515,IF($A$5:$A$54=AG$506,$R$5:$R$54,""),""))=0,"-",AVERAGE(IF($R$5:$R$54=$AC515,IF($A$5:$A$54=AG$506,$H$5:$Q$54,"")))-$AC515)</f>
        <v>-</v>
      </c>
      <c r="AH515" s="385" t="str">
        <f t="array" ref="AH515">IF(COUNT(IF($R$5:$R$54=$AC515,IF($A$5:$A$54=AH$506,$R$5:$R$54,""),""))=0,"-",AVERAGE(IF($R$5:$R$54=$AC515,IF($A$5:$A$54=AH$506,$H$5:$Q$54,"")))-$AC515)</f>
        <v>-</v>
      </c>
      <c r="AI515" s="385" t="str">
        <f t="array" ref="AI515">IF(COUNT(IF($R$5:$R$54=$AC515,IF($A$5:$A$54=AI$506,$R$5:$R$54,""),""))=0,"-",AVERAGE(IF($R$5:$R$54=$AC515,IF($A$5:$A$54=AI$506,$H$5:$Q$54,"")))-$AC515)</f>
        <v>-</v>
      </c>
      <c r="AJ515" s="385" t="str">
        <f t="array" ref="AJ515">IF(COUNT(IF($R$5:$R$54=$AC515,IF($A$5:$A$54=AJ$506,$R$5:$R$54,""),""))=0,"-",AVERAGE(IF($R$5:$R$54=$AC515,IF($A$5:$A$54=AJ$506,$H$5:$Q$54,"")))-$AC515)</f>
        <v>-</v>
      </c>
      <c r="AK515" s="385" t="str">
        <f t="array" ref="AK515">IF(COUNT(IF($R$5:$R$54=$AC515,IF($A$5:$A$54=AK$506,$R$5:$R$54,""),""))=0,"-",AVERAGE(IF($R$5:$R$54=$AC515,IF($A$5:$A$54=AK$506,$H$5:$Q$54,"")))-$AC515)</f>
        <v>-</v>
      </c>
      <c r="AL515" s="385" t="str">
        <f t="array" ref="AL515">IF(COUNT(IF($R$5:$R$54=$AC515,IF($A$5:$A$54=AL$506,$R$5:$R$54,""),""))=0,"-",AVERAGE(IF($R$5:$R$54=$AC515,IF($A$5:$A$54=AL$506,$H$5:$Q$54,"")))-$AC515)</f>
        <v>-</v>
      </c>
      <c r="AM515" s="385" t="str">
        <f t="array" ref="AM515">IF(COUNT(IF($R$5:$R$54=$AC515,IF($A$5:$A$54=AM$506,$R$5:$R$54,""),""))=0,"-",AVERAGE(IF($R$5:$R$54=$AC515,IF($A$5:$A$54=AM$506,$H$5:$Q$54,"")))-$AC515)</f>
        <v>-</v>
      </c>
      <c r="AN515" s="385" t="str">
        <f t="array" ref="AN515">IF(COUNT(IF($R$5:$R$54=$AC515,IF($A$5:$A$54=AN$506,$R$5:$R$54,""),""))=0,"-",AVERAGE(IF($R$5:$R$54=$AC515,IF($A$5:$A$54=AN$506,$H$5:$Q$54,"")))-$AC515)</f>
        <v>-</v>
      </c>
      <c r="AO515" s="385" t="str">
        <f t="array" ref="AO515">IF(COUNT(IF($R$5:$R$54=$AC515,IF($A$5:$A$54=AO$506,$R$5:$R$54,""),""))=0,"-",AVERAGE(IF($R$5:$R$54=$AC515,IF($A$5:$A$54=AO$506,$H$5:$Q$54,"")))-$AC515)</f>
        <v>-</v>
      </c>
      <c r="AP515" s="387">
        <f t="array" ref="AP515">IF(COUNT(AD515:AO515)=0,"-",AVERAGE(IF($R$5:$R$54=$AC515,$H$5:$Q$54,""))-$AC515)</f>
        <v>-4.9999999999999822E-2</v>
      </c>
      <c r="AQ515" s="19"/>
      <c r="AR515" s="8"/>
      <c r="AS515" s="19"/>
      <c r="AT515" s="19"/>
      <c r="AU515" s="19"/>
      <c r="AV515" s="19"/>
      <c r="AW515" s="19"/>
      <c r="AX515" s="19"/>
      <c r="AY515" s="19"/>
      <c r="AZ515" s="19"/>
      <c r="BA515" s="19"/>
      <c r="BB515" s="19"/>
      <c r="BC515" s="19"/>
      <c r="BQ515" s="12"/>
      <c r="BR515" s="12"/>
      <c r="BS515" s="12"/>
      <c r="BT515" s="76"/>
      <c r="BU515" s="76"/>
    </row>
    <row r="516" spans="1:73">
      <c r="A516" s="19"/>
      <c r="B516" s="19"/>
      <c r="C516" s="19"/>
      <c r="D516" s="19"/>
      <c r="E516" s="89"/>
      <c r="F516" s="89"/>
      <c r="G516" s="19"/>
      <c r="H516" s="90"/>
      <c r="I516" s="90"/>
      <c r="J516" s="19"/>
      <c r="K516" s="19"/>
      <c r="L516" s="19"/>
      <c r="M516" s="19"/>
      <c r="N516" s="19"/>
      <c r="O516" s="19"/>
      <c r="P516" s="19"/>
      <c r="Q516" s="19"/>
      <c r="R516" s="141"/>
      <c r="S516" s="141"/>
      <c r="T516" s="141"/>
      <c r="U516" s="141"/>
      <c r="V516" s="141"/>
      <c r="W516" s="141"/>
      <c r="X516" s="141"/>
      <c r="Y516" s="141"/>
      <c r="Z516" s="19"/>
      <c r="AA516" s="19"/>
      <c r="AB516" s="19"/>
      <c r="AC516" s="377">
        <v>9</v>
      </c>
      <c r="AD516" s="385" t="str">
        <f t="array" ref="AD516">IF(COUNT(IF($R$5:$R$54=$AC516,IF($A$5:$A$54=AD$506,$R$5:$R$54,""),""))=0,"-",AVERAGE(IF($R$5:$R$54=$AC516,IF($A$5:$A$54=AD$506,$H$5:$Q$54,"")))-$AC516)</f>
        <v>-</v>
      </c>
      <c r="AE516" s="385">
        <f t="array" ref="AE516">IF(COUNT(IF($R$5:$R$54=$AC516,IF($A$5:$A$54=AE$506,$R$5:$R$54,""),""))=0,"-",AVERAGE(IF($R$5:$R$54=$AC516,IF($A$5:$A$54=AE$506,$H$5:$Q$54,"")))-$AC516)</f>
        <v>9.9999999999999645E-2</v>
      </c>
      <c r="AF516" s="385" t="str">
        <f t="array" ref="AF516">IF(COUNT(IF($R$5:$R$54=$AC516,IF($A$5:$A$54=AF$506,$R$5:$R$54,""),""))=0,"-",AVERAGE(IF($R$5:$R$54=$AC516,IF($A$5:$A$54=AF$506,$H$5:$Q$54,"")))-$AC516)</f>
        <v>-</v>
      </c>
      <c r="AG516" s="385" t="str">
        <f t="array" ref="AG516">IF(COUNT(IF($R$5:$R$54=$AC516,IF($A$5:$A$54=AG$506,$R$5:$R$54,""),""))=0,"-",AVERAGE(IF($R$5:$R$54=$AC516,IF($A$5:$A$54=AG$506,$H$5:$Q$54,"")))-$AC516)</f>
        <v>-</v>
      </c>
      <c r="AH516" s="385" t="str">
        <f t="array" ref="AH516">IF(COUNT(IF($R$5:$R$54=$AC516,IF($A$5:$A$54=AH$506,$R$5:$R$54,""),""))=0,"-",AVERAGE(IF($R$5:$R$54=$AC516,IF($A$5:$A$54=AH$506,$H$5:$Q$54,"")))-$AC516)</f>
        <v>-</v>
      </c>
      <c r="AI516" s="385" t="str">
        <f t="array" ref="AI516">IF(COUNT(IF($R$5:$R$54=$AC516,IF($A$5:$A$54=AI$506,$R$5:$R$54,""),""))=0,"-",AVERAGE(IF($R$5:$R$54=$AC516,IF($A$5:$A$54=AI$506,$H$5:$Q$54,"")))-$AC516)</f>
        <v>-</v>
      </c>
      <c r="AJ516" s="385" t="str">
        <f t="array" ref="AJ516">IF(COUNT(IF($R$5:$R$54=$AC516,IF($A$5:$A$54=AJ$506,$R$5:$R$54,""),""))=0,"-",AVERAGE(IF($R$5:$R$54=$AC516,IF($A$5:$A$54=AJ$506,$H$5:$Q$54,"")))-$AC516)</f>
        <v>-</v>
      </c>
      <c r="AK516" s="385" t="str">
        <f t="array" ref="AK516">IF(COUNT(IF($R$5:$R$54=$AC516,IF($A$5:$A$54=AK$506,$R$5:$R$54,""),""))=0,"-",AVERAGE(IF($R$5:$R$54=$AC516,IF($A$5:$A$54=AK$506,$H$5:$Q$54,"")))-$AC516)</f>
        <v>-</v>
      </c>
      <c r="AL516" s="385" t="str">
        <f t="array" ref="AL516">IF(COUNT(IF($R$5:$R$54=$AC516,IF($A$5:$A$54=AL$506,$R$5:$R$54,""),""))=0,"-",AVERAGE(IF($R$5:$R$54=$AC516,IF($A$5:$A$54=AL$506,$H$5:$Q$54,"")))-$AC516)</f>
        <v>-</v>
      </c>
      <c r="AM516" s="385" t="str">
        <f t="array" ref="AM516">IF(COUNT(IF($R$5:$R$54=$AC516,IF($A$5:$A$54=AM$506,$R$5:$R$54,""),""))=0,"-",AVERAGE(IF($R$5:$R$54=$AC516,IF($A$5:$A$54=AM$506,$H$5:$Q$54,"")))-$AC516)</f>
        <v>-</v>
      </c>
      <c r="AN516" s="385" t="str">
        <f t="array" ref="AN516">IF(COUNT(IF($R$5:$R$54=$AC516,IF($A$5:$A$54=AN$506,$R$5:$R$54,""),""))=0,"-",AVERAGE(IF($R$5:$R$54=$AC516,IF($A$5:$A$54=AN$506,$H$5:$Q$54,"")))-$AC516)</f>
        <v>-</v>
      </c>
      <c r="AO516" s="385" t="str">
        <f t="array" ref="AO516">IF(COUNT(IF($R$5:$R$54=$AC516,IF($A$5:$A$54=AO$506,$R$5:$R$54,""),""))=0,"-",AVERAGE(IF($R$5:$R$54=$AC516,IF($A$5:$A$54=AO$506,$H$5:$Q$54,"")))-$AC516)</f>
        <v>-</v>
      </c>
      <c r="AP516" s="387">
        <f t="array" ref="AP516">IF(COUNT(AD516:AO516)=0,"-",AVERAGE(IF($R$5:$R$54=$AC516,$H$5:$Q$54,""))-$AC516)</f>
        <v>9.9999999999999645E-2</v>
      </c>
      <c r="AQ516" s="19"/>
      <c r="AR516" s="8"/>
      <c r="AS516" s="19"/>
      <c r="AT516" s="19"/>
      <c r="AU516" s="19"/>
      <c r="AV516" s="19"/>
      <c r="AW516" s="19"/>
      <c r="AX516" s="19"/>
      <c r="AY516" s="19"/>
      <c r="AZ516" s="19"/>
      <c r="BA516" s="19"/>
      <c r="BB516" s="19"/>
      <c r="BC516" s="19"/>
      <c r="BQ516" s="12"/>
      <c r="BR516" s="12"/>
      <c r="BS516" s="12"/>
      <c r="BT516" s="76"/>
      <c r="BU516" s="76"/>
    </row>
    <row r="517" spans="1:73">
      <c r="A517" s="19"/>
      <c r="B517" s="19"/>
      <c r="C517" s="19"/>
      <c r="D517" s="19"/>
      <c r="E517" s="89"/>
      <c r="F517" s="89"/>
      <c r="G517" s="19"/>
      <c r="H517" s="90"/>
      <c r="I517" s="90"/>
      <c r="J517" s="19"/>
      <c r="K517" s="19"/>
      <c r="L517" s="19"/>
      <c r="M517" s="19"/>
      <c r="N517" s="19"/>
      <c r="O517" s="19"/>
      <c r="P517" s="19"/>
      <c r="Q517" s="19"/>
      <c r="R517" s="141"/>
      <c r="S517" s="141"/>
      <c r="T517" s="141"/>
      <c r="U517" s="141"/>
      <c r="V517" s="141"/>
      <c r="W517" s="141"/>
      <c r="X517" s="141"/>
      <c r="Y517" s="141"/>
      <c r="Z517" s="19"/>
      <c r="AA517" s="19"/>
      <c r="AB517" s="19"/>
      <c r="AC517" s="377">
        <v>10</v>
      </c>
      <c r="AD517" s="385" t="str">
        <f t="array" ref="AD517">IF(COUNT(IF($R$5:$R$54=$AC517,IF($A$5:$A$54=AD$506,$R$5:$R$54,""),""))=0,"-",AVERAGE(IF($R$5:$R$54=$AC517,IF($A$5:$A$54=AD$506,$H$5:$Q$54,"")))-$AC517)</f>
        <v>-</v>
      </c>
      <c r="AE517" s="385">
        <f t="array" ref="AE517">IF(COUNT(IF($R$5:$R$54=$AC517,IF($A$5:$A$54=AE$506,$R$5:$R$54,""),""))=0,"-",AVERAGE(IF($R$5:$R$54=$AC517,IF($A$5:$A$54=AE$506,$H$5:$Q$54,"")))-$AC517)</f>
        <v>0.1025641025641022</v>
      </c>
      <c r="AF517" s="385" t="str">
        <f t="array" ref="AF517">IF(COUNT(IF($R$5:$R$54=$AC517,IF($A$5:$A$54=AF$506,$R$5:$R$54,""),""))=0,"-",AVERAGE(IF($R$5:$R$54=$AC517,IF($A$5:$A$54=AF$506,$H$5:$Q$54,"")))-$AC517)</f>
        <v>-</v>
      </c>
      <c r="AG517" s="385" t="str">
        <f t="array" ref="AG517">IF(COUNT(IF($R$5:$R$54=$AC517,IF($A$5:$A$54=AG$506,$R$5:$R$54,""),""))=0,"-",AVERAGE(IF($R$5:$R$54=$AC517,IF($A$5:$A$54=AG$506,$H$5:$Q$54,"")))-$AC517)</f>
        <v>-</v>
      </c>
      <c r="AH517" s="385" t="str">
        <f t="array" ref="AH517">IF(COUNT(IF($R$5:$R$54=$AC517,IF($A$5:$A$54=AH$506,$R$5:$R$54,""),""))=0,"-",AVERAGE(IF($R$5:$R$54=$AC517,IF($A$5:$A$54=AH$506,$H$5:$Q$54,"")))-$AC517)</f>
        <v>-</v>
      </c>
      <c r="AI517" s="385" t="str">
        <f t="array" ref="AI517">IF(COUNT(IF($R$5:$R$54=$AC517,IF($A$5:$A$54=AI$506,$R$5:$R$54,""),""))=0,"-",AVERAGE(IF($R$5:$R$54=$AC517,IF($A$5:$A$54=AI$506,$H$5:$Q$54,"")))-$AC517)</f>
        <v>-</v>
      </c>
      <c r="AJ517" s="385" t="str">
        <f t="array" ref="AJ517">IF(COUNT(IF($R$5:$R$54=$AC517,IF($A$5:$A$54=AJ$506,$R$5:$R$54,""),""))=0,"-",AVERAGE(IF($R$5:$R$54=$AC517,IF($A$5:$A$54=AJ$506,$H$5:$Q$54,"")))-$AC517)</f>
        <v>-</v>
      </c>
      <c r="AK517" s="385" t="str">
        <f t="array" ref="AK517">IF(COUNT(IF($R$5:$R$54=$AC517,IF($A$5:$A$54=AK$506,$R$5:$R$54,""),""))=0,"-",AVERAGE(IF($R$5:$R$54=$AC517,IF($A$5:$A$54=AK$506,$H$5:$Q$54,"")))-$AC517)</f>
        <v>-</v>
      </c>
      <c r="AL517" s="385" t="str">
        <f t="array" ref="AL517">IF(COUNT(IF($R$5:$R$54=$AC517,IF($A$5:$A$54=AL$506,$R$5:$R$54,""),""))=0,"-",AVERAGE(IF($R$5:$R$54=$AC517,IF($A$5:$A$54=AL$506,$H$5:$Q$54,"")))-$AC517)</f>
        <v>-</v>
      </c>
      <c r="AM517" s="385" t="str">
        <f t="array" ref="AM517">IF(COUNT(IF($R$5:$R$54=$AC517,IF($A$5:$A$54=AM$506,$R$5:$R$54,""),""))=0,"-",AVERAGE(IF($R$5:$R$54=$AC517,IF($A$5:$A$54=AM$506,$H$5:$Q$54,"")))-$AC517)</f>
        <v>-</v>
      </c>
      <c r="AN517" s="385" t="str">
        <f t="array" ref="AN517">IF(COUNT(IF($R$5:$R$54=$AC517,IF($A$5:$A$54=AN$506,$R$5:$R$54,""),""))=0,"-",AVERAGE(IF($R$5:$R$54=$AC517,IF($A$5:$A$54=AN$506,$H$5:$Q$54,"")))-$AC517)</f>
        <v>-</v>
      </c>
      <c r="AO517" s="385" t="str">
        <f t="array" ref="AO517">IF(COUNT(IF($R$5:$R$54=$AC517,IF($A$5:$A$54=AO$506,$R$5:$R$54,""),""))=0,"-",AVERAGE(IF($R$5:$R$54=$AC517,IF($A$5:$A$54=AO$506,$H$5:$Q$54,"")))-$AC517)</f>
        <v>-</v>
      </c>
      <c r="AP517" s="387">
        <f t="array" ref="AP517">IF(COUNT(AD517:AO517)=0,"-",AVERAGE(IF($R$5:$R$54=$AC517,$H$5:$Q$54,""))-$AC517)</f>
        <v>0.1025641025641022</v>
      </c>
      <c r="AQ517" s="19"/>
      <c r="AR517" s="8"/>
      <c r="AS517" s="19"/>
      <c r="AT517" s="19"/>
      <c r="AU517" s="19"/>
      <c r="AV517" s="19"/>
      <c r="AW517" s="19"/>
      <c r="AX517" s="19"/>
      <c r="AY517" s="19"/>
      <c r="AZ517" s="19"/>
      <c r="BA517" s="19"/>
      <c r="BB517" s="19"/>
      <c r="BC517" s="19"/>
      <c r="BQ517" s="12"/>
      <c r="BR517" s="12"/>
      <c r="BS517" s="12"/>
      <c r="BT517" s="76"/>
      <c r="BU517" s="76"/>
    </row>
    <row r="518" spans="1:73">
      <c r="A518" s="19"/>
      <c r="B518" s="19"/>
      <c r="C518" s="19"/>
      <c r="D518" s="19"/>
      <c r="E518" s="89"/>
      <c r="F518" s="89"/>
      <c r="G518" s="19"/>
      <c r="H518" s="90"/>
      <c r="I518" s="90"/>
      <c r="J518" s="19"/>
      <c r="K518" s="19"/>
      <c r="L518" s="19"/>
      <c r="M518" s="19"/>
      <c r="N518" s="19"/>
      <c r="O518" s="19"/>
      <c r="P518" s="19"/>
      <c r="Q518" s="19"/>
      <c r="R518" s="141"/>
      <c r="S518" s="141"/>
      <c r="T518" s="141"/>
      <c r="U518" s="141"/>
      <c r="V518" s="141"/>
      <c r="W518" s="141"/>
      <c r="X518" s="141"/>
      <c r="Y518" s="141"/>
      <c r="Z518" s="19"/>
      <c r="AA518" s="19"/>
      <c r="AB518" s="19"/>
      <c r="AC518" s="377">
        <v>11</v>
      </c>
      <c r="AD518" s="385" t="str">
        <f t="array" ref="AD518">IF(COUNT(IF($R$5:$R$54=$AC518,IF($A$5:$A$54=AD$506,$R$5:$R$54,""),""))=0,"-",AVERAGE(IF($R$5:$R$54=$AC518,IF($A$5:$A$54=AD$506,$H$5:$Q$54,"")))-$AC518)</f>
        <v>-</v>
      </c>
      <c r="AE518" s="385">
        <f t="array" ref="AE518">IF(COUNT(IF($R$5:$R$54=$AC518,IF($A$5:$A$54=AE$506,$R$5:$R$54,""),""))=0,"-",AVERAGE(IF($R$5:$R$54=$AC518,IF($A$5:$A$54=AE$506,$H$5:$Q$54,"")))-$AC518)</f>
        <v>0.2413793103448274</v>
      </c>
      <c r="AF518" s="385" t="str">
        <f t="array" ref="AF518">IF(COUNT(IF($R$5:$R$54=$AC518,IF($A$5:$A$54=AF$506,$R$5:$R$54,""),""))=0,"-",AVERAGE(IF($R$5:$R$54=$AC518,IF($A$5:$A$54=AF$506,$H$5:$Q$54,"")))-$AC518)</f>
        <v>-</v>
      </c>
      <c r="AG518" s="385" t="str">
        <f t="array" ref="AG518">IF(COUNT(IF($R$5:$R$54=$AC518,IF($A$5:$A$54=AG$506,$R$5:$R$54,""),""))=0,"-",AVERAGE(IF($R$5:$R$54=$AC518,IF($A$5:$A$54=AG$506,$H$5:$Q$54,"")))-$AC518)</f>
        <v>-</v>
      </c>
      <c r="AH518" s="385" t="str">
        <f t="array" ref="AH518">IF(COUNT(IF($R$5:$R$54=$AC518,IF($A$5:$A$54=AH$506,$R$5:$R$54,""),""))=0,"-",AVERAGE(IF($R$5:$R$54=$AC518,IF($A$5:$A$54=AH$506,$H$5:$Q$54,"")))-$AC518)</f>
        <v>-</v>
      </c>
      <c r="AI518" s="385" t="str">
        <f t="array" ref="AI518">IF(COUNT(IF($R$5:$R$54=$AC518,IF($A$5:$A$54=AI$506,$R$5:$R$54,""),""))=0,"-",AVERAGE(IF($R$5:$R$54=$AC518,IF($A$5:$A$54=AI$506,$H$5:$Q$54,"")))-$AC518)</f>
        <v>-</v>
      </c>
      <c r="AJ518" s="385" t="str">
        <f t="array" ref="AJ518">IF(COUNT(IF($R$5:$R$54=$AC518,IF($A$5:$A$54=AJ$506,$R$5:$R$54,""),""))=0,"-",AVERAGE(IF($R$5:$R$54=$AC518,IF($A$5:$A$54=AJ$506,$H$5:$Q$54,"")))-$AC518)</f>
        <v>-</v>
      </c>
      <c r="AK518" s="385" t="str">
        <f t="array" ref="AK518">IF(COUNT(IF($R$5:$R$54=$AC518,IF($A$5:$A$54=AK$506,$R$5:$R$54,""),""))=0,"-",AVERAGE(IF($R$5:$R$54=$AC518,IF($A$5:$A$54=AK$506,$H$5:$Q$54,"")))-$AC518)</f>
        <v>-</v>
      </c>
      <c r="AL518" s="385" t="str">
        <f t="array" ref="AL518">IF(COUNT(IF($R$5:$R$54=$AC518,IF($A$5:$A$54=AL$506,$R$5:$R$54,""),""))=0,"-",AVERAGE(IF($R$5:$R$54=$AC518,IF($A$5:$A$54=AL$506,$H$5:$Q$54,"")))-$AC518)</f>
        <v>-</v>
      </c>
      <c r="AM518" s="385" t="str">
        <f t="array" ref="AM518">IF(COUNT(IF($R$5:$R$54=$AC518,IF($A$5:$A$54=AM$506,$R$5:$R$54,""),""))=0,"-",AVERAGE(IF($R$5:$R$54=$AC518,IF($A$5:$A$54=AM$506,$H$5:$Q$54,"")))-$AC518)</f>
        <v>-</v>
      </c>
      <c r="AN518" s="385" t="str">
        <f t="array" ref="AN518">IF(COUNT(IF($R$5:$R$54=$AC518,IF($A$5:$A$54=AN$506,$R$5:$R$54,""),""))=0,"-",AVERAGE(IF($R$5:$R$54=$AC518,IF($A$5:$A$54=AN$506,$H$5:$Q$54,"")))-$AC518)</f>
        <v>-</v>
      </c>
      <c r="AO518" s="385" t="str">
        <f t="array" ref="AO518">IF(COUNT(IF($R$5:$R$54=$AC518,IF($A$5:$A$54=AO$506,$R$5:$R$54,""),""))=0,"-",AVERAGE(IF($R$5:$R$54=$AC518,IF($A$5:$A$54=AO$506,$H$5:$Q$54,"")))-$AC518)</f>
        <v>-</v>
      </c>
      <c r="AP518" s="387">
        <f t="array" ref="AP518">IF(COUNT(AD518:AO518)=0,"-",AVERAGE(IF($R$5:$R$54=$AC518,$H$5:$Q$54,""))-$AC518)</f>
        <v>0.2413793103448274</v>
      </c>
      <c r="AQ518" s="19"/>
      <c r="AR518" s="8"/>
      <c r="AS518" s="19"/>
      <c r="AT518" s="19"/>
      <c r="AU518" s="19"/>
      <c r="AV518" s="19"/>
      <c r="AW518" s="19"/>
      <c r="AX518" s="19"/>
      <c r="AY518" s="19"/>
      <c r="AZ518" s="19"/>
      <c r="BA518" s="19"/>
      <c r="BB518" s="19"/>
      <c r="BC518" s="19"/>
      <c r="BQ518" s="12"/>
      <c r="BR518" s="12"/>
      <c r="BS518" s="12"/>
      <c r="BT518" s="76"/>
      <c r="BU518" s="76"/>
    </row>
    <row r="519" spans="1:73">
      <c r="A519" s="19"/>
      <c r="B519" s="19"/>
      <c r="C519" s="19"/>
      <c r="D519" s="19"/>
      <c r="E519" s="89"/>
      <c r="F519" s="89"/>
      <c r="G519" s="19"/>
      <c r="H519" s="90"/>
      <c r="I519" s="90"/>
      <c r="J519" s="19"/>
      <c r="K519" s="19"/>
      <c r="L519" s="19"/>
      <c r="M519" s="19"/>
      <c r="N519" s="19"/>
      <c r="O519" s="19"/>
      <c r="P519" s="19"/>
      <c r="Q519" s="19"/>
      <c r="R519" s="141"/>
      <c r="S519" s="141"/>
      <c r="T519" s="141"/>
      <c r="U519" s="141"/>
      <c r="V519" s="141"/>
      <c r="W519" s="141"/>
      <c r="X519" s="141"/>
      <c r="Y519" s="141"/>
      <c r="Z519" s="19"/>
      <c r="AA519" s="19"/>
      <c r="AB519" s="19"/>
      <c r="AC519" s="377">
        <v>12</v>
      </c>
      <c r="AD519" s="385" t="str">
        <f t="array" ref="AD519">IF(COUNT(IF($R$5:$R$54=$AC519,IF($A$5:$A$54=AD$506,$R$5:$R$54,""),""))=0,"-",AVERAGE(IF($R$5:$R$54=$AC519,IF($A$5:$A$54=AD$506,$H$5:$Q$54,"")))-$AC519)</f>
        <v>-</v>
      </c>
      <c r="AE519" s="385">
        <f t="array" ref="AE519">IF(COUNT(IF($R$5:$R$54=$AC519,IF($A$5:$A$54=AE$506,$R$5:$R$54,""),""))=0,"-",AVERAGE(IF($R$5:$R$54=$AC519,IF($A$5:$A$54=AE$506,$H$5:$Q$54,"")))-$AC519)</f>
        <v>-0.40000000000000036</v>
      </c>
      <c r="AF519" s="385" t="str">
        <f t="array" ref="AF519">IF(COUNT(IF($R$5:$R$54=$AC519,IF($A$5:$A$54=AF$506,$R$5:$R$54,""),""))=0,"-",AVERAGE(IF($R$5:$R$54=$AC519,IF($A$5:$A$54=AF$506,$H$5:$Q$54,"")))-$AC519)</f>
        <v>-</v>
      </c>
      <c r="AG519" s="385" t="str">
        <f t="array" ref="AG519">IF(COUNT(IF($R$5:$R$54=$AC519,IF($A$5:$A$54=AG$506,$R$5:$R$54,""),""))=0,"-",AVERAGE(IF($R$5:$R$54=$AC519,IF($A$5:$A$54=AG$506,$H$5:$Q$54,"")))-$AC519)</f>
        <v>-</v>
      </c>
      <c r="AH519" s="385" t="str">
        <f t="array" ref="AH519">IF(COUNT(IF($R$5:$R$54=$AC519,IF($A$5:$A$54=AH$506,$R$5:$R$54,""),""))=0,"-",AVERAGE(IF($R$5:$R$54=$AC519,IF($A$5:$A$54=AH$506,$H$5:$Q$54,"")))-$AC519)</f>
        <v>-</v>
      </c>
      <c r="AI519" s="385" t="str">
        <f t="array" ref="AI519">IF(COUNT(IF($R$5:$R$54=$AC519,IF($A$5:$A$54=AI$506,$R$5:$R$54,""),""))=0,"-",AVERAGE(IF($R$5:$R$54=$AC519,IF($A$5:$A$54=AI$506,$H$5:$Q$54,"")))-$AC519)</f>
        <v>-</v>
      </c>
      <c r="AJ519" s="385" t="str">
        <f t="array" ref="AJ519">IF(COUNT(IF($R$5:$R$54=$AC519,IF($A$5:$A$54=AJ$506,$R$5:$R$54,""),""))=0,"-",AVERAGE(IF($R$5:$R$54=$AC519,IF($A$5:$A$54=AJ$506,$H$5:$Q$54,"")))-$AC519)</f>
        <v>-</v>
      </c>
      <c r="AK519" s="385" t="str">
        <f t="array" ref="AK519">IF(COUNT(IF($R$5:$R$54=$AC519,IF($A$5:$A$54=AK$506,$R$5:$R$54,""),""))=0,"-",AVERAGE(IF($R$5:$R$54=$AC519,IF($A$5:$A$54=AK$506,$H$5:$Q$54,"")))-$AC519)</f>
        <v>-</v>
      </c>
      <c r="AL519" s="385" t="str">
        <f t="array" ref="AL519">IF(COUNT(IF($R$5:$R$54=$AC519,IF($A$5:$A$54=AL$506,$R$5:$R$54,""),""))=0,"-",AVERAGE(IF($R$5:$R$54=$AC519,IF($A$5:$A$54=AL$506,$H$5:$Q$54,"")))-$AC519)</f>
        <v>-</v>
      </c>
      <c r="AM519" s="385" t="str">
        <f t="array" ref="AM519">IF(COUNT(IF($R$5:$R$54=$AC519,IF($A$5:$A$54=AM$506,$R$5:$R$54,""),""))=0,"-",AVERAGE(IF($R$5:$R$54=$AC519,IF($A$5:$A$54=AM$506,$H$5:$Q$54,"")))-$AC519)</f>
        <v>-</v>
      </c>
      <c r="AN519" s="385" t="str">
        <f t="array" ref="AN519">IF(COUNT(IF($R$5:$R$54=$AC519,IF($A$5:$A$54=AN$506,$R$5:$R$54,""),""))=0,"-",AVERAGE(IF($R$5:$R$54=$AC519,IF($A$5:$A$54=AN$506,$H$5:$Q$54,"")))-$AC519)</f>
        <v>-</v>
      </c>
      <c r="AO519" s="385" t="str">
        <f t="array" ref="AO519">IF(COUNT(IF($R$5:$R$54=$AC519,IF($A$5:$A$54=AO$506,$R$5:$R$54,""),""))=0,"-",AVERAGE(IF($R$5:$R$54=$AC519,IF($A$5:$A$54=AO$506,$H$5:$Q$54,"")))-$AC519)</f>
        <v>-</v>
      </c>
      <c r="AP519" s="387">
        <f t="array" ref="AP519">IF(COUNT(AD519:AO519)=0,"-",AVERAGE(IF($R$5:$R$54=$AC519,$H$5:$Q$54,""))-$AC519)</f>
        <v>-0.40000000000000036</v>
      </c>
      <c r="AQ519" s="19"/>
      <c r="AR519" s="8"/>
      <c r="AS519" s="19"/>
      <c r="AT519" s="19"/>
      <c r="AU519" s="19"/>
      <c r="AV519" s="19"/>
      <c r="AW519" s="19"/>
      <c r="AX519" s="19"/>
      <c r="AY519" s="19"/>
      <c r="AZ519" s="19"/>
      <c r="BA519" s="19"/>
      <c r="BB519" s="19"/>
      <c r="BC519" s="19"/>
      <c r="BQ519" s="12"/>
      <c r="BR519" s="12"/>
      <c r="BS519" s="12"/>
      <c r="BT519" s="76"/>
      <c r="BU519" s="76"/>
    </row>
    <row r="520" spans="1:73">
      <c r="A520" s="19"/>
      <c r="B520" s="19"/>
      <c r="C520" s="19"/>
      <c r="D520" s="19"/>
      <c r="E520" s="89"/>
      <c r="F520" s="89"/>
      <c r="G520" s="19"/>
      <c r="H520" s="90"/>
      <c r="I520" s="90"/>
      <c r="J520" s="19"/>
      <c r="K520" s="19"/>
      <c r="L520" s="19"/>
      <c r="M520" s="19"/>
      <c r="N520" s="19"/>
      <c r="O520" s="19"/>
      <c r="P520" s="19"/>
      <c r="Q520" s="19"/>
      <c r="R520" s="141"/>
      <c r="S520" s="141"/>
      <c r="T520" s="141"/>
      <c r="U520" s="141"/>
      <c r="V520" s="141"/>
      <c r="W520" s="141"/>
      <c r="X520" s="141"/>
      <c r="Y520" s="141"/>
      <c r="Z520" s="19"/>
      <c r="AA520" s="19"/>
      <c r="AB520" s="19"/>
      <c r="AC520" s="377">
        <v>13</v>
      </c>
      <c r="AD520" s="385" t="str">
        <f t="array" ref="AD520">IF(COUNT(IF($R$5:$R$54=$AC520,IF($A$5:$A$54=AD$506,$R$5:$R$54,""),""))=0,"-",AVERAGE(IF($R$5:$R$54=$AC520,IF($A$5:$A$54=AD$506,$H$5:$Q$54,"")))-$AC520)</f>
        <v>-</v>
      </c>
      <c r="AE520" s="385" t="str">
        <f t="array" ref="AE520">IF(COUNT(IF($R$5:$R$54=$AC520,IF($A$5:$A$54=AE$506,$R$5:$R$54,""),""))=0,"-",AVERAGE(IF($R$5:$R$54=$AC520,IF($A$5:$A$54=AE$506,$H$5:$Q$54,"")))-$AC520)</f>
        <v>-</v>
      </c>
      <c r="AF520" s="385" t="str">
        <f t="array" ref="AF520">IF(COUNT(IF($R$5:$R$54=$AC520,IF($A$5:$A$54=AF$506,$R$5:$R$54,""),""))=0,"-",AVERAGE(IF($R$5:$R$54=$AC520,IF($A$5:$A$54=AF$506,$H$5:$Q$54,"")))-$AC520)</f>
        <v>-</v>
      </c>
      <c r="AG520" s="385" t="str">
        <f t="array" ref="AG520">IF(COUNT(IF($R$5:$R$54=$AC520,IF($A$5:$A$54=AG$506,$R$5:$R$54,""),""))=0,"-",AVERAGE(IF($R$5:$R$54=$AC520,IF($A$5:$A$54=AG$506,$H$5:$Q$54,"")))-$AC520)</f>
        <v>-</v>
      </c>
      <c r="AH520" s="385" t="str">
        <f t="array" ref="AH520">IF(COUNT(IF($R$5:$R$54=$AC520,IF($A$5:$A$54=AH$506,$R$5:$R$54,""),""))=0,"-",AVERAGE(IF($R$5:$R$54=$AC520,IF($A$5:$A$54=AH$506,$H$5:$Q$54,"")))-$AC520)</f>
        <v>-</v>
      </c>
      <c r="AI520" s="385" t="str">
        <f t="array" ref="AI520">IF(COUNT(IF($R$5:$R$54=$AC520,IF($A$5:$A$54=AI$506,$R$5:$R$54,""),""))=0,"-",AVERAGE(IF($R$5:$R$54=$AC520,IF($A$5:$A$54=AI$506,$H$5:$Q$54,"")))-$AC520)</f>
        <v>-</v>
      </c>
      <c r="AJ520" s="385" t="str">
        <f t="array" ref="AJ520">IF(COUNT(IF($R$5:$R$54=$AC520,IF($A$5:$A$54=AJ$506,$R$5:$R$54,""),""))=0,"-",AVERAGE(IF($R$5:$R$54=$AC520,IF($A$5:$A$54=AJ$506,$H$5:$Q$54,"")))-$AC520)</f>
        <v>-</v>
      </c>
      <c r="AK520" s="385" t="str">
        <f t="array" ref="AK520">IF(COUNT(IF($R$5:$R$54=$AC520,IF($A$5:$A$54=AK$506,$R$5:$R$54,""),""))=0,"-",AVERAGE(IF($R$5:$R$54=$AC520,IF($A$5:$A$54=AK$506,$H$5:$Q$54,"")))-$AC520)</f>
        <v>-</v>
      </c>
      <c r="AL520" s="385" t="str">
        <f t="array" ref="AL520">IF(COUNT(IF($R$5:$R$54=$AC520,IF($A$5:$A$54=AL$506,$R$5:$R$54,""),""))=0,"-",AVERAGE(IF($R$5:$R$54=$AC520,IF($A$5:$A$54=AL$506,$H$5:$Q$54,"")))-$AC520)</f>
        <v>-</v>
      </c>
      <c r="AM520" s="385" t="str">
        <f t="array" ref="AM520">IF(COUNT(IF($R$5:$R$54=$AC520,IF($A$5:$A$54=AM$506,$R$5:$R$54,""),""))=0,"-",AVERAGE(IF($R$5:$R$54=$AC520,IF($A$5:$A$54=AM$506,$H$5:$Q$54,"")))-$AC520)</f>
        <v>-</v>
      </c>
      <c r="AN520" s="385" t="str">
        <f t="array" ref="AN520">IF(COUNT(IF($R$5:$R$54=$AC520,IF($A$5:$A$54=AN$506,$R$5:$R$54,""),""))=0,"-",AVERAGE(IF($R$5:$R$54=$AC520,IF($A$5:$A$54=AN$506,$H$5:$Q$54,"")))-$AC520)</f>
        <v>-</v>
      </c>
      <c r="AO520" s="385" t="str">
        <f t="array" ref="AO520">IF(COUNT(IF($R$5:$R$54=$AC520,IF($A$5:$A$54=AO$506,$R$5:$R$54,""),""))=0,"-",AVERAGE(IF($R$5:$R$54=$AC520,IF($A$5:$A$54=AO$506,$H$5:$Q$54,"")))-$AC520)</f>
        <v>-</v>
      </c>
      <c r="AP520" s="387" t="str">
        <f t="array" ref="AP520">IF(COUNT(AD520:AO520)=0,"-",AVERAGE(IF($R$5:$R$54=$AC520,$H$5:$Q$54,""))-$AC520)</f>
        <v>-</v>
      </c>
      <c r="AQ520" s="19"/>
      <c r="AR520" s="8"/>
      <c r="AS520" s="19"/>
      <c r="AT520" s="19"/>
      <c r="AU520" s="19"/>
      <c r="AV520" s="19"/>
      <c r="AW520" s="19"/>
      <c r="AX520" s="19"/>
      <c r="AY520" s="19"/>
      <c r="AZ520" s="19"/>
      <c r="BA520" s="19"/>
      <c r="BB520" s="19"/>
      <c r="BC520" s="19"/>
      <c r="BQ520" s="12"/>
      <c r="BR520" s="12"/>
      <c r="BS520" s="12"/>
      <c r="BT520" s="76"/>
      <c r="BU520" s="76"/>
    </row>
    <row r="521" spans="1:73">
      <c r="A521" s="19"/>
      <c r="B521" s="19"/>
      <c r="C521" s="19"/>
      <c r="D521" s="19"/>
      <c r="E521" s="89"/>
      <c r="F521" s="89"/>
      <c r="G521" s="19"/>
      <c r="H521" s="90"/>
      <c r="I521" s="90"/>
      <c r="J521" s="19"/>
      <c r="K521" s="19"/>
      <c r="L521" s="19"/>
      <c r="M521" s="19"/>
      <c r="N521" s="19"/>
      <c r="O521" s="19"/>
      <c r="P521" s="19"/>
      <c r="Q521" s="19"/>
      <c r="R521" s="141"/>
      <c r="S521" s="141"/>
      <c r="T521" s="141"/>
      <c r="U521" s="141"/>
      <c r="V521" s="141"/>
      <c r="W521" s="141"/>
      <c r="X521" s="141"/>
      <c r="Y521" s="141"/>
      <c r="Z521" s="19"/>
      <c r="AA521" s="19"/>
      <c r="AB521" s="19"/>
      <c r="AC521" s="377">
        <v>14</v>
      </c>
      <c r="AD521" s="385" t="str">
        <f t="array" ref="AD521">IF(COUNT(IF($R$5:$R$54=$AC521,IF($A$5:$A$54=AD$506,$R$5:$R$54,""),""))=0,"-",AVERAGE(IF($R$5:$R$54=$AC521,IF($A$5:$A$54=AD$506,$H$5:$Q$54,"")))-$AC521)</f>
        <v>-</v>
      </c>
      <c r="AE521" s="385" t="str">
        <f t="array" ref="AE521">IF(COUNT(IF($R$5:$R$54=$AC521,IF($A$5:$A$54=AE$506,$R$5:$R$54,""),""))=0,"-",AVERAGE(IF($R$5:$R$54=$AC521,IF($A$5:$A$54=AE$506,$H$5:$Q$54,"")))-$AC521)</f>
        <v>-</v>
      </c>
      <c r="AF521" s="385" t="str">
        <f t="array" ref="AF521">IF(COUNT(IF($R$5:$R$54=$AC521,IF($A$5:$A$54=AF$506,$R$5:$R$54,""),""))=0,"-",AVERAGE(IF($R$5:$R$54=$AC521,IF($A$5:$A$54=AF$506,$H$5:$Q$54,"")))-$AC521)</f>
        <v>-</v>
      </c>
      <c r="AG521" s="385" t="str">
        <f t="array" ref="AG521">IF(COUNT(IF($R$5:$R$54=$AC521,IF($A$5:$A$54=AG$506,$R$5:$R$54,""),""))=0,"-",AVERAGE(IF($R$5:$R$54=$AC521,IF($A$5:$A$54=AG$506,$H$5:$Q$54,"")))-$AC521)</f>
        <v>-</v>
      </c>
      <c r="AH521" s="385" t="str">
        <f t="array" ref="AH521">IF(COUNT(IF($R$5:$R$54=$AC521,IF($A$5:$A$54=AH$506,$R$5:$R$54,""),""))=0,"-",AVERAGE(IF($R$5:$R$54=$AC521,IF($A$5:$A$54=AH$506,$H$5:$Q$54,"")))-$AC521)</f>
        <v>-</v>
      </c>
      <c r="AI521" s="385" t="str">
        <f t="array" ref="AI521">IF(COUNT(IF($R$5:$R$54=$AC521,IF($A$5:$A$54=AI$506,$R$5:$R$54,""),""))=0,"-",AVERAGE(IF($R$5:$R$54=$AC521,IF($A$5:$A$54=AI$506,$H$5:$Q$54,"")))-$AC521)</f>
        <v>-</v>
      </c>
      <c r="AJ521" s="385" t="str">
        <f t="array" ref="AJ521">IF(COUNT(IF($R$5:$R$54=$AC521,IF($A$5:$A$54=AJ$506,$R$5:$R$54,""),""))=0,"-",AVERAGE(IF($R$5:$R$54=$AC521,IF($A$5:$A$54=AJ$506,$H$5:$Q$54,"")))-$AC521)</f>
        <v>-</v>
      </c>
      <c r="AK521" s="385" t="str">
        <f t="array" ref="AK521">IF(COUNT(IF($R$5:$R$54=$AC521,IF($A$5:$A$54=AK$506,$R$5:$R$54,""),""))=0,"-",AVERAGE(IF($R$5:$R$54=$AC521,IF($A$5:$A$54=AK$506,$H$5:$Q$54,"")))-$AC521)</f>
        <v>-</v>
      </c>
      <c r="AL521" s="385" t="str">
        <f t="array" ref="AL521">IF(COUNT(IF($R$5:$R$54=$AC521,IF($A$5:$A$54=AL$506,$R$5:$R$54,""),""))=0,"-",AVERAGE(IF($R$5:$R$54=$AC521,IF($A$5:$A$54=AL$506,$H$5:$Q$54,"")))-$AC521)</f>
        <v>-</v>
      </c>
      <c r="AM521" s="385" t="str">
        <f t="array" ref="AM521">IF(COUNT(IF($R$5:$R$54=$AC521,IF($A$5:$A$54=AM$506,$R$5:$R$54,""),""))=0,"-",AVERAGE(IF($R$5:$R$54=$AC521,IF($A$5:$A$54=AM$506,$H$5:$Q$54,"")))-$AC521)</f>
        <v>-</v>
      </c>
      <c r="AN521" s="385" t="str">
        <f t="array" ref="AN521">IF(COUNT(IF($R$5:$R$54=$AC521,IF($A$5:$A$54=AN$506,$R$5:$R$54,""),""))=0,"-",AVERAGE(IF($R$5:$R$54=$AC521,IF($A$5:$A$54=AN$506,$H$5:$Q$54,"")))-$AC521)</f>
        <v>-</v>
      </c>
      <c r="AO521" s="385" t="str">
        <f t="array" ref="AO521">IF(COUNT(IF($R$5:$R$54=$AC521,IF($A$5:$A$54=AO$506,$R$5:$R$54,""),""))=0,"-",AVERAGE(IF($R$5:$R$54=$AC521,IF($A$5:$A$54=AO$506,$H$5:$Q$54,"")))-$AC521)</f>
        <v>-</v>
      </c>
      <c r="AP521" s="387" t="str">
        <f t="array" ref="AP521">IF(COUNT(AD521:AO521)=0,"-",AVERAGE(IF($R$5:$R$54=$AC521,$H$5:$Q$54,""))-$AC521)</f>
        <v>-</v>
      </c>
      <c r="AQ521" s="19"/>
      <c r="AR521" s="8"/>
      <c r="AS521" s="19"/>
      <c r="AT521" s="19"/>
      <c r="AU521" s="19"/>
      <c r="AV521" s="19"/>
      <c r="AW521" s="19"/>
      <c r="AX521" s="19"/>
      <c r="AY521" s="19"/>
      <c r="AZ521" s="19"/>
      <c r="BA521" s="19"/>
      <c r="BB521" s="19"/>
      <c r="BC521" s="19"/>
      <c r="BQ521" s="12"/>
      <c r="BR521" s="12"/>
      <c r="BS521" s="12"/>
      <c r="BT521" s="76"/>
      <c r="BU521" s="76"/>
    </row>
    <row r="522" spans="1:73">
      <c r="A522" s="19"/>
      <c r="B522" s="19"/>
      <c r="C522" s="19"/>
      <c r="D522" s="19"/>
      <c r="E522" s="89"/>
      <c r="F522" s="89"/>
      <c r="G522" s="19"/>
      <c r="H522" s="90"/>
      <c r="I522" s="90"/>
      <c r="J522" s="19"/>
      <c r="K522" s="19"/>
      <c r="L522" s="19"/>
      <c r="M522" s="19"/>
      <c r="N522" s="19"/>
      <c r="O522" s="19"/>
      <c r="P522" s="19"/>
      <c r="Q522" s="19"/>
      <c r="R522" s="141"/>
      <c r="S522" s="141"/>
      <c r="T522" s="141"/>
      <c r="U522" s="141"/>
      <c r="V522" s="141"/>
      <c r="W522" s="141"/>
      <c r="X522" s="141"/>
      <c r="Y522" s="141"/>
      <c r="Z522" s="19"/>
      <c r="AA522" s="19"/>
      <c r="AB522" s="19"/>
      <c r="AC522" s="377">
        <v>15</v>
      </c>
      <c r="AD522" s="385" t="str">
        <f t="array" ref="AD522">IF(COUNT(IF($R$5:$R$54=$AC522,IF($A$5:$A$54=AD$506,$R$5:$R$54,""),""))=0,"-",AVERAGE(IF($R$5:$R$54=$AC522,IF($A$5:$A$54=AD$506,$H$5:$Q$54,"")))-$AC522)</f>
        <v>-</v>
      </c>
      <c r="AE522" s="385">
        <f t="array" ref="AE522">IF(COUNT(IF($R$5:$R$54=$AC522,IF($A$5:$A$54=AE$506,$R$5:$R$54,""),""))=0,"-",AVERAGE(IF($R$5:$R$54=$AC522,IF($A$5:$A$54=AE$506,$H$5:$Q$54,"")))-$AC522)</f>
        <v>1.3999999999999986</v>
      </c>
      <c r="AF522" s="385" t="str">
        <f t="array" ref="AF522">IF(COUNT(IF($R$5:$R$54=$AC522,IF($A$5:$A$54=AF$506,$R$5:$R$54,""),""))=0,"-",AVERAGE(IF($R$5:$R$54=$AC522,IF($A$5:$A$54=AF$506,$H$5:$Q$54,"")))-$AC522)</f>
        <v>-</v>
      </c>
      <c r="AG522" s="385" t="str">
        <f t="array" ref="AG522">IF(COUNT(IF($R$5:$R$54=$AC522,IF($A$5:$A$54=AG$506,$R$5:$R$54,""),""))=0,"-",AVERAGE(IF($R$5:$R$54=$AC522,IF($A$5:$A$54=AG$506,$H$5:$Q$54,"")))-$AC522)</f>
        <v>-</v>
      </c>
      <c r="AH522" s="385" t="str">
        <f t="array" ref="AH522">IF(COUNT(IF($R$5:$R$54=$AC522,IF($A$5:$A$54=AH$506,$R$5:$R$54,""),""))=0,"-",AVERAGE(IF($R$5:$R$54=$AC522,IF($A$5:$A$54=AH$506,$H$5:$Q$54,"")))-$AC522)</f>
        <v>-</v>
      </c>
      <c r="AI522" s="385" t="str">
        <f t="array" ref="AI522">IF(COUNT(IF($R$5:$R$54=$AC522,IF($A$5:$A$54=AI$506,$R$5:$R$54,""),""))=0,"-",AVERAGE(IF($R$5:$R$54=$AC522,IF($A$5:$A$54=AI$506,$H$5:$Q$54,"")))-$AC522)</f>
        <v>-</v>
      </c>
      <c r="AJ522" s="385" t="str">
        <f t="array" ref="AJ522">IF(COUNT(IF($R$5:$R$54=$AC522,IF($A$5:$A$54=AJ$506,$R$5:$R$54,""),""))=0,"-",AVERAGE(IF($R$5:$R$54=$AC522,IF($A$5:$A$54=AJ$506,$H$5:$Q$54,"")))-$AC522)</f>
        <v>-</v>
      </c>
      <c r="AK522" s="385" t="str">
        <f t="array" ref="AK522">IF(COUNT(IF($R$5:$R$54=$AC522,IF($A$5:$A$54=AK$506,$R$5:$R$54,""),""))=0,"-",AVERAGE(IF($R$5:$R$54=$AC522,IF($A$5:$A$54=AK$506,$H$5:$Q$54,"")))-$AC522)</f>
        <v>-</v>
      </c>
      <c r="AL522" s="385" t="str">
        <f t="array" ref="AL522">IF(COUNT(IF($R$5:$R$54=$AC522,IF($A$5:$A$54=AL$506,$R$5:$R$54,""),""))=0,"-",AVERAGE(IF($R$5:$R$54=$AC522,IF($A$5:$A$54=AL$506,$H$5:$Q$54,"")))-$AC522)</f>
        <v>-</v>
      </c>
      <c r="AM522" s="385" t="str">
        <f t="array" ref="AM522">IF(COUNT(IF($R$5:$R$54=$AC522,IF($A$5:$A$54=AM$506,$R$5:$R$54,""),""))=0,"-",AVERAGE(IF($R$5:$R$54=$AC522,IF($A$5:$A$54=AM$506,$H$5:$Q$54,"")))-$AC522)</f>
        <v>-</v>
      </c>
      <c r="AN522" s="385" t="str">
        <f t="array" ref="AN522">IF(COUNT(IF($R$5:$R$54=$AC522,IF($A$5:$A$54=AN$506,$R$5:$R$54,""),""))=0,"-",AVERAGE(IF($R$5:$R$54=$AC522,IF($A$5:$A$54=AN$506,$H$5:$Q$54,"")))-$AC522)</f>
        <v>-</v>
      </c>
      <c r="AO522" s="385" t="str">
        <f t="array" ref="AO522">IF(COUNT(IF($R$5:$R$54=$AC522,IF($A$5:$A$54=AO$506,$R$5:$R$54,""),""))=0,"-",AVERAGE(IF($R$5:$R$54=$AC522,IF($A$5:$A$54=AO$506,$H$5:$Q$54,"")))-$AC522)</f>
        <v>-</v>
      </c>
      <c r="AP522" s="388">
        <f t="array" ref="AP522">IF(COUNT(AD522:AO522)=0,"-",AVERAGE(IF($R$5:$R$54=$AC522,$H$5:$Q$54,""))-$AC522)</f>
        <v>1.3999999999999986</v>
      </c>
      <c r="AQ522" s="19"/>
      <c r="AR522" s="8"/>
      <c r="AS522" s="19"/>
      <c r="AT522" s="19"/>
      <c r="AU522" s="19"/>
      <c r="AV522" s="19"/>
      <c r="AW522" s="19"/>
      <c r="AX522" s="19"/>
      <c r="AY522" s="19"/>
      <c r="AZ522" s="19"/>
      <c r="BA522" s="19"/>
      <c r="BB522" s="19"/>
      <c r="BC522" s="19"/>
      <c r="BQ522" s="12"/>
      <c r="BR522" s="12"/>
      <c r="BS522" s="12"/>
      <c r="BT522" s="76"/>
      <c r="BU522" s="76"/>
    </row>
    <row r="523" spans="1:73">
      <c r="A523" s="19"/>
      <c r="B523" s="19"/>
      <c r="C523" s="19"/>
      <c r="D523" s="19"/>
      <c r="E523" s="89"/>
      <c r="F523" s="89"/>
      <c r="G523" s="19"/>
      <c r="H523" s="90"/>
      <c r="I523" s="90"/>
      <c r="J523" s="19"/>
      <c r="K523" s="19"/>
      <c r="L523" s="19"/>
      <c r="M523" s="19"/>
      <c r="N523" s="19"/>
      <c r="O523" s="19"/>
      <c r="P523" s="19"/>
      <c r="Q523" s="19"/>
      <c r="R523" s="141"/>
      <c r="S523" s="141"/>
      <c r="T523" s="141"/>
      <c r="U523" s="141"/>
      <c r="V523" s="141"/>
      <c r="W523" s="141"/>
      <c r="X523" s="141"/>
      <c r="Y523" s="141"/>
      <c r="Z523" s="19"/>
      <c r="AA523" s="19"/>
      <c r="AB523" s="19"/>
      <c r="AC523" s="424" t="s">
        <v>5</v>
      </c>
      <c r="AD523" s="390">
        <f>IF(COUNT(AD507:AD522)=0,"-",SUMPRODUCT(AD507:AD522,AD441:AD456)/AD457)</f>
        <v>-7.692307692307665E-3</v>
      </c>
      <c r="AE523" s="391">
        <f t="shared" ref="AE523:AP523" si="214">IF(COUNT(AE507:AE522)=0,"-",SUMPRODUCT(AE507:AE522,AE441:AE456)/AE457)</f>
        <v>7.9536997771948018E-2</v>
      </c>
      <c r="AF523" s="391" t="str">
        <f t="shared" si="214"/>
        <v>-</v>
      </c>
      <c r="AG523" s="391" t="str">
        <f t="shared" si="214"/>
        <v>-</v>
      </c>
      <c r="AH523" s="391">
        <f t="shared" si="214"/>
        <v>-7.692307692307665E-3</v>
      </c>
      <c r="AI523" s="391" t="str">
        <f t="shared" si="214"/>
        <v>-</v>
      </c>
      <c r="AJ523" s="391">
        <f t="shared" si="214"/>
        <v>-7.692307692307665E-3</v>
      </c>
      <c r="AK523" s="391" t="str">
        <f t="shared" si="214"/>
        <v>-</v>
      </c>
      <c r="AL523" s="391">
        <f t="shared" si="214"/>
        <v>-7.692307692307665E-3</v>
      </c>
      <c r="AM523" s="391" t="str">
        <f t="shared" si="214"/>
        <v>-</v>
      </c>
      <c r="AN523" s="391" t="str">
        <f t="shared" si="214"/>
        <v>-</v>
      </c>
      <c r="AO523" s="392" t="str">
        <f t="shared" si="214"/>
        <v>-</v>
      </c>
      <c r="AP523" s="393">
        <f t="shared" si="214"/>
        <v>3.046562186666861E-2</v>
      </c>
      <c r="AQ523" s="19"/>
      <c r="AR523" s="8"/>
      <c r="AS523" s="19"/>
      <c r="AT523" s="19"/>
      <c r="AU523" s="19"/>
      <c r="AV523" s="19"/>
      <c r="AW523" s="19"/>
      <c r="AX523" s="19"/>
      <c r="AY523" s="19"/>
      <c r="AZ523" s="19"/>
      <c r="BA523" s="19"/>
      <c r="BB523" s="19"/>
      <c r="BC523" s="19"/>
      <c r="BQ523" s="12"/>
      <c r="BR523" s="12"/>
      <c r="BS523" s="12"/>
      <c r="BT523" s="76"/>
      <c r="BU523" s="76"/>
    </row>
    <row r="524" spans="1:73">
      <c r="A524" s="19"/>
      <c r="B524" s="19"/>
      <c r="C524" s="19"/>
      <c r="D524" s="19"/>
      <c r="E524" s="89"/>
      <c r="F524" s="89"/>
      <c r="G524" s="19"/>
      <c r="H524" s="90"/>
      <c r="I524" s="90"/>
      <c r="J524" s="19"/>
      <c r="K524" s="19"/>
      <c r="L524" s="19"/>
      <c r="M524" s="19"/>
      <c r="N524" s="19"/>
      <c r="O524" s="19"/>
      <c r="P524" s="19"/>
      <c r="Q524" s="19"/>
      <c r="R524" s="141"/>
      <c r="S524" s="141"/>
      <c r="T524" s="141"/>
      <c r="U524" s="141"/>
      <c r="V524" s="141"/>
      <c r="W524" s="141"/>
      <c r="X524" s="141"/>
      <c r="Y524" s="141"/>
      <c r="Z524" s="19"/>
      <c r="AA524" s="19"/>
      <c r="AB524" s="19"/>
      <c r="AC524" s="367" t="s">
        <v>88</v>
      </c>
      <c r="AD524" s="118"/>
      <c r="AE524" s="118"/>
      <c r="AF524" s="118"/>
      <c r="AG524" s="118"/>
      <c r="AH524" s="118"/>
      <c r="AI524" s="118"/>
      <c r="AJ524" s="118"/>
      <c r="AK524" s="118"/>
      <c r="AL524" s="118"/>
      <c r="AM524" s="118"/>
      <c r="AN524" s="118"/>
      <c r="AO524" s="118"/>
      <c r="AP524" s="118"/>
      <c r="AQ524" s="19"/>
      <c r="AR524" s="8"/>
      <c r="AS524" s="19"/>
      <c r="AT524" s="19"/>
      <c r="AU524" s="19"/>
      <c r="AV524" s="19"/>
      <c r="AW524" s="19"/>
      <c r="AX524" s="19"/>
      <c r="AY524" s="19"/>
      <c r="AZ524" s="19"/>
      <c r="BA524" s="19"/>
      <c r="BB524" s="19"/>
      <c r="BC524" s="19"/>
      <c r="BQ524" s="12"/>
      <c r="BR524" s="12"/>
      <c r="BS524" s="12"/>
      <c r="BT524" s="76"/>
      <c r="BU524" s="76"/>
    </row>
    <row r="525" spans="1:73">
      <c r="A525" s="19"/>
      <c r="B525" s="19"/>
      <c r="C525" s="19"/>
      <c r="D525" s="19"/>
      <c r="E525" s="89"/>
      <c r="F525" s="89"/>
      <c r="G525" s="19"/>
      <c r="H525" s="90"/>
      <c r="I525" s="90"/>
      <c r="J525" s="19"/>
      <c r="K525" s="19"/>
      <c r="L525" s="19"/>
      <c r="M525" s="19"/>
      <c r="N525" s="19"/>
      <c r="O525" s="19"/>
      <c r="P525" s="19"/>
      <c r="Q525" s="19"/>
      <c r="R525" s="141"/>
      <c r="S525" s="141"/>
      <c r="T525" s="141"/>
      <c r="U525" s="141"/>
      <c r="V525" s="141"/>
      <c r="W525" s="141"/>
      <c r="X525" s="141"/>
      <c r="Y525" s="141"/>
      <c r="Z525" s="19"/>
      <c r="AA525" s="19"/>
      <c r="AB525" s="19"/>
      <c r="AC525" s="19"/>
      <c r="AD525" s="19"/>
      <c r="AE525" s="19"/>
      <c r="AF525" s="19"/>
      <c r="AG525" s="19"/>
      <c r="AH525" s="19"/>
      <c r="AI525" s="19"/>
      <c r="AJ525" s="19"/>
      <c r="AK525" s="19"/>
      <c r="AL525" s="19"/>
      <c r="AM525" s="19"/>
      <c r="AN525" s="19"/>
      <c r="AO525" s="19"/>
      <c r="AP525" s="19"/>
      <c r="AQ525" s="19"/>
      <c r="AR525" s="8"/>
      <c r="AS525" s="19"/>
      <c r="AT525" s="19"/>
      <c r="AU525" s="19"/>
      <c r="AV525" s="19"/>
      <c r="AW525" s="19"/>
      <c r="AX525" s="19"/>
      <c r="AY525" s="19"/>
      <c r="AZ525" s="19"/>
      <c r="BA525" s="19"/>
      <c r="BB525" s="19"/>
      <c r="BC525" s="19"/>
      <c r="BQ525" s="12"/>
      <c r="BR525" s="12"/>
      <c r="BS525" s="12"/>
      <c r="BT525" s="76"/>
      <c r="BU525" s="76"/>
    </row>
    <row r="526" spans="1:73">
      <c r="A526" s="19"/>
      <c r="B526" s="19"/>
      <c r="C526" s="19"/>
      <c r="D526" s="19"/>
      <c r="E526" s="89"/>
      <c r="F526" s="89"/>
      <c r="G526" s="19"/>
      <c r="H526" s="90"/>
      <c r="I526" s="90"/>
      <c r="J526" s="19"/>
      <c r="K526" s="19"/>
      <c r="L526" s="19"/>
      <c r="M526" s="19"/>
      <c r="N526" s="19"/>
      <c r="O526" s="19"/>
      <c r="P526" s="19"/>
      <c r="Q526" s="19"/>
      <c r="R526" s="141"/>
      <c r="S526" s="141"/>
      <c r="T526" s="141"/>
      <c r="U526" s="141"/>
      <c r="V526" s="141"/>
      <c r="W526" s="141"/>
      <c r="X526" s="141"/>
      <c r="Y526" s="141"/>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Q526" s="12"/>
      <c r="BR526" s="12"/>
      <c r="BS526" s="12"/>
      <c r="BT526" s="76"/>
      <c r="BU526" s="76"/>
    </row>
    <row r="527" spans="1:73" ht="23.25">
      <c r="A527" s="19"/>
      <c r="B527" s="19"/>
      <c r="C527" s="19"/>
      <c r="D527" s="19"/>
      <c r="E527" s="89"/>
      <c r="F527" s="89"/>
      <c r="G527" s="19"/>
      <c r="H527" s="90"/>
      <c r="I527" s="90"/>
      <c r="J527" s="19"/>
      <c r="K527" s="19"/>
      <c r="L527" s="19"/>
      <c r="M527" s="19"/>
      <c r="N527" s="19"/>
      <c r="O527" s="19"/>
      <c r="P527" s="19"/>
      <c r="Q527" s="19"/>
      <c r="R527" s="141"/>
      <c r="S527" s="141"/>
      <c r="T527" s="141"/>
      <c r="U527" s="141"/>
      <c r="V527" s="141"/>
      <c r="W527" s="141"/>
      <c r="X527" s="141"/>
      <c r="Y527" s="141"/>
      <c r="Z527" s="19"/>
      <c r="AA527" s="92" t="str">
        <f>J1</f>
        <v>Seilesing HI 2015, ALDER</v>
      </c>
      <c r="AB527" s="266"/>
      <c r="AC527" s="266"/>
      <c r="AD527" s="266"/>
      <c r="AE527" s="266"/>
      <c r="AF527" s="266"/>
      <c r="AG527" s="266"/>
      <c r="AH527" s="266"/>
      <c r="AI527" s="266"/>
      <c r="AJ527" s="266"/>
      <c r="AK527" s="266"/>
      <c r="AL527" s="266"/>
      <c r="AM527" s="266"/>
      <c r="AN527" s="266"/>
      <c r="AO527" s="266"/>
      <c r="AP527" s="266"/>
      <c r="AQ527" s="266"/>
      <c r="AR527" s="266"/>
      <c r="AS527" s="266"/>
      <c r="AT527" s="266"/>
      <c r="AU527" s="266"/>
      <c r="AV527" s="266"/>
      <c r="AW527" s="118"/>
      <c r="AX527" s="118"/>
      <c r="AY527" s="118"/>
      <c r="AZ527" s="118"/>
      <c r="BA527" s="118"/>
      <c r="BB527" s="19"/>
      <c r="BC527" s="19"/>
      <c r="BQ527" s="12"/>
      <c r="BR527" s="12"/>
      <c r="BS527" s="12"/>
      <c r="BT527" s="76"/>
      <c r="BU527" s="76"/>
    </row>
    <row r="528" spans="1:73" ht="15.75">
      <c r="A528" s="19"/>
      <c r="B528" s="19"/>
      <c r="C528" s="19"/>
      <c r="D528" s="19"/>
      <c r="E528" s="89"/>
      <c r="F528" s="89"/>
      <c r="G528" s="19"/>
      <c r="H528" s="90"/>
      <c r="I528" s="90"/>
      <c r="J528" s="19"/>
      <c r="K528" s="19"/>
      <c r="L528" s="19"/>
      <c r="M528" s="19"/>
      <c r="N528" s="19"/>
      <c r="O528" s="19"/>
      <c r="P528" s="19"/>
      <c r="Q528" s="19"/>
      <c r="R528" s="141"/>
      <c r="S528" s="141"/>
      <c r="T528" s="141"/>
      <c r="U528" s="141"/>
      <c r="V528" s="141"/>
      <c r="W528" s="141"/>
      <c r="X528" s="141"/>
      <c r="Y528" s="141"/>
      <c r="Z528" s="19"/>
      <c r="AA528" s="114"/>
      <c r="AB528" s="114"/>
      <c r="AC528" s="114"/>
      <c r="AD528" s="114"/>
      <c r="AE528" s="114"/>
      <c r="AF528" s="114"/>
      <c r="AG528" s="114"/>
      <c r="AH528" s="114"/>
      <c r="AI528" s="114"/>
      <c r="AJ528" s="114"/>
      <c r="AK528" s="114"/>
      <c r="AL528" s="114"/>
      <c r="AM528" s="114"/>
      <c r="AN528" s="114"/>
      <c r="AO528" s="114"/>
      <c r="AP528" s="114"/>
      <c r="AQ528" s="114"/>
      <c r="AR528" s="114"/>
      <c r="AS528" s="114"/>
      <c r="AT528" s="114"/>
      <c r="AU528" s="114"/>
      <c r="AV528" s="114"/>
      <c r="AW528" s="118"/>
      <c r="AX528" s="118"/>
      <c r="AY528" s="118"/>
      <c r="AZ528" s="118"/>
      <c r="BA528" s="118"/>
      <c r="BB528" s="19"/>
      <c r="BC528" s="19"/>
      <c r="BQ528" s="12"/>
      <c r="BR528" s="12"/>
      <c r="BS528" s="12"/>
      <c r="BT528" s="76"/>
      <c r="BU528" s="76"/>
    </row>
    <row r="529" spans="1:73" ht="18.75">
      <c r="A529" s="19"/>
      <c r="B529" s="19"/>
      <c r="C529" s="19"/>
      <c r="D529" s="19"/>
      <c r="E529" s="89"/>
      <c r="F529" s="89"/>
      <c r="G529" s="19"/>
      <c r="H529" s="90"/>
      <c r="I529" s="90"/>
      <c r="J529" s="19"/>
      <c r="K529" s="19"/>
      <c r="L529" s="19"/>
      <c r="M529" s="19"/>
      <c r="N529" s="19"/>
      <c r="O529" s="19"/>
      <c r="P529" s="19"/>
      <c r="Q529" s="19"/>
      <c r="R529" s="141"/>
      <c r="S529" s="141"/>
      <c r="T529" s="141"/>
      <c r="U529" s="141"/>
      <c r="V529" s="141"/>
      <c r="W529" s="141"/>
      <c r="X529" s="141"/>
      <c r="Y529" s="141"/>
      <c r="Z529" s="19"/>
      <c r="AA529" s="220" t="s">
        <v>100</v>
      </c>
      <c r="AB529" s="425"/>
      <c r="AC529" s="425"/>
      <c r="AD529" s="426"/>
      <c r="AE529" s="96"/>
      <c r="AF529" s="427"/>
      <c r="AG529" s="94"/>
      <c r="AH529" s="94"/>
      <c r="AI529" s="94"/>
      <c r="AJ529" s="94"/>
      <c r="AK529" s="94"/>
      <c r="AL529" s="94"/>
      <c r="AM529" s="94"/>
      <c r="AN529" s="94"/>
      <c r="AO529" s="94"/>
      <c r="AP529" s="94"/>
      <c r="AQ529" s="94"/>
      <c r="AR529" s="94"/>
      <c r="AS529" s="94"/>
      <c r="AT529" s="94"/>
      <c r="AU529" s="94"/>
      <c r="AV529" s="94"/>
      <c r="AW529" s="96"/>
      <c r="AX529" s="118"/>
      <c r="AY529" s="118"/>
      <c r="AZ529" s="118"/>
      <c r="BA529" s="118"/>
      <c r="BB529" s="19"/>
      <c r="BC529" s="19"/>
      <c r="BQ529" s="12"/>
      <c r="BR529" s="12"/>
      <c r="BS529" s="12"/>
      <c r="BT529" s="76"/>
      <c r="BU529" s="76"/>
    </row>
    <row r="530" spans="1:73" ht="18.75">
      <c r="A530" s="214"/>
      <c r="B530" s="214"/>
      <c r="C530" s="214"/>
      <c r="D530" s="214"/>
      <c r="E530" s="332"/>
      <c r="F530" s="332"/>
      <c r="G530" s="214"/>
      <c r="H530" s="333"/>
      <c r="I530" s="333"/>
      <c r="J530" s="214"/>
      <c r="K530" s="214"/>
      <c r="L530" s="214"/>
      <c r="M530" s="214"/>
      <c r="N530" s="214"/>
      <c r="O530" s="214"/>
      <c r="P530" s="214"/>
      <c r="Q530" s="214"/>
      <c r="R530" s="248"/>
      <c r="S530" s="248"/>
      <c r="T530" s="248"/>
      <c r="U530" s="248"/>
      <c r="V530" s="248"/>
      <c r="W530" s="248"/>
      <c r="X530" s="248"/>
      <c r="Y530" s="248"/>
      <c r="Z530" s="19"/>
      <c r="AA530" s="93"/>
      <c r="AB530" s="102"/>
      <c r="AC530" s="93"/>
      <c r="AD530" s="426"/>
      <c r="AE530" s="96"/>
      <c r="AF530" s="427"/>
      <c r="AG530" s="94"/>
      <c r="AH530" s="94"/>
      <c r="AI530" s="94"/>
      <c r="AJ530" s="94"/>
      <c r="AK530" s="94"/>
      <c r="AL530" s="94"/>
      <c r="AM530" s="94"/>
      <c r="AN530" s="94"/>
      <c r="AO530" s="94"/>
      <c r="AP530" s="94"/>
      <c r="AQ530" s="94"/>
      <c r="AR530" s="94"/>
      <c r="AS530" s="94"/>
      <c r="AT530" s="94"/>
      <c r="AU530" s="94"/>
      <c r="AV530" s="94"/>
      <c r="AW530" s="96"/>
      <c r="AX530" s="118"/>
      <c r="AY530" s="118"/>
      <c r="AZ530" s="118"/>
      <c r="BA530" s="118"/>
      <c r="BB530" s="19"/>
      <c r="BC530" s="19"/>
      <c r="BQ530" s="12"/>
      <c r="BR530" s="12"/>
      <c r="BS530" s="12"/>
      <c r="BT530" s="76"/>
      <c r="BU530" s="76"/>
    </row>
    <row r="531" spans="1:73" ht="18.75">
      <c r="A531" s="335" t="s">
        <v>101</v>
      </c>
      <c r="B531" s="336"/>
      <c r="C531" s="337"/>
      <c r="D531" s="336" t="s">
        <v>70</v>
      </c>
      <c r="E531" s="338"/>
      <c r="F531" s="336" t="s">
        <v>70</v>
      </c>
      <c r="G531" s="337"/>
      <c r="H531" s="336" t="s">
        <v>70</v>
      </c>
      <c r="I531" s="336"/>
      <c r="J531" s="337"/>
      <c r="K531" s="336" t="s">
        <v>70</v>
      </c>
      <c r="L531" s="337"/>
      <c r="M531" s="336" t="s">
        <v>70</v>
      </c>
      <c r="N531" s="336"/>
      <c r="O531" s="337"/>
      <c r="P531" s="336" t="s">
        <v>70</v>
      </c>
      <c r="Q531" s="337"/>
      <c r="R531" s="339"/>
      <c r="S531" s="336" t="s">
        <v>70</v>
      </c>
      <c r="T531" s="339"/>
      <c r="U531" s="336" t="s">
        <v>70</v>
      </c>
      <c r="V531" s="339"/>
      <c r="W531" s="336" t="s">
        <v>70</v>
      </c>
      <c r="X531" s="339"/>
      <c r="Y531" s="339"/>
      <c r="Z531" s="19"/>
      <c r="AA531" s="94"/>
      <c r="AB531" s="94"/>
      <c r="AC531" s="94"/>
      <c r="AD531" s="426"/>
      <c r="AE531" s="96"/>
      <c r="AF531" s="428"/>
      <c r="AG531" s="428"/>
      <c r="AH531" s="428"/>
      <c r="AI531" s="428"/>
      <c r="AJ531" s="428"/>
      <c r="AK531" s="428"/>
      <c r="AL531" s="428"/>
      <c r="AM531" s="428"/>
      <c r="AN531" s="428"/>
      <c r="AO531" s="428"/>
      <c r="AP531" s="428"/>
      <c r="AQ531" s="428"/>
      <c r="AR531" s="428"/>
      <c r="AS531" s="428"/>
      <c r="AT531" s="428"/>
      <c r="AU531" s="428"/>
      <c r="AV531" s="428"/>
      <c r="AW531" s="96"/>
      <c r="AX531" s="118"/>
      <c r="AY531" s="118"/>
      <c r="AZ531" s="118"/>
      <c r="BA531" s="118"/>
      <c r="BB531" s="19"/>
      <c r="BC531" s="19"/>
      <c r="BQ531" s="12"/>
      <c r="BR531" s="12"/>
      <c r="BS531" s="12"/>
      <c r="BT531" s="76"/>
      <c r="BU531" s="76"/>
    </row>
    <row r="532" spans="1:73" ht="15.75">
      <c r="A532" s="214"/>
      <c r="B532" s="214"/>
      <c r="C532" s="214"/>
      <c r="D532" s="214"/>
      <c r="E532" s="332"/>
      <c r="F532" s="332"/>
      <c r="G532" s="214"/>
      <c r="H532" s="333"/>
      <c r="I532" s="333"/>
      <c r="J532" s="214"/>
      <c r="K532" s="214"/>
      <c r="L532" s="214"/>
      <c r="M532" s="214"/>
      <c r="N532" s="214"/>
      <c r="O532" s="214"/>
      <c r="P532" s="214"/>
      <c r="Q532" s="214"/>
      <c r="R532" s="214"/>
      <c r="S532" s="214"/>
      <c r="T532" s="214"/>
      <c r="U532" s="214"/>
      <c r="V532" s="214"/>
      <c r="W532" s="214"/>
      <c r="X532" s="214"/>
      <c r="Y532" s="214"/>
      <c r="Z532" s="19"/>
      <c r="AA532" s="114"/>
      <c r="AB532" s="114"/>
      <c r="AC532" s="114"/>
      <c r="AD532" s="111"/>
      <c r="AE532" s="111"/>
      <c r="AF532" s="111"/>
      <c r="AG532" s="111"/>
      <c r="AH532" s="111"/>
      <c r="AI532" s="111"/>
      <c r="AJ532" s="111"/>
      <c r="AK532" s="111"/>
      <c r="AL532" s="111"/>
      <c r="AM532" s="111"/>
      <c r="AN532" s="111"/>
      <c r="AO532" s="111"/>
      <c r="AP532" s="111"/>
      <c r="AQ532" s="111"/>
      <c r="AR532" s="111"/>
      <c r="AS532" s="111"/>
      <c r="AT532" s="111"/>
      <c r="AU532" s="111"/>
      <c r="AV532" s="111"/>
      <c r="AW532" s="118"/>
      <c r="AX532" s="118"/>
      <c r="AY532" s="118"/>
      <c r="AZ532" s="118"/>
      <c r="BA532" s="118"/>
      <c r="BB532" s="19"/>
      <c r="BC532" s="19"/>
      <c r="BQ532" s="12"/>
      <c r="BR532" s="12"/>
      <c r="BS532" s="12"/>
      <c r="BT532" s="76"/>
      <c r="BU532" s="76"/>
    </row>
    <row r="533" spans="1:73">
      <c r="A533" s="19"/>
      <c r="B533" s="19"/>
      <c r="C533" s="19"/>
      <c r="D533" s="19"/>
      <c r="E533" s="89"/>
      <c r="F533" s="89"/>
      <c r="G533" s="19"/>
      <c r="H533" s="90"/>
      <c r="I533" s="90"/>
      <c r="J533" s="19"/>
      <c r="K533" s="19"/>
      <c r="L533" s="19"/>
      <c r="M533" s="19"/>
      <c r="N533" s="19"/>
      <c r="O533" s="19"/>
      <c r="P533" s="19"/>
      <c r="Q533" s="19"/>
      <c r="R533" s="141"/>
      <c r="S533" s="141"/>
      <c r="T533" s="141"/>
      <c r="U533" s="141"/>
      <c r="V533" s="141"/>
      <c r="W533" s="141"/>
      <c r="X533" s="141"/>
      <c r="Y533" s="141"/>
      <c r="Z533" s="19"/>
      <c r="AA533" s="118"/>
      <c r="AB533" s="118"/>
      <c r="AC533" s="136"/>
      <c r="AD533" s="118"/>
      <c r="AE533" s="118"/>
      <c r="AF533" s="118"/>
      <c r="AG533" s="118"/>
      <c r="AH533" s="118"/>
      <c r="AI533" s="118"/>
      <c r="AJ533" s="118"/>
      <c r="AK533" s="118"/>
      <c r="AL533" s="118"/>
      <c r="AM533" s="118"/>
      <c r="AN533" s="118"/>
      <c r="AO533" s="118"/>
      <c r="AP533" s="118"/>
      <c r="AQ533" s="118"/>
      <c r="AR533" s="118"/>
      <c r="AS533" s="118"/>
      <c r="AT533" s="118"/>
      <c r="AU533" s="118"/>
      <c r="AV533" s="118"/>
      <c r="AW533" s="118"/>
      <c r="AX533" s="118"/>
      <c r="AY533" s="118"/>
      <c r="AZ533" s="118"/>
      <c r="BA533" s="118"/>
      <c r="BB533" s="19"/>
      <c r="BC533" s="19"/>
      <c r="BQ533" s="12"/>
      <c r="BR533" s="12"/>
      <c r="BS533" s="12"/>
      <c r="BT533" s="76"/>
      <c r="BU533" s="76"/>
    </row>
    <row r="534" spans="1:73">
      <c r="A534" s="19"/>
      <c r="B534" s="19"/>
      <c r="C534" s="19"/>
      <c r="D534" s="19"/>
      <c r="E534" s="89"/>
      <c r="F534" s="89"/>
      <c r="G534" s="19"/>
      <c r="H534" s="90"/>
      <c r="I534" s="90"/>
      <c r="J534" s="19"/>
      <c r="K534" s="19"/>
      <c r="L534" s="19"/>
      <c r="M534" s="19"/>
      <c r="N534" s="19"/>
      <c r="O534" s="19"/>
      <c r="P534" s="19"/>
      <c r="Q534" s="19"/>
      <c r="R534" s="141"/>
      <c r="S534" s="141"/>
      <c r="T534" s="141"/>
      <c r="U534" s="141"/>
      <c r="V534" s="141"/>
      <c r="W534" s="141"/>
      <c r="X534" s="141"/>
      <c r="Y534" s="141"/>
      <c r="Z534" s="19"/>
      <c r="AA534" s="118"/>
      <c r="AB534" s="118"/>
      <c r="AC534" s="136"/>
      <c r="AD534" s="118"/>
      <c r="AE534" s="118"/>
      <c r="AF534" s="118"/>
      <c r="AG534" s="118"/>
      <c r="AH534" s="118"/>
      <c r="AI534" s="118"/>
      <c r="AJ534" s="118"/>
      <c r="AK534" s="118"/>
      <c r="AL534" s="118"/>
      <c r="AM534" s="118"/>
      <c r="AN534" s="118"/>
      <c r="AO534" s="118"/>
      <c r="AP534" s="118"/>
      <c r="AQ534" s="118"/>
      <c r="AR534" s="118"/>
      <c r="AS534" s="118"/>
      <c r="AT534" s="118"/>
      <c r="AU534" s="118"/>
      <c r="AV534" s="118"/>
      <c r="AW534" s="118"/>
      <c r="AX534" s="118"/>
      <c r="AY534" s="118"/>
      <c r="AZ534" s="118"/>
      <c r="BA534" s="118"/>
      <c r="BB534" s="19"/>
      <c r="BC534" s="19"/>
      <c r="BQ534" s="12"/>
      <c r="BR534" s="12"/>
      <c r="BS534" s="12"/>
      <c r="BT534" s="76"/>
      <c r="BU534" s="76"/>
    </row>
    <row r="535" spans="1:73" ht="18">
      <c r="A535" s="19"/>
      <c r="B535" s="19"/>
      <c r="C535" s="19"/>
      <c r="D535" s="19"/>
      <c r="E535" s="89"/>
      <c r="F535" s="89"/>
      <c r="G535" s="19"/>
      <c r="H535" s="90"/>
      <c r="I535" s="90"/>
      <c r="J535" s="19"/>
      <c r="K535" s="19"/>
      <c r="L535" s="19"/>
      <c r="M535" s="19"/>
      <c r="N535" s="19"/>
      <c r="O535" s="19"/>
      <c r="P535" s="19"/>
      <c r="Q535" s="19"/>
      <c r="R535" s="141"/>
      <c r="S535" s="141"/>
      <c r="T535" s="141"/>
      <c r="U535" s="141"/>
      <c r="V535" s="141"/>
      <c r="W535" s="141"/>
      <c r="X535" s="141"/>
      <c r="Y535" s="141"/>
      <c r="Z535" s="19"/>
      <c r="AA535" s="591" t="str">
        <f>H3</f>
        <v>Harald</v>
      </c>
      <c r="AB535" s="591"/>
      <c r="AC535" s="136"/>
      <c r="AD535" s="118"/>
      <c r="AE535" s="118"/>
      <c r="AF535" s="118"/>
      <c r="AG535" s="118"/>
      <c r="AH535" s="118"/>
      <c r="AI535" s="118"/>
      <c r="AJ535" s="118"/>
      <c r="AK535" s="118"/>
      <c r="AL535" s="118"/>
      <c r="AM535" s="118"/>
      <c r="AN535" s="118"/>
      <c r="AO535" s="118"/>
      <c r="AP535" s="118"/>
      <c r="AQ535" s="118"/>
      <c r="AR535" s="118"/>
      <c r="AS535" s="118"/>
      <c r="AT535" s="118"/>
      <c r="AU535" s="537" t="str">
        <f>J3</f>
        <v>Hildegunn</v>
      </c>
      <c r="AV535" s="429"/>
      <c r="AW535" s="118"/>
      <c r="AX535" s="118"/>
      <c r="AY535" s="118"/>
      <c r="AZ535" s="118"/>
      <c r="BA535" s="118"/>
      <c r="BB535" s="19"/>
      <c r="BC535" s="19"/>
      <c r="BQ535" s="12"/>
      <c r="BR535" s="12"/>
      <c r="BS535" s="12"/>
      <c r="BT535" s="76"/>
      <c r="BU535" s="76"/>
    </row>
    <row r="536" spans="1:73">
      <c r="A536" s="19"/>
      <c r="B536" s="19"/>
      <c r="C536" s="19"/>
      <c r="D536" s="19"/>
      <c r="E536" s="89"/>
      <c r="F536" s="89"/>
      <c r="G536" s="19"/>
      <c r="H536" s="90"/>
      <c r="I536" s="90"/>
      <c r="J536" s="19"/>
      <c r="K536" s="19"/>
      <c r="L536" s="19"/>
      <c r="M536" s="19"/>
      <c r="N536" s="19"/>
      <c r="O536" s="19"/>
      <c r="P536" s="19"/>
      <c r="Q536" s="19"/>
      <c r="R536" s="141"/>
      <c r="S536" s="141"/>
      <c r="T536" s="141"/>
      <c r="U536" s="141"/>
      <c r="V536" s="141"/>
      <c r="W536" s="141"/>
      <c r="X536" s="141"/>
      <c r="Y536" s="141"/>
      <c r="Z536" s="19"/>
      <c r="AA536" s="578">
        <f>H4</f>
        <v>3</v>
      </c>
      <c r="AB536" s="578"/>
      <c r="AC536" s="136"/>
      <c r="AD536" s="118"/>
      <c r="AE536" s="118"/>
      <c r="AF536" s="118"/>
      <c r="AG536" s="118"/>
      <c r="AH536" s="118"/>
      <c r="AI536" s="118"/>
      <c r="AJ536" s="118"/>
      <c r="AK536" s="118"/>
      <c r="AL536" s="118"/>
      <c r="AM536" s="118"/>
      <c r="AN536" s="118"/>
      <c r="AO536" s="118"/>
      <c r="AP536" s="118"/>
      <c r="AQ536" s="118"/>
      <c r="AR536" s="118"/>
      <c r="AS536" s="118"/>
      <c r="AT536" s="118"/>
      <c r="AU536" s="578">
        <f>J4</f>
        <v>2</v>
      </c>
      <c r="AV536" s="578"/>
      <c r="AW536" s="118"/>
      <c r="AX536" s="118"/>
      <c r="AY536" s="118"/>
      <c r="AZ536" s="118"/>
      <c r="BA536" s="118"/>
      <c r="BB536" s="19"/>
      <c r="BC536" s="19"/>
      <c r="BQ536" s="12"/>
      <c r="BR536" s="12"/>
      <c r="BS536" s="12"/>
      <c r="BT536" s="76"/>
      <c r="BU536" s="76"/>
    </row>
    <row r="537" spans="1:73">
      <c r="A537" s="19"/>
      <c r="B537" s="19"/>
      <c r="C537" s="19"/>
      <c r="D537" s="19"/>
      <c r="E537" s="89"/>
      <c r="F537" s="89"/>
      <c r="G537" s="19"/>
      <c r="H537" s="90"/>
      <c r="I537" s="90"/>
      <c r="J537" s="19"/>
      <c r="K537" s="19"/>
      <c r="L537" s="19"/>
      <c r="M537" s="19"/>
      <c r="N537" s="19"/>
      <c r="O537" s="19"/>
      <c r="P537" s="19"/>
      <c r="Q537" s="19"/>
      <c r="R537" s="141"/>
      <c r="S537" s="141"/>
      <c r="T537" s="141"/>
      <c r="U537" s="141"/>
      <c r="V537" s="141"/>
      <c r="W537" s="141"/>
      <c r="X537" s="141"/>
      <c r="Y537" s="141"/>
      <c r="Z537" s="19"/>
      <c r="AA537" s="578"/>
      <c r="AB537" s="578"/>
      <c r="AC537" s="136"/>
      <c r="AD537" s="118"/>
      <c r="AE537" s="118"/>
      <c r="AF537" s="118"/>
      <c r="AG537" s="118"/>
      <c r="AH537" s="118"/>
      <c r="AI537" s="118"/>
      <c r="AJ537" s="118"/>
      <c r="AK537" s="118"/>
      <c r="AL537" s="118"/>
      <c r="AM537" s="118"/>
      <c r="AN537" s="118"/>
      <c r="AO537" s="118"/>
      <c r="AP537" s="118"/>
      <c r="AQ537" s="118"/>
      <c r="AR537" s="118"/>
      <c r="AS537" s="118"/>
      <c r="AT537" s="118"/>
      <c r="AU537" s="578"/>
      <c r="AV537" s="578"/>
      <c r="AW537" s="118"/>
      <c r="AX537" s="118"/>
      <c r="AY537" s="118"/>
      <c r="AZ537" s="118"/>
      <c r="BA537" s="118"/>
      <c r="BB537" s="19"/>
      <c r="BC537" s="19"/>
      <c r="BQ537" s="12"/>
      <c r="BR537" s="12"/>
      <c r="BS537" s="12"/>
      <c r="BT537" s="76"/>
      <c r="BU537" s="76"/>
    </row>
    <row r="538" spans="1:73">
      <c r="A538" s="19"/>
      <c r="B538" s="19"/>
      <c r="C538" s="19"/>
      <c r="D538" s="19"/>
      <c r="E538" s="89"/>
      <c r="F538" s="89"/>
      <c r="G538" s="19"/>
      <c r="H538" s="90"/>
      <c r="I538" s="90"/>
      <c r="J538" s="19"/>
      <c r="K538" s="19"/>
      <c r="L538" s="19"/>
      <c r="M538" s="19"/>
      <c r="N538" s="19"/>
      <c r="O538" s="19"/>
      <c r="P538" s="19"/>
      <c r="Q538" s="19"/>
      <c r="R538" s="141"/>
      <c r="S538" s="141"/>
      <c r="T538" s="141"/>
      <c r="U538" s="141"/>
      <c r="V538" s="141"/>
      <c r="W538" s="141"/>
      <c r="X538" s="141"/>
      <c r="Y538" s="141"/>
      <c r="Z538" s="19"/>
      <c r="AA538" s="578"/>
      <c r="AB538" s="578"/>
      <c r="AC538" s="136"/>
      <c r="AD538" s="118"/>
      <c r="AE538" s="118"/>
      <c r="AF538" s="118"/>
      <c r="AG538" s="118"/>
      <c r="AH538" s="118"/>
      <c r="AI538" s="118"/>
      <c r="AJ538" s="118"/>
      <c r="AK538" s="118"/>
      <c r="AL538" s="118"/>
      <c r="AM538" s="118"/>
      <c r="AN538" s="118"/>
      <c r="AO538" s="118"/>
      <c r="AP538" s="118"/>
      <c r="AQ538" s="118"/>
      <c r="AR538" s="118"/>
      <c r="AS538" s="118"/>
      <c r="AT538" s="118"/>
      <c r="AU538" s="578"/>
      <c r="AV538" s="578"/>
      <c r="AW538" s="118"/>
      <c r="AX538" s="118"/>
      <c r="AY538" s="118"/>
      <c r="AZ538" s="118"/>
      <c r="BA538" s="118"/>
      <c r="BB538" s="19"/>
      <c r="BC538" s="19"/>
      <c r="BQ538" s="12"/>
      <c r="BR538" s="12"/>
      <c r="BS538" s="12"/>
      <c r="BT538" s="76"/>
      <c r="BU538" s="76"/>
    </row>
    <row r="539" spans="1:73">
      <c r="A539" s="19"/>
      <c r="B539" s="19"/>
      <c r="C539" s="19"/>
      <c r="D539" s="19"/>
      <c r="E539" s="89"/>
      <c r="F539" s="89"/>
      <c r="G539" s="19"/>
      <c r="H539" s="90"/>
      <c r="I539" s="90"/>
      <c r="J539" s="19"/>
      <c r="K539" s="19"/>
      <c r="L539" s="19"/>
      <c r="M539" s="19"/>
      <c r="N539" s="19"/>
      <c r="O539" s="19"/>
      <c r="P539" s="19"/>
      <c r="Q539" s="19"/>
      <c r="R539" s="141"/>
      <c r="S539" s="141"/>
      <c r="T539" s="141"/>
      <c r="U539" s="141"/>
      <c r="V539" s="141"/>
      <c r="W539" s="141"/>
      <c r="X539" s="141"/>
      <c r="Y539" s="141"/>
      <c r="Z539" s="19"/>
      <c r="AA539" s="578"/>
      <c r="AB539" s="578"/>
      <c r="AC539" s="136"/>
      <c r="AD539" s="118"/>
      <c r="AE539" s="118"/>
      <c r="AF539" s="118"/>
      <c r="AG539" s="118"/>
      <c r="AH539" s="118"/>
      <c r="AI539" s="118"/>
      <c r="AJ539" s="118"/>
      <c r="AK539" s="118"/>
      <c r="AL539" s="118"/>
      <c r="AM539" s="118"/>
      <c r="AN539" s="118"/>
      <c r="AO539" s="118"/>
      <c r="AP539" s="118"/>
      <c r="AQ539" s="118"/>
      <c r="AR539" s="118"/>
      <c r="AS539" s="118"/>
      <c r="AT539" s="118"/>
      <c r="AU539" s="578"/>
      <c r="AV539" s="578"/>
      <c r="AW539" s="118"/>
      <c r="AX539" s="118"/>
      <c r="AY539" s="118"/>
      <c r="AZ539" s="118"/>
      <c r="BA539" s="118"/>
      <c r="BB539" s="19"/>
      <c r="BC539" s="19"/>
      <c r="BQ539" s="12"/>
      <c r="BR539" s="12"/>
      <c r="BS539" s="12"/>
      <c r="BT539" s="76"/>
      <c r="BU539" s="76"/>
    </row>
    <row r="540" spans="1:73">
      <c r="A540" s="19"/>
      <c r="B540" s="19"/>
      <c r="C540" s="19"/>
      <c r="D540" s="19"/>
      <c r="E540" s="89"/>
      <c r="F540" s="89"/>
      <c r="G540" s="19"/>
      <c r="H540" s="90"/>
      <c r="I540" s="90"/>
      <c r="J540" s="19"/>
      <c r="K540" s="19"/>
      <c r="L540" s="19"/>
      <c r="M540" s="19"/>
      <c r="N540" s="19"/>
      <c r="O540" s="19"/>
      <c r="P540" s="19"/>
      <c r="Q540" s="19"/>
      <c r="R540" s="141"/>
      <c r="S540" s="141"/>
      <c r="T540" s="141"/>
      <c r="U540" s="141"/>
      <c r="V540" s="141"/>
      <c r="W540" s="141"/>
      <c r="X540" s="141"/>
      <c r="Y540" s="141"/>
      <c r="Z540" s="19"/>
      <c r="AA540" s="578"/>
      <c r="AB540" s="578"/>
      <c r="AC540" s="136"/>
      <c r="AD540" s="118"/>
      <c r="AE540" s="118"/>
      <c r="AF540" s="118"/>
      <c r="AG540" s="118"/>
      <c r="AH540" s="118"/>
      <c r="AI540" s="118"/>
      <c r="AJ540" s="118"/>
      <c r="AK540" s="118"/>
      <c r="AL540" s="118"/>
      <c r="AM540" s="118"/>
      <c r="AN540" s="118"/>
      <c r="AO540" s="118"/>
      <c r="AP540" s="118"/>
      <c r="AQ540" s="118"/>
      <c r="AR540" s="118"/>
      <c r="AS540" s="118"/>
      <c r="AT540" s="118"/>
      <c r="AU540" s="578"/>
      <c r="AV540" s="578"/>
      <c r="AW540" s="118"/>
      <c r="AX540" s="118"/>
      <c r="AY540" s="118"/>
      <c r="AZ540" s="118"/>
      <c r="BA540" s="118"/>
      <c r="BB540" s="19"/>
      <c r="BC540" s="19"/>
      <c r="BQ540" s="12"/>
      <c r="BR540" s="12"/>
      <c r="BS540" s="12"/>
      <c r="BT540" s="76"/>
      <c r="BU540" s="76"/>
    </row>
    <row r="541" spans="1:73">
      <c r="A541" s="19"/>
      <c r="B541" s="19"/>
      <c r="C541" s="19"/>
      <c r="D541" s="19"/>
      <c r="E541" s="89"/>
      <c r="F541" s="89"/>
      <c r="G541" s="19"/>
      <c r="H541" s="90"/>
      <c r="I541" s="90"/>
      <c r="J541" s="19"/>
      <c r="K541" s="19"/>
      <c r="L541" s="19"/>
      <c r="M541" s="19"/>
      <c r="N541" s="19"/>
      <c r="O541" s="19"/>
      <c r="P541" s="19"/>
      <c r="Q541" s="19"/>
      <c r="R541" s="141"/>
      <c r="S541" s="141"/>
      <c r="T541" s="141"/>
      <c r="U541" s="141"/>
      <c r="V541" s="141"/>
      <c r="W541" s="141"/>
      <c r="X541" s="141"/>
      <c r="Y541" s="141"/>
      <c r="Z541" s="19"/>
      <c r="AA541" s="578"/>
      <c r="AB541" s="578"/>
      <c r="AC541" s="136"/>
      <c r="AD541" s="118"/>
      <c r="AE541" s="118"/>
      <c r="AF541" s="118"/>
      <c r="AG541" s="118"/>
      <c r="AH541" s="118"/>
      <c r="AI541" s="118"/>
      <c r="AJ541" s="118"/>
      <c r="AK541" s="118"/>
      <c r="AL541" s="118"/>
      <c r="AM541" s="118"/>
      <c r="AN541" s="118"/>
      <c r="AO541" s="118"/>
      <c r="AP541" s="118"/>
      <c r="AQ541" s="118"/>
      <c r="AR541" s="118"/>
      <c r="AS541" s="118"/>
      <c r="AT541" s="118"/>
      <c r="AU541" s="578"/>
      <c r="AV541" s="578"/>
      <c r="AW541" s="118"/>
      <c r="AX541" s="118"/>
      <c r="AY541" s="118"/>
      <c r="AZ541" s="118"/>
      <c r="BA541" s="118"/>
      <c r="BB541" s="19"/>
      <c r="BC541" s="19"/>
      <c r="BQ541" s="12"/>
      <c r="BR541" s="12"/>
      <c r="BS541" s="12"/>
      <c r="BT541" s="76"/>
      <c r="BU541" s="76"/>
    </row>
    <row r="542" spans="1:73">
      <c r="A542" s="19"/>
      <c r="B542" s="19"/>
      <c r="C542" s="19"/>
      <c r="D542" s="19"/>
      <c r="E542" s="89"/>
      <c r="F542" s="89"/>
      <c r="G542" s="19"/>
      <c r="H542" s="90"/>
      <c r="I542" s="90"/>
      <c r="J542" s="19"/>
      <c r="K542" s="19"/>
      <c r="L542" s="19"/>
      <c r="M542" s="19"/>
      <c r="N542" s="19"/>
      <c r="O542" s="19"/>
      <c r="P542" s="19"/>
      <c r="Q542" s="19"/>
      <c r="R542" s="141"/>
      <c r="S542" s="141"/>
      <c r="T542" s="141"/>
      <c r="U542" s="141"/>
      <c r="V542" s="141"/>
      <c r="W542" s="141"/>
      <c r="X542" s="141"/>
      <c r="Y542" s="141"/>
      <c r="Z542" s="19"/>
      <c r="AA542" s="578"/>
      <c r="AB542" s="578"/>
      <c r="AC542" s="136"/>
      <c r="AD542" s="118"/>
      <c r="AE542" s="118"/>
      <c r="AF542" s="118"/>
      <c r="AG542" s="118"/>
      <c r="AH542" s="118"/>
      <c r="AI542" s="118"/>
      <c r="AJ542" s="118"/>
      <c r="AK542" s="118"/>
      <c r="AL542" s="118"/>
      <c r="AM542" s="118"/>
      <c r="AN542" s="118"/>
      <c r="AO542" s="118"/>
      <c r="AP542" s="118"/>
      <c r="AQ542" s="118"/>
      <c r="AR542" s="118"/>
      <c r="AS542" s="118"/>
      <c r="AT542" s="118"/>
      <c r="AU542" s="578"/>
      <c r="AV542" s="578"/>
      <c r="AW542" s="118"/>
      <c r="AX542" s="118"/>
      <c r="AY542" s="118"/>
      <c r="AZ542" s="118"/>
      <c r="BA542" s="118"/>
      <c r="BB542" s="19"/>
      <c r="BC542" s="19"/>
      <c r="BQ542" s="12"/>
      <c r="BR542" s="12"/>
      <c r="BS542" s="12"/>
      <c r="BT542" s="76"/>
      <c r="BU542" s="76"/>
    </row>
    <row r="543" spans="1:73">
      <c r="A543" s="19"/>
      <c r="B543" s="19"/>
      <c r="C543" s="19"/>
      <c r="D543" s="19"/>
      <c r="E543" s="89"/>
      <c r="F543" s="89"/>
      <c r="G543" s="19"/>
      <c r="H543" s="90"/>
      <c r="I543" s="90"/>
      <c r="J543" s="19"/>
      <c r="K543" s="19"/>
      <c r="L543" s="19"/>
      <c r="M543" s="19"/>
      <c r="N543" s="19"/>
      <c r="O543" s="19"/>
      <c r="P543" s="19"/>
      <c r="Q543" s="19"/>
      <c r="R543" s="141"/>
      <c r="S543" s="141"/>
      <c r="T543" s="141"/>
      <c r="U543" s="141"/>
      <c r="V543" s="141"/>
      <c r="W543" s="141"/>
      <c r="X543" s="141"/>
      <c r="Y543" s="141"/>
      <c r="Z543" s="19"/>
      <c r="AA543" s="578"/>
      <c r="AB543" s="578"/>
      <c r="AC543" s="118"/>
      <c r="AD543" s="118"/>
      <c r="AE543" s="118"/>
      <c r="AF543" s="118"/>
      <c r="AG543" s="118"/>
      <c r="AH543" s="118"/>
      <c r="AI543" s="118"/>
      <c r="AJ543" s="118"/>
      <c r="AK543" s="118"/>
      <c r="AL543" s="118"/>
      <c r="AM543" s="118"/>
      <c r="AN543" s="118"/>
      <c r="AO543" s="118"/>
      <c r="AP543" s="118"/>
      <c r="AQ543" s="118"/>
      <c r="AR543" s="118"/>
      <c r="AS543" s="118"/>
      <c r="AT543" s="118"/>
      <c r="AU543" s="578"/>
      <c r="AV543" s="578"/>
      <c r="AW543" s="118"/>
      <c r="AX543" s="118"/>
      <c r="AY543" s="118"/>
      <c r="AZ543" s="118"/>
      <c r="BA543" s="118"/>
      <c r="BB543" s="19"/>
      <c r="BC543" s="19"/>
      <c r="BQ543" s="12"/>
      <c r="BR543" s="12"/>
      <c r="BS543" s="12"/>
      <c r="BT543" s="76"/>
      <c r="BU543" s="76"/>
    </row>
    <row r="544" spans="1:73">
      <c r="A544" s="19"/>
      <c r="B544" s="19"/>
      <c r="C544" s="19"/>
      <c r="D544" s="19"/>
      <c r="E544" s="89"/>
      <c r="F544" s="89"/>
      <c r="G544" s="19"/>
      <c r="H544" s="90"/>
      <c r="I544" s="90"/>
      <c r="J544" s="19"/>
      <c r="K544" s="19"/>
      <c r="L544" s="19"/>
      <c r="M544" s="19"/>
      <c r="N544" s="19"/>
      <c r="O544" s="19"/>
      <c r="P544" s="19"/>
      <c r="Q544" s="19"/>
      <c r="R544" s="141"/>
      <c r="S544" s="141"/>
      <c r="T544" s="141"/>
      <c r="U544" s="141"/>
      <c r="V544" s="141"/>
      <c r="W544" s="141"/>
      <c r="X544" s="141"/>
      <c r="Y544" s="141"/>
      <c r="Z544" s="19"/>
      <c r="AA544" s="578"/>
      <c r="AB544" s="578"/>
      <c r="AC544" s="118"/>
      <c r="AD544" s="118"/>
      <c r="AE544" s="118"/>
      <c r="AF544" s="118"/>
      <c r="AG544" s="118"/>
      <c r="AH544" s="118"/>
      <c r="AI544" s="118"/>
      <c r="AJ544" s="118"/>
      <c r="AK544" s="118"/>
      <c r="AL544" s="118"/>
      <c r="AM544" s="118"/>
      <c r="AN544" s="118"/>
      <c r="AO544" s="118"/>
      <c r="AP544" s="118"/>
      <c r="AQ544" s="118"/>
      <c r="AR544" s="118"/>
      <c r="AS544" s="118"/>
      <c r="AT544" s="118"/>
      <c r="AU544" s="578"/>
      <c r="AV544" s="578"/>
      <c r="AW544" s="118"/>
      <c r="AX544" s="118"/>
      <c r="AY544" s="118"/>
      <c r="AZ544" s="118"/>
      <c r="BA544" s="118"/>
      <c r="BB544" s="19"/>
      <c r="BC544" s="19"/>
      <c r="BQ544" s="12"/>
      <c r="BR544" s="12"/>
      <c r="BS544" s="12"/>
      <c r="BT544" s="76"/>
      <c r="BU544" s="76"/>
    </row>
    <row r="545" spans="1:73">
      <c r="A545" s="19"/>
      <c r="B545" s="19"/>
      <c r="C545" s="19"/>
      <c r="D545" s="19"/>
      <c r="E545" s="89"/>
      <c r="F545" s="89"/>
      <c r="G545" s="19"/>
      <c r="H545" s="90"/>
      <c r="I545" s="90"/>
      <c r="J545" s="19"/>
      <c r="K545" s="19"/>
      <c r="L545" s="19"/>
      <c r="M545" s="19"/>
      <c r="N545" s="19"/>
      <c r="O545" s="19"/>
      <c r="P545" s="19"/>
      <c r="Q545" s="19"/>
      <c r="R545" s="141"/>
      <c r="S545" s="141"/>
      <c r="T545" s="141"/>
      <c r="U545" s="141"/>
      <c r="V545" s="141"/>
      <c r="W545" s="141"/>
      <c r="X545" s="141"/>
      <c r="Y545" s="141"/>
      <c r="Z545" s="19"/>
      <c r="AA545" s="578"/>
      <c r="AB545" s="578"/>
      <c r="AC545" s="118"/>
      <c r="AD545" s="118"/>
      <c r="AE545" s="118"/>
      <c r="AF545" s="118"/>
      <c r="AG545" s="118"/>
      <c r="AH545" s="118"/>
      <c r="AI545" s="118"/>
      <c r="AJ545" s="118"/>
      <c r="AK545" s="118"/>
      <c r="AL545" s="118"/>
      <c r="AM545" s="118"/>
      <c r="AN545" s="118"/>
      <c r="AO545" s="118"/>
      <c r="AP545" s="118"/>
      <c r="AQ545" s="118"/>
      <c r="AR545" s="118"/>
      <c r="AS545" s="118"/>
      <c r="AT545" s="118"/>
      <c r="AU545" s="578"/>
      <c r="AV545" s="578"/>
      <c r="AW545" s="118"/>
      <c r="AX545" s="118"/>
      <c r="AY545" s="118"/>
      <c r="AZ545" s="118"/>
      <c r="BA545" s="118"/>
      <c r="BB545" s="19"/>
      <c r="BC545" s="19"/>
      <c r="BQ545" s="12"/>
      <c r="BR545" s="12"/>
      <c r="BS545" s="12"/>
      <c r="BT545" s="76"/>
      <c r="BU545" s="76"/>
    </row>
    <row r="546" spans="1:73">
      <c r="A546" s="19"/>
      <c r="B546" s="19"/>
      <c r="C546" s="19"/>
      <c r="D546" s="19"/>
      <c r="E546" s="89"/>
      <c r="F546" s="89"/>
      <c r="G546" s="19"/>
      <c r="H546" s="90"/>
      <c r="I546" s="90"/>
      <c r="J546" s="19"/>
      <c r="K546" s="19"/>
      <c r="L546" s="19"/>
      <c r="M546" s="19"/>
      <c r="N546" s="19"/>
      <c r="O546" s="19"/>
      <c r="P546" s="19"/>
      <c r="Q546" s="19"/>
      <c r="R546" s="141"/>
      <c r="S546" s="141"/>
      <c r="T546" s="141"/>
      <c r="U546" s="141"/>
      <c r="V546" s="141"/>
      <c r="W546" s="141"/>
      <c r="X546" s="141"/>
      <c r="Y546" s="141"/>
      <c r="Z546" s="19"/>
      <c r="AA546" s="118"/>
      <c r="AB546" s="118"/>
      <c r="AC546" s="118"/>
      <c r="AD546" s="118"/>
      <c r="AE546" s="118"/>
      <c r="AF546" s="118"/>
      <c r="AG546" s="118"/>
      <c r="AH546" s="118"/>
      <c r="AI546" s="118"/>
      <c r="AJ546" s="118"/>
      <c r="AK546" s="118"/>
      <c r="AL546" s="118"/>
      <c r="AM546" s="118"/>
      <c r="AN546" s="118"/>
      <c r="AO546" s="118"/>
      <c r="AP546" s="118"/>
      <c r="AQ546" s="118"/>
      <c r="AR546" s="118"/>
      <c r="AS546" s="118"/>
      <c r="AT546" s="118"/>
      <c r="AU546" s="118"/>
      <c r="AV546" s="118"/>
      <c r="AW546" s="118"/>
      <c r="AX546" s="118"/>
      <c r="AY546" s="118"/>
      <c r="AZ546" s="118"/>
      <c r="BA546" s="118"/>
      <c r="BB546" s="19"/>
      <c r="BC546" s="19"/>
      <c r="BQ546" s="12"/>
      <c r="BR546" s="12"/>
      <c r="BS546" s="12"/>
      <c r="BT546" s="76"/>
      <c r="BU546" s="76"/>
    </row>
    <row r="547" spans="1:73">
      <c r="A547" s="19"/>
      <c r="B547" s="19"/>
      <c r="C547" s="19"/>
      <c r="D547" s="19"/>
      <c r="E547" s="89"/>
      <c r="F547" s="89"/>
      <c r="G547" s="19"/>
      <c r="H547" s="90"/>
      <c r="I547" s="90"/>
      <c r="J547" s="19"/>
      <c r="K547" s="19"/>
      <c r="L547" s="19"/>
      <c r="M547" s="19"/>
      <c r="N547" s="19"/>
      <c r="O547" s="19"/>
      <c r="P547" s="19"/>
      <c r="Q547" s="19"/>
      <c r="R547" s="141"/>
      <c r="S547" s="141"/>
      <c r="T547" s="141"/>
      <c r="U547" s="141"/>
      <c r="V547" s="141"/>
      <c r="W547" s="141"/>
      <c r="X547" s="141"/>
      <c r="Y547" s="141"/>
      <c r="Z547" s="19"/>
      <c r="AA547" s="118"/>
      <c r="AB547" s="118"/>
      <c r="AC547" s="118"/>
      <c r="AD547" s="118"/>
      <c r="AE547" s="118"/>
      <c r="AF547" s="118"/>
      <c r="AG547" s="118"/>
      <c r="AH547" s="118"/>
      <c r="AI547" s="118"/>
      <c r="AJ547" s="118"/>
      <c r="AK547" s="118"/>
      <c r="AL547" s="118"/>
      <c r="AM547" s="118"/>
      <c r="AN547" s="118"/>
      <c r="AO547" s="118"/>
      <c r="AP547" s="118"/>
      <c r="AQ547" s="118"/>
      <c r="AR547" s="118"/>
      <c r="AS547" s="118"/>
      <c r="AT547" s="118"/>
      <c r="AU547" s="118"/>
      <c r="AV547" s="118"/>
      <c r="AW547" s="118"/>
      <c r="AX547" s="118"/>
      <c r="AY547" s="118"/>
      <c r="AZ547" s="118"/>
      <c r="BA547" s="118"/>
      <c r="BB547" s="19"/>
      <c r="BC547" s="19"/>
      <c r="BQ547" s="12"/>
      <c r="BR547" s="12"/>
      <c r="BS547" s="12"/>
      <c r="BT547" s="76"/>
      <c r="BU547" s="76"/>
    </row>
    <row r="548" spans="1:73" ht="20.25">
      <c r="A548" s="19"/>
      <c r="B548" s="19"/>
      <c r="C548" s="19"/>
      <c r="D548" s="19"/>
      <c r="E548" s="89"/>
      <c r="F548" s="89"/>
      <c r="G548" s="19"/>
      <c r="H548" s="90"/>
      <c r="I548" s="90"/>
      <c r="J548" s="19"/>
      <c r="K548" s="19"/>
      <c r="L548" s="19"/>
      <c r="M548" s="19"/>
      <c r="N548" s="19"/>
      <c r="O548" s="19"/>
      <c r="P548" s="19"/>
      <c r="Q548" s="19"/>
      <c r="R548" s="141"/>
      <c r="S548" s="141"/>
      <c r="T548" s="141"/>
      <c r="U548" s="141"/>
      <c r="V548" s="141"/>
      <c r="W548" s="141"/>
      <c r="X548" s="141"/>
      <c r="Y548" s="141"/>
      <c r="Z548" s="19"/>
      <c r="AA548" s="585" t="str">
        <f>I3</f>
        <v>Lisbet</v>
      </c>
      <c r="AB548" s="585"/>
      <c r="AC548" s="118"/>
      <c r="AD548" s="118"/>
      <c r="AE548" s="118"/>
      <c r="AF548" s="118"/>
      <c r="AG548" s="118"/>
      <c r="AH548" s="118"/>
      <c r="AI548" s="118"/>
      <c r="AJ548" s="118"/>
      <c r="AK548" s="118"/>
      <c r="AL548" s="118"/>
      <c r="AM548" s="118"/>
      <c r="AN548" s="118"/>
      <c r="AO548" s="118"/>
      <c r="AP548" s="118"/>
      <c r="AQ548" s="118"/>
      <c r="AR548" s="118"/>
      <c r="AS548" s="118"/>
      <c r="AT548" s="118"/>
      <c r="AU548" s="536" t="str">
        <f>L3</f>
        <v>Merete</v>
      </c>
      <c r="AV548" s="431"/>
      <c r="AW548" s="118"/>
      <c r="AX548" s="118"/>
      <c r="AY548" s="118"/>
      <c r="AZ548" s="118"/>
      <c r="BA548" s="118"/>
      <c r="BB548" s="19"/>
      <c r="BC548" s="19"/>
      <c r="BQ548" s="12"/>
      <c r="BR548" s="12"/>
      <c r="BS548" s="12"/>
      <c r="BT548" s="76"/>
      <c r="BU548" s="76"/>
    </row>
    <row r="549" spans="1:73">
      <c r="A549" s="19"/>
      <c r="B549" s="19"/>
      <c r="C549" s="19"/>
      <c r="D549" s="19"/>
      <c r="E549" s="89"/>
      <c r="F549" s="89"/>
      <c r="G549" s="19"/>
      <c r="H549" s="90"/>
      <c r="I549" s="90"/>
      <c r="J549" s="19"/>
      <c r="K549" s="19"/>
      <c r="L549" s="19"/>
      <c r="M549" s="19"/>
      <c r="N549" s="19"/>
      <c r="O549" s="19"/>
      <c r="P549" s="19"/>
      <c r="Q549" s="19"/>
      <c r="R549" s="141"/>
      <c r="S549" s="141"/>
      <c r="T549" s="141"/>
      <c r="U549" s="141"/>
      <c r="V549" s="141"/>
      <c r="W549" s="141"/>
      <c r="X549" s="141"/>
      <c r="Y549" s="141"/>
      <c r="Z549" s="19"/>
      <c r="AA549" s="578">
        <f>I4</f>
        <v>1</v>
      </c>
      <c r="AB549" s="578"/>
      <c r="AC549" s="118"/>
      <c r="AD549" s="118"/>
      <c r="AE549" s="118"/>
      <c r="AF549" s="118"/>
      <c r="AG549" s="118"/>
      <c r="AH549" s="118"/>
      <c r="AI549" s="118"/>
      <c r="AJ549" s="118"/>
      <c r="AK549" s="118"/>
      <c r="AL549" s="118"/>
      <c r="AM549" s="118"/>
      <c r="AN549" s="118"/>
      <c r="AO549" s="118"/>
      <c r="AP549" s="118"/>
      <c r="AQ549" s="118"/>
      <c r="AR549" s="118"/>
      <c r="AS549" s="118"/>
      <c r="AT549" s="118"/>
      <c r="AU549" s="578">
        <f>L4</f>
        <v>4</v>
      </c>
      <c r="AV549" s="578"/>
      <c r="AW549" s="118"/>
      <c r="AX549" s="118"/>
      <c r="AY549" s="118"/>
      <c r="AZ549" s="118"/>
      <c r="BA549" s="118"/>
      <c r="BB549" s="19"/>
      <c r="BC549" s="19"/>
      <c r="BQ549" s="12"/>
      <c r="BR549" s="12"/>
      <c r="BS549" s="12"/>
      <c r="BT549" s="76"/>
      <c r="BU549" s="76"/>
    </row>
    <row r="550" spans="1:73">
      <c r="A550" s="19"/>
      <c r="B550" s="19"/>
      <c r="C550" s="19"/>
      <c r="D550" s="19"/>
      <c r="E550" s="89"/>
      <c r="F550" s="89"/>
      <c r="G550" s="19"/>
      <c r="H550" s="90"/>
      <c r="I550" s="90"/>
      <c r="J550" s="19"/>
      <c r="K550" s="19"/>
      <c r="L550" s="19"/>
      <c r="M550" s="19"/>
      <c r="N550" s="19"/>
      <c r="O550" s="19"/>
      <c r="P550" s="19"/>
      <c r="Q550" s="19"/>
      <c r="R550" s="141"/>
      <c r="S550" s="141"/>
      <c r="T550" s="141"/>
      <c r="U550" s="141"/>
      <c r="V550" s="141"/>
      <c r="W550" s="141"/>
      <c r="X550" s="141"/>
      <c r="Y550" s="141"/>
      <c r="Z550" s="19"/>
      <c r="AA550" s="578"/>
      <c r="AB550" s="578"/>
      <c r="AC550" s="118"/>
      <c r="AD550" s="118"/>
      <c r="AE550" s="118"/>
      <c r="AF550" s="118"/>
      <c r="AG550" s="118"/>
      <c r="AH550" s="118"/>
      <c r="AI550" s="118"/>
      <c r="AJ550" s="118"/>
      <c r="AK550" s="118"/>
      <c r="AL550" s="118"/>
      <c r="AM550" s="118"/>
      <c r="AN550" s="118"/>
      <c r="AO550" s="118"/>
      <c r="AP550" s="118"/>
      <c r="AQ550" s="118"/>
      <c r="AR550" s="118"/>
      <c r="AS550" s="118"/>
      <c r="AT550" s="118"/>
      <c r="AU550" s="578"/>
      <c r="AV550" s="578"/>
      <c r="AW550" s="118"/>
      <c r="AX550" s="118"/>
      <c r="AY550" s="118"/>
      <c r="AZ550" s="118"/>
      <c r="BA550" s="118"/>
      <c r="BB550" s="19"/>
      <c r="BC550" s="19"/>
      <c r="BQ550" s="12"/>
      <c r="BR550" s="12"/>
      <c r="BS550" s="12"/>
      <c r="BT550" s="76"/>
      <c r="BU550" s="76"/>
    </row>
    <row r="551" spans="1:73">
      <c r="A551" s="19"/>
      <c r="B551" s="19"/>
      <c r="C551" s="19"/>
      <c r="D551" s="19"/>
      <c r="E551" s="89"/>
      <c r="F551" s="89"/>
      <c r="G551" s="19"/>
      <c r="H551" s="90"/>
      <c r="I551" s="90"/>
      <c r="J551" s="19"/>
      <c r="K551" s="19"/>
      <c r="L551" s="19"/>
      <c r="M551" s="19"/>
      <c r="N551" s="19"/>
      <c r="O551" s="19"/>
      <c r="P551" s="19"/>
      <c r="Q551" s="19"/>
      <c r="R551" s="141"/>
      <c r="S551" s="141"/>
      <c r="T551" s="141"/>
      <c r="U551" s="141"/>
      <c r="V551" s="141"/>
      <c r="W551" s="141"/>
      <c r="X551" s="141"/>
      <c r="Y551" s="141"/>
      <c r="Z551" s="19"/>
      <c r="AA551" s="578"/>
      <c r="AB551" s="578"/>
      <c r="AC551" s="118"/>
      <c r="AD551" s="118"/>
      <c r="AE551" s="118"/>
      <c r="AF551" s="118"/>
      <c r="AG551" s="118"/>
      <c r="AH551" s="118"/>
      <c r="AI551" s="118"/>
      <c r="AJ551" s="118"/>
      <c r="AK551" s="118"/>
      <c r="AL551" s="118"/>
      <c r="AM551" s="118"/>
      <c r="AN551" s="118"/>
      <c r="AO551" s="118"/>
      <c r="AP551" s="118"/>
      <c r="AQ551" s="118"/>
      <c r="AR551" s="118"/>
      <c r="AS551" s="118"/>
      <c r="AT551" s="118"/>
      <c r="AU551" s="578"/>
      <c r="AV551" s="578"/>
      <c r="AW551" s="118"/>
      <c r="AX551" s="118"/>
      <c r="AY551" s="118"/>
      <c r="AZ551" s="118"/>
      <c r="BA551" s="118"/>
      <c r="BB551" s="19"/>
      <c r="BC551" s="19"/>
      <c r="BQ551" s="12"/>
      <c r="BR551" s="12"/>
      <c r="BS551" s="12"/>
      <c r="BT551" s="76"/>
      <c r="BU551" s="76"/>
    </row>
    <row r="552" spans="1:73">
      <c r="A552" s="19"/>
      <c r="B552" s="19"/>
      <c r="C552" s="19"/>
      <c r="D552" s="19"/>
      <c r="E552" s="89"/>
      <c r="F552" s="89"/>
      <c r="G552" s="19"/>
      <c r="H552" s="90"/>
      <c r="I552" s="90"/>
      <c r="J552" s="19"/>
      <c r="K552" s="19"/>
      <c r="L552" s="19"/>
      <c r="M552" s="19"/>
      <c r="N552" s="19"/>
      <c r="O552" s="19"/>
      <c r="P552" s="19"/>
      <c r="Q552" s="19"/>
      <c r="R552" s="141"/>
      <c r="S552" s="141"/>
      <c r="T552" s="141"/>
      <c r="U552" s="141"/>
      <c r="V552" s="141"/>
      <c r="W552" s="141"/>
      <c r="X552" s="141"/>
      <c r="Y552" s="141"/>
      <c r="Z552" s="19"/>
      <c r="AA552" s="578"/>
      <c r="AB552" s="578"/>
      <c r="AC552" s="118"/>
      <c r="AD552" s="118"/>
      <c r="AE552" s="118"/>
      <c r="AF552" s="118"/>
      <c r="AG552" s="118"/>
      <c r="AH552" s="118"/>
      <c r="AI552" s="118"/>
      <c r="AJ552" s="118"/>
      <c r="AK552" s="118"/>
      <c r="AL552" s="118"/>
      <c r="AM552" s="118"/>
      <c r="AN552" s="118"/>
      <c r="AO552" s="118"/>
      <c r="AP552" s="118"/>
      <c r="AQ552" s="118"/>
      <c r="AR552" s="118"/>
      <c r="AS552" s="118"/>
      <c r="AT552" s="118"/>
      <c r="AU552" s="578"/>
      <c r="AV552" s="578"/>
      <c r="AW552" s="118"/>
      <c r="AX552" s="118"/>
      <c r="AY552" s="118"/>
      <c r="AZ552" s="118"/>
      <c r="BA552" s="118"/>
      <c r="BB552" s="19"/>
      <c r="BC552" s="19"/>
      <c r="BQ552" s="12"/>
      <c r="BR552" s="12"/>
      <c r="BS552" s="12"/>
      <c r="BT552" s="76"/>
      <c r="BU552" s="76"/>
    </row>
    <row r="553" spans="1:73">
      <c r="A553" s="19"/>
      <c r="B553" s="19"/>
      <c r="C553" s="19"/>
      <c r="D553" s="19"/>
      <c r="E553" s="89"/>
      <c r="F553" s="89"/>
      <c r="G553" s="19"/>
      <c r="H553" s="90"/>
      <c r="I553" s="90"/>
      <c r="J553" s="19"/>
      <c r="K553" s="19"/>
      <c r="L553" s="19"/>
      <c r="M553" s="19"/>
      <c r="N553" s="19"/>
      <c r="O553" s="19"/>
      <c r="P553" s="19"/>
      <c r="Q553" s="19"/>
      <c r="R553" s="141"/>
      <c r="S553" s="141"/>
      <c r="T553" s="141"/>
      <c r="U553" s="141"/>
      <c r="V553" s="141"/>
      <c r="W553" s="141"/>
      <c r="X553" s="141"/>
      <c r="Y553" s="141"/>
      <c r="Z553" s="19"/>
      <c r="AA553" s="578"/>
      <c r="AB553" s="578"/>
      <c r="AC553" s="118"/>
      <c r="AD553" s="118"/>
      <c r="AE553" s="118"/>
      <c r="AF553" s="118"/>
      <c r="AG553" s="118"/>
      <c r="AH553" s="118"/>
      <c r="AI553" s="118"/>
      <c r="AJ553" s="118"/>
      <c r="AK553" s="118"/>
      <c r="AL553" s="118"/>
      <c r="AM553" s="118"/>
      <c r="AN553" s="118"/>
      <c r="AO553" s="118"/>
      <c r="AP553" s="118"/>
      <c r="AQ553" s="118"/>
      <c r="AR553" s="118"/>
      <c r="AS553" s="118"/>
      <c r="AT553" s="118"/>
      <c r="AU553" s="578"/>
      <c r="AV553" s="578"/>
      <c r="AW553" s="118"/>
      <c r="AX553" s="118"/>
      <c r="AY553" s="118"/>
      <c r="AZ553" s="118"/>
      <c r="BA553" s="118"/>
      <c r="BB553" s="19"/>
      <c r="BC553" s="19"/>
      <c r="BQ553" s="12"/>
      <c r="BR553" s="12"/>
      <c r="BS553" s="12"/>
      <c r="BT553" s="76"/>
      <c r="BU553" s="76"/>
    </row>
    <row r="554" spans="1:73">
      <c r="A554" s="19"/>
      <c r="B554" s="19"/>
      <c r="C554" s="19"/>
      <c r="D554" s="19"/>
      <c r="E554" s="89"/>
      <c r="F554" s="89"/>
      <c r="G554" s="19"/>
      <c r="H554" s="90"/>
      <c r="I554" s="90"/>
      <c r="J554" s="19"/>
      <c r="K554" s="19"/>
      <c r="L554" s="19"/>
      <c r="M554" s="19"/>
      <c r="N554" s="19"/>
      <c r="O554" s="19"/>
      <c r="P554" s="19"/>
      <c r="Q554" s="19"/>
      <c r="R554" s="141"/>
      <c r="S554" s="141"/>
      <c r="T554" s="141"/>
      <c r="U554" s="141"/>
      <c r="V554" s="141"/>
      <c r="W554" s="141"/>
      <c r="X554" s="141"/>
      <c r="Y554" s="141"/>
      <c r="Z554" s="19"/>
      <c r="AA554" s="578"/>
      <c r="AB554" s="578"/>
      <c r="AC554" s="118"/>
      <c r="AD554" s="118"/>
      <c r="AE554" s="118"/>
      <c r="AF554" s="118"/>
      <c r="AG554" s="118"/>
      <c r="AH554" s="118"/>
      <c r="AI554" s="118"/>
      <c r="AJ554" s="118"/>
      <c r="AK554" s="118"/>
      <c r="AL554" s="118"/>
      <c r="AM554" s="118"/>
      <c r="AN554" s="118"/>
      <c r="AO554" s="118"/>
      <c r="AP554" s="118"/>
      <c r="AQ554" s="118"/>
      <c r="AR554" s="118"/>
      <c r="AS554" s="118"/>
      <c r="AT554" s="118"/>
      <c r="AU554" s="578"/>
      <c r="AV554" s="578"/>
      <c r="AW554" s="118"/>
      <c r="AX554" s="118"/>
      <c r="AY554" s="118"/>
      <c r="AZ554" s="118"/>
      <c r="BA554" s="118"/>
      <c r="BB554" s="19"/>
      <c r="BC554" s="19"/>
      <c r="BQ554" s="12"/>
      <c r="BR554" s="12"/>
      <c r="BS554" s="12"/>
      <c r="BT554" s="76"/>
      <c r="BU554" s="76"/>
    </row>
    <row r="555" spans="1:73">
      <c r="A555" s="19"/>
      <c r="B555" s="19"/>
      <c r="C555" s="19"/>
      <c r="D555" s="19"/>
      <c r="E555" s="89"/>
      <c r="F555" s="89"/>
      <c r="G555" s="19"/>
      <c r="H555" s="90"/>
      <c r="I555" s="90"/>
      <c r="J555" s="19"/>
      <c r="K555" s="19"/>
      <c r="L555" s="19"/>
      <c r="M555" s="19"/>
      <c r="N555" s="19"/>
      <c r="O555" s="19"/>
      <c r="P555" s="19"/>
      <c r="Q555" s="19"/>
      <c r="R555" s="141"/>
      <c r="S555" s="141"/>
      <c r="T555" s="141"/>
      <c r="U555" s="141"/>
      <c r="V555" s="141"/>
      <c r="W555" s="141"/>
      <c r="X555" s="141"/>
      <c r="Y555" s="141"/>
      <c r="Z555" s="19"/>
      <c r="AA555" s="578"/>
      <c r="AB555" s="578"/>
      <c r="AC555" s="118"/>
      <c r="AD555" s="118"/>
      <c r="AE555" s="118"/>
      <c r="AF555" s="118"/>
      <c r="AG555" s="118"/>
      <c r="AH555" s="118"/>
      <c r="AI555" s="118"/>
      <c r="AJ555" s="118"/>
      <c r="AK555" s="118"/>
      <c r="AL555" s="118"/>
      <c r="AM555" s="118"/>
      <c r="AN555" s="118"/>
      <c r="AO555" s="118"/>
      <c r="AP555" s="118"/>
      <c r="AQ555" s="118"/>
      <c r="AR555" s="118"/>
      <c r="AS555" s="118"/>
      <c r="AT555" s="118"/>
      <c r="AU555" s="578"/>
      <c r="AV555" s="578"/>
      <c r="AW555" s="118"/>
      <c r="AX555" s="118"/>
      <c r="AY555" s="118"/>
      <c r="AZ555" s="118"/>
      <c r="BA555" s="118"/>
      <c r="BB555" s="19"/>
      <c r="BC555" s="19"/>
      <c r="BQ555" s="12"/>
      <c r="BR555" s="12"/>
      <c r="BS555" s="12"/>
      <c r="BT555" s="76"/>
      <c r="BU555" s="76"/>
    </row>
    <row r="556" spans="1:73" ht="18">
      <c r="A556" s="19"/>
      <c r="B556" s="19"/>
      <c r="C556" s="19"/>
      <c r="D556" s="19"/>
      <c r="E556" s="89"/>
      <c r="F556" s="89"/>
      <c r="G556" s="19"/>
      <c r="H556" s="90"/>
      <c r="I556" s="90"/>
      <c r="J556" s="19"/>
      <c r="K556" s="19"/>
      <c r="L556" s="19"/>
      <c r="M556" s="19"/>
      <c r="N556" s="19"/>
      <c r="O556" s="19"/>
      <c r="P556" s="19"/>
      <c r="Q556" s="19"/>
      <c r="R556" s="141"/>
      <c r="S556" s="141"/>
      <c r="T556" s="141"/>
      <c r="U556" s="141"/>
      <c r="V556" s="141"/>
      <c r="W556" s="141"/>
      <c r="X556" s="141"/>
      <c r="Y556" s="141"/>
      <c r="Z556" s="19"/>
      <c r="AA556" s="578"/>
      <c r="AB556" s="578"/>
      <c r="AC556" s="96"/>
      <c r="AD556" s="96"/>
      <c r="AE556" s="96"/>
      <c r="AF556" s="96"/>
      <c r="AG556" s="96"/>
      <c r="AH556" s="96"/>
      <c r="AI556" s="96"/>
      <c r="AJ556" s="96"/>
      <c r="AK556" s="96"/>
      <c r="AL556" s="96"/>
      <c r="AM556" s="96"/>
      <c r="AN556" s="96"/>
      <c r="AO556" s="96"/>
      <c r="AP556" s="96"/>
      <c r="AQ556" s="96"/>
      <c r="AR556" s="96"/>
      <c r="AS556" s="96"/>
      <c r="AT556" s="96"/>
      <c r="AU556" s="578"/>
      <c r="AV556" s="578"/>
      <c r="AW556" s="118"/>
      <c r="AX556" s="118"/>
      <c r="AY556" s="118"/>
      <c r="AZ556" s="118"/>
      <c r="BA556" s="118"/>
      <c r="BB556" s="19"/>
      <c r="BC556" s="19"/>
      <c r="BQ556" s="12"/>
      <c r="BR556" s="12"/>
      <c r="BS556" s="12"/>
      <c r="BT556" s="76"/>
      <c r="BU556" s="76"/>
    </row>
    <row r="557" spans="1:73">
      <c r="A557" s="19"/>
      <c r="B557" s="19"/>
      <c r="C557" s="19"/>
      <c r="D557" s="19"/>
      <c r="E557" s="89"/>
      <c r="F557" s="89"/>
      <c r="G557" s="19"/>
      <c r="H557" s="90"/>
      <c r="I557" s="90"/>
      <c r="J557" s="19"/>
      <c r="K557" s="19"/>
      <c r="L557" s="19"/>
      <c r="M557" s="19"/>
      <c r="N557" s="19"/>
      <c r="O557" s="19"/>
      <c r="P557" s="19"/>
      <c r="Q557" s="19"/>
      <c r="R557" s="141"/>
      <c r="S557" s="141"/>
      <c r="T557" s="141"/>
      <c r="U557" s="141"/>
      <c r="V557" s="141"/>
      <c r="W557" s="141"/>
      <c r="X557" s="141"/>
      <c r="Y557" s="141"/>
      <c r="Z557" s="19"/>
      <c r="AA557" s="578"/>
      <c r="AB557" s="578"/>
      <c r="AC557" s="118"/>
      <c r="AD557" s="118"/>
      <c r="AE557" s="118"/>
      <c r="AF557" s="118"/>
      <c r="AG557" s="118"/>
      <c r="AH557" s="118"/>
      <c r="AI557" s="118"/>
      <c r="AJ557" s="118"/>
      <c r="AK557" s="118"/>
      <c r="AL557" s="118"/>
      <c r="AM557" s="118"/>
      <c r="AN557" s="118"/>
      <c r="AO557" s="118"/>
      <c r="AP557" s="118"/>
      <c r="AQ557" s="118"/>
      <c r="AR557" s="118"/>
      <c r="AS557" s="118"/>
      <c r="AT557" s="118"/>
      <c r="AU557" s="578"/>
      <c r="AV557" s="578"/>
      <c r="AW557" s="118"/>
      <c r="AX557" s="118"/>
      <c r="AY557" s="118"/>
      <c r="AZ557" s="118"/>
      <c r="BA557" s="118"/>
      <c r="BB557" s="19"/>
      <c r="BC557" s="19"/>
      <c r="BQ557" s="12"/>
      <c r="BR557" s="12"/>
      <c r="BS557" s="12"/>
      <c r="BT557" s="76"/>
      <c r="BU557" s="76"/>
    </row>
    <row r="558" spans="1:73">
      <c r="A558" s="19"/>
      <c r="B558" s="19"/>
      <c r="C558" s="19"/>
      <c r="D558" s="19"/>
      <c r="E558" s="89"/>
      <c r="F558" s="89"/>
      <c r="G558" s="19"/>
      <c r="H558" s="90"/>
      <c r="I558" s="90"/>
      <c r="J558" s="19"/>
      <c r="K558" s="19"/>
      <c r="L558" s="19"/>
      <c r="M558" s="19"/>
      <c r="N558" s="19"/>
      <c r="O558" s="19"/>
      <c r="P558" s="19"/>
      <c r="Q558" s="19"/>
      <c r="R558" s="141"/>
      <c r="S558" s="141"/>
      <c r="T558" s="141"/>
      <c r="U558" s="141"/>
      <c r="V558" s="141"/>
      <c r="W558" s="141"/>
      <c r="X558" s="141"/>
      <c r="Y558" s="141"/>
      <c r="Z558" s="19"/>
      <c r="AA558" s="578"/>
      <c r="AB558" s="578"/>
      <c r="AC558" s="118"/>
      <c r="AD558" s="118"/>
      <c r="AE558" s="118"/>
      <c r="AF558" s="118"/>
      <c r="AG558" s="118"/>
      <c r="AH558" s="118"/>
      <c r="AI558" s="118"/>
      <c r="AJ558" s="118"/>
      <c r="AK558" s="118"/>
      <c r="AL558" s="118"/>
      <c r="AM558" s="118"/>
      <c r="AN558" s="118"/>
      <c r="AO558" s="118"/>
      <c r="AP558" s="118"/>
      <c r="AQ558" s="118"/>
      <c r="AR558" s="118"/>
      <c r="AS558" s="118"/>
      <c r="AT558" s="118"/>
      <c r="AU558" s="578"/>
      <c r="AV558" s="578"/>
      <c r="AW558" s="118"/>
      <c r="AX558" s="118"/>
      <c r="AY558" s="118"/>
      <c r="AZ558" s="118"/>
      <c r="BA558" s="118"/>
      <c r="BB558" s="19"/>
      <c r="BC558" s="19"/>
      <c r="BQ558" s="12"/>
      <c r="BR558" s="12"/>
      <c r="BS558" s="12"/>
      <c r="BT558" s="76"/>
      <c r="BU558" s="76"/>
    </row>
    <row r="559" spans="1:73">
      <c r="A559" s="19"/>
      <c r="B559" s="19"/>
      <c r="C559" s="19"/>
      <c r="D559" s="19"/>
      <c r="E559" s="89"/>
      <c r="F559" s="89"/>
      <c r="G559" s="19"/>
      <c r="H559" s="90"/>
      <c r="I559" s="90"/>
      <c r="J559" s="19"/>
      <c r="K559" s="19"/>
      <c r="L559" s="19"/>
      <c r="M559" s="19"/>
      <c r="N559" s="19"/>
      <c r="O559" s="19"/>
      <c r="P559" s="19"/>
      <c r="Q559" s="19"/>
      <c r="R559" s="141"/>
      <c r="S559" s="141"/>
      <c r="T559" s="141"/>
      <c r="U559" s="141"/>
      <c r="V559" s="141"/>
      <c r="W559" s="141"/>
      <c r="X559" s="141"/>
      <c r="Y559" s="141"/>
      <c r="Z559" s="19"/>
      <c r="AA559" s="118"/>
      <c r="AB559" s="118"/>
      <c r="AC559" s="118"/>
      <c r="AD559" s="118"/>
      <c r="AE559" s="118"/>
      <c r="AF559" s="118"/>
      <c r="AG559" s="118"/>
      <c r="AH559" s="118"/>
      <c r="AI559" s="118"/>
      <c r="AJ559" s="118"/>
      <c r="AK559" s="118"/>
      <c r="AL559" s="118"/>
      <c r="AM559" s="118"/>
      <c r="AN559" s="118"/>
      <c r="AO559" s="118"/>
      <c r="AP559" s="118"/>
      <c r="AQ559" s="118"/>
      <c r="AR559" s="118"/>
      <c r="AS559" s="118"/>
      <c r="AT559" s="118"/>
      <c r="AU559" s="118"/>
      <c r="AV559" s="118"/>
      <c r="AW559" s="118"/>
      <c r="AX559" s="118"/>
      <c r="AY559" s="118"/>
      <c r="AZ559" s="118"/>
      <c r="BA559" s="118"/>
      <c r="BB559" s="19"/>
      <c r="BC559" s="19"/>
      <c r="BQ559" s="12"/>
      <c r="BR559" s="12"/>
      <c r="BS559" s="12"/>
      <c r="BT559" s="76"/>
      <c r="BU559" s="76"/>
    </row>
    <row r="560" spans="1:73">
      <c r="A560" s="19"/>
      <c r="B560" s="19"/>
      <c r="C560" s="19"/>
      <c r="D560" s="19"/>
      <c r="E560" s="89"/>
      <c r="F560" s="89"/>
      <c r="G560" s="19"/>
      <c r="H560" s="90"/>
      <c r="I560" s="90"/>
      <c r="J560" s="19"/>
      <c r="K560" s="19"/>
      <c r="L560" s="19"/>
      <c r="M560" s="19"/>
      <c r="N560" s="19"/>
      <c r="O560" s="19"/>
      <c r="P560" s="19"/>
      <c r="Q560" s="19"/>
      <c r="R560" s="141"/>
      <c r="S560" s="141"/>
      <c r="T560" s="141"/>
      <c r="U560" s="141"/>
      <c r="V560" s="141"/>
      <c r="W560" s="141"/>
      <c r="X560" s="141"/>
      <c r="Y560" s="141"/>
      <c r="Z560" s="19"/>
      <c r="AA560" s="118"/>
      <c r="AB560" s="118"/>
      <c r="AC560" s="118"/>
      <c r="AD560" s="118"/>
      <c r="AE560" s="118"/>
      <c r="AF560" s="118"/>
      <c r="AG560" s="118"/>
      <c r="AH560" s="118"/>
      <c r="AI560" s="118"/>
      <c r="AJ560" s="118"/>
      <c r="AK560" s="118"/>
      <c r="AL560" s="118"/>
      <c r="AM560" s="118"/>
      <c r="AN560" s="118"/>
      <c r="AO560" s="118"/>
      <c r="AP560" s="118"/>
      <c r="AQ560" s="118"/>
      <c r="AR560" s="118"/>
      <c r="AS560" s="118"/>
      <c r="AT560" s="118"/>
      <c r="AU560" s="118"/>
      <c r="AV560" s="118"/>
      <c r="AW560" s="118"/>
      <c r="AX560" s="118"/>
      <c r="AY560" s="118"/>
      <c r="AZ560" s="118"/>
      <c r="BA560" s="118"/>
      <c r="BB560" s="19"/>
      <c r="BC560" s="19"/>
      <c r="BQ560" s="12"/>
      <c r="BR560" s="12"/>
      <c r="BS560" s="12"/>
      <c r="BT560" s="76"/>
      <c r="BU560" s="76"/>
    </row>
    <row r="561" spans="1:73" ht="20.25">
      <c r="A561" s="19"/>
      <c r="B561" s="19"/>
      <c r="C561" s="19"/>
      <c r="D561" s="19"/>
      <c r="E561" s="89"/>
      <c r="F561" s="89"/>
      <c r="G561" s="19"/>
      <c r="H561" s="90"/>
      <c r="I561" s="90"/>
      <c r="J561" s="19"/>
      <c r="K561" s="19"/>
      <c r="L561" s="19"/>
      <c r="M561" s="19"/>
      <c r="N561" s="19"/>
      <c r="O561" s="19"/>
      <c r="P561" s="19"/>
      <c r="Q561" s="19"/>
      <c r="R561" s="141"/>
      <c r="S561" s="141"/>
      <c r="T561" s="141"/>
      <c r="U561" s="141"/>
      <c r="V561" s="141"/>
      <c r="W561" s="141"/>
      <c r="X561" s="141"/>
      <c r="Y561" s="141"/>
      <c r="Z561" s="19"/>
      <c r="AA561" s="585" t="str">
        <f>K3</f>
        <v>Stian</v>
      </c>
      <c r="AB561" s="585"/>
      <c r="AC561" s="118"/>
      <c r="AD561" s="118"/>
      <c r="AE561" s="118"/>
      <c r="AF561" s="118"/>
      <c r="AG561" s="118"/>
      <c r="AH561" s="118"/>
      <c r="AI561" s="118"/>
      <c r="AJ561" s="118"/>
      <c r="AK561" s="118"/>
      <c r="AL561" s="118"/>
      <c r="AM561" s="118"/>
      <c r="AN561" s="118"/>
      <c r="AO561" s="118"/>
      <c r="AP561" s="118"/>
      <c r="AQ561" s="118"/>
      <c r="AR561" s="118"/>
      <c r="AS561" s="118"/>
      <c r="AT561" s="118"/>
      <c r="AU561" s="536" t="str">
        <f>O3</f>
        <v>Asbjørn</v>
      </c>
      <c r="AV561" s="431"/>
      <c r="AW561" s="118"/>
      <c r="AX561" s="118"/>
      <c r="AY561" s="118"/>
      <c r="AZ561" s="118"/>
      <c r="BA561" s="118"/>
      <c r="BB561" s="19"/>
      <c r="BC561" s="19"/>
      <c r="BQ561" s="12"/>
      <c r="BR561" s="12"/>
      <c r="BS561" s="12"/>
      <c r="BT561" s="76"/>
      <c r="BU561" s="76"/>
    </row>
    <row r="562" spans="1:73">
      <c r="A562" s="19"/>
      <c r="B562" s="19"/>
      <c r="C562" s="19"/>
      <c r="D562" s="19"/>
      <c r="E562" s="89"/>
      <c r="F562" s="89"/>
      <c r="G562" s="19"/>
      <c r="H562" s="90"/>
      <c r="I562" s="90"/>
      <c r="J562" s="19"/>
      <c r="K562" s="19"/>
      <c r="L562" s="19"/>
      <c r="M562" s="19"/>
      <c r="N562" s="19"/>
      <c r="O562" s="19"/>
      <c r="P562" s="19"/>
      <c r="Q562" s="19"/>
      <c r="R562" s="141"/>
      <c r="S562" s="141"/>
      <c r="T562" s="141"/>
      <c r="U562" s="141"/>
      <c r="V562" s="141"/>
      <c r="W562" s="141"/>
      <c r="X562" s="141"/>
      <c r="Y562" s="141"/>
      <c r="Z562" s="19"/>
      <c r="AA562" s="578">
        <f>K4</f>
        <v>10</v>
      </c>
      <c r="AB562" s="578"/>
      <c r="AC562" s="118"/>
      <c r="AD562" s="118"/>
      <c r="AE562" s="118"/>
      <c r="AF562" s="118"/>
      <c r="AG562" s="118"/>
      <c r="AH562" s="118"/>
      <c r="AI562" s="118"/>
      <c r="AJ562" s="118"/>
      <c r="AK562" s="118"/>
      <c r="AL562" s="118"/>
      <c r="AM562" s="118"/>
      <c r="AN562" s="118"/>
      <c r="AO562" s="118"/>
      <c r="AP562" s="118"/>
      <c r="AQ562" s="118"/>
      <c r="AR562" s="118"/>
      <c r="AS562" s="118"/>
      <c r="AT562" s="118"/>
      <c r="AU562" s="578">
        <f>O4</f>
        <v>8</v>
      </c>
      <c r="AV562" s="578"/>
      <c r="AW562" s="118"/>
      <c r="AX562" s="118"/>
      <c r="AY562" s="118"/>
      <c r="AZ562" s="118"/>
      <c r="BA562" s="118"/>
      <c r="BB562" s="19"/>
      <c r="BC562" s="19"/>
      <c r="BQ562" s="12"/>
      <c r="BR562" s="12"/>
      <c r="BS562" s="12"/>
      <c r="BT562" s="76"/>
      <c r="BU562" s="76"/>
    </row>
    <row r="563" spans="1:73">
      <c r="A563" s="19"/>
      <c r="B563" s="19"/>
      <c r="C563" s="19"/>
      <c r="D563" s="19"/>
      <c r="E563" s="89"/>
      <c r="F563" s="89"/>
      <c r="G563" s="19"/>
      <c r="H563" s="90"/>
      <c r="I563" s="90"/>
      <c r="J563" s="19"/>
      <c r="K563" s="19"/>
      <c r="L563" s="19"/>
      <c r="M563" s="19"/>
      <c r="N563" s="19"/>
      <c r="O563" s="19"/>
      <c r="P563" s="19"/>
      <c r="Q563" s="19"/>
      <c r="R563" s="141"/>
      <c r="S563" s="141"/>
      <c r="T563" s="141"/>
      <c r="U563" s="141"/>
      <c r="V563" s="141"/>
      <c r="W563" s="141"/>
      <c r="X563" s="141"/>
      <c r="Y563" s="141"/>
      <c r="Z563" s="19"/>
      <c r="AA563" s="578"/>
      <c r="AB563" s="578"/>
      <c r="AC563" s="118"/>
      <c r="AD563" s="118"/>
      <c r="AE563" s="118"/>
      <c r="AF563" s="118"/>
      <c r="AG563" s="118"/>
      <c r="AH563" s="118"/>
      <c r="AI563" s="118"/>
      <c r="AJ563" s="118"/>
      <c r="AK563" s="118"/>
      <c r="AL563" s="118"/>
      <c r="AM563" s="118"/>
      <c r="AN563" s="118"/>
      <c r="AO563" s="118"/>
      <c r="AP563" s="118"/>
      <c r="AQ563" s="118"/>
      <c r="AR563" s="118"/>
      <c r="AS563" s="118"/>
      <c r="AT563" s="118"/>
      <c r="AU563" s="578"/>
      <c r="AV563" s="578"/>
      <c r="AW563" s="118"/>
      <c r="AX563" s="118"/>
      <c r="AY563" s="118"/>
      <c r="AZ563" s="118"/>
      <c r="BA563" s="118"/>
      <c r="BB563" s="19"/>
      <c r="BC563" s="19"/>
      <c r="BQ563" s="12"/>
      <c r="BR563" s="12"/>
      <c r="BS563" s="12"/>
      <c r="BT563" s="76"/>
      <c r="BU563" s="76"/>
    </row>
    <row r="564" spans="1:73">
      <c r="A564" s="19"/>
      <c r="B564" s="19"/>
      <c r="C564" s="19"/>
      <c r="D564" s="19"/>
      <c r="E564" s="89"/>
      <c r="F564" s="89"/>
      <c r="G564" s="19"/>
      <c r="H564" s="90"/>
      <c r="I564" s="90"/>
      <c r="J564" s="19"/>
      <c r="K564" s="19"/>
      <c r="L564" s="19"/>
      <c r="M564" s="19"/>
      <c r="N564" s="19"/>
      <c r="O564" s="19"/>
      <c r="P564" s="19"/>
      <c r="Q564" s="19"/>
      <c r="R564" s="141"/>
      <c r="S564" s="141"/>
      <c r="T564" s="141"/>
      <c r="U564" s="141"/>
      <c r="V564" s="141"/>
      <c r="W564" s="141"/>
      <c r="X564" s="141"/>
      <c r="Y564" s="141"/>
      <c r="Z564" s="19"/>
      <c r="AA564" s="578"/>
      <c r="AB564" s="578"/>
      <c r="AC564" s="118"/>
      <c r="AD564" s="118"/>
      <c r="AE564" s="118"/>
      <c r="AF564" s="118"/>
      <c r="AG564" s="118"/>
      <c r="AH564" s="118"/>
      <c r="AI564" s="118"/>
      <c r="AJ564" s="118"/>
      <c r="AK564" s="118"/>
      <c r="AL564" s="118"/>
      <c r="AM564" s="118"/>
      <c r="AN564" s="118"/>
      <c r="AO564" s="118"/>
      <c r="AP564" s="118"/>
      <c r="AQ564" s="118"/>
      <c r="AR564" s="118"/>
      <c r="AS564" s="118"/>
      <c r="AT564" s="118"/>
      <c r="AU564" s="578"/>
      <c r="AV564" s="578"/>
      <c r="AW564" s="118"/>
      <c r="AX564" s="118"/>
      <c r="AY564" s="118"/>
      <c r="AZ564" s="118"/>
      <c r="BA564" s="118"/>
      <c r="BB564" s="19"/>
      <c r="BC564" s="19"/>
      <c r="BQ564" s="12"/>
      <c r="BR564" s="12"/>
      <c r="BS564" s="12"/>
      <c r="BT564" s="76"/>
      <c r="BU564" s="76"/>
    </row>
    <row r="565" spans="1:73">
      <c r="A565" s="19"/>
      <c r="B565" s="19"/>
      <c r="C565" s="19"/>
      <c r="D565" s="19"/>
      <c r="E565" s="89"/>
      <c r="F565" s="89"/>
      <c r="G565" s="19"/>
      <c r="H565" s="90"/>
      <c r="I565" s="90"/>
      <c r="J565" s="19"/>
      <c r="K565" s="19"/>
      <c r="L565" s="19"/>
      <c r="M565" s="19"/>
      <c r="N565" s="19"/>
      <c r="O565" s="19"/>
      <c r="P565" s="19"/>
      <c r="Q565" s="19"/>
      <c r="R565" s="141"/>
      <c r="S565" s="141"/>
      <c r="T565" s="141"/>
      <c r="U565" s="141"/>
      <c r="V565" s="141"/>
      <c r="W565" s="141"/>
      <c r="X565" s="141"/>
      <c r="Y565" s="141"/>
      <c r="Z565" s="19"/>
      <c r="AA565" s="578"/>
      <c r="AB565" s="578"/>
      <c r="AC565" s="118"/>
      <c r="AD565" s="118"/>
      <c r="AE565" s="118"/>
      <c r="AF565" s="118"/>
      <c r="AG565" s="118"/>
      <c r="AH565" s="118"/>
      <c r="AI565" s="118"/>
      <c r="AJ565" s="118"/>
      <c r="AK565" s="118"/>
      <c r="AL565" s="118"/>
      <c r="AM565" s="118"/>
      <c r="AN565" s="118"/>
      <c r="AO565" s="118"/>
      <c r="AP565" s="118"/>
      <c r="AQ565" s="118"/>
      <c r="AR565" s="118"/>
      <c r="AS565" s="118"/>
      <c r="AT565" s="118"/>
      <c r="AU565" s="578"/>
      <c r="AV565" s="578"/>
      <c r="AW565" s="118"/>
      <c r="AX565" s="118"/>
      <c r="AY565" s="118"/>
      <c r="AZ565" s="118"/>
      <c r="BA565" s="118"/>
      <c r="BB565" s="19"/>
      <c r="BC565" s="19"/>
      <c r="BQ565" s="12"/>
      <c r="BR565" s="12"/>
      <c r="BS565" s="12"/>
      <c r="BT565" s="76"/>
      <c r="BU565" s="76"/>
    </row>
    <row r="566" spans="1:73">
      <c r="A566" s="19"/>
      <c r="B566" s="19"/>
      <c r="C566" s="19"/>
      <c r="D566" s="19"/>
      <c r="E566" s="89"/>
      <c r="F566" s="89"/>
      <c r="G566" s="19"/>
      <c r="H566" s="90"/>
      <c r="I566" s="90"/>
      <c r="J566" s="19"/>
      <c r="K566" s="19"/>
      <c r="L566" s="19"/>
      <c r="M566" s="19"/>
      <c r="N566" s="19"/>
      <c r="O566" s="19"/>
      <c r="P566" s="19"/>
      <c r="Q566" s="19"/>
      <c r="R566" s="141"/>
      <c r="S566" s="141"/>
      <c r="T566" s="141"/>
      <c r="U566" s="141"/>
      <c r="V566" s="141"/>
      <c r="W566" s="141"/>
      <c r="X566" s="141"/>
      <c r="Y566" s="141"/>
      <c r="Z566" s="19"/>
      <c r="AA566" s="578"/>
      <c r="AB566" s="578"/>
      <c r="AC566" s="118"/>
      <c r="AD566" s="118"/>
      <c r="AE566" s="118"/>
      <c r="AF566" s="118"/>
      <c r="AG566" s="118"/>
      <c r="AH566" s="118"/>
      <c r="AI566" s="118"/>
      <c r="AJ566" s="118"/>
      <c r="AK566" s="118"/>
      <c r="AL566" s="118"/>
      <c r="AM566" s="118"/>
      <c r="AN566" s="118"/>
      <c r="AO566" s="118"/>
      <c r="AP566" s="118"/>
      <c r="AQ566" s="118"/>
      <c r="AR566" s="118"/>
      <c r="AS566" s="118"/>
      <c r="AT566" s="118"/>
      <c r="AU566" s="578"/>
      <c r="AV566" s="578"/>
      <c r="AW566" s="118"/>
      <c r="AX566" s="118"/>
      <c r="AY566" s="118"/>
      <c r="AZ566" s="118"/>
      <c r="BA566" s="118"/>
      <c r="BB566" s="19"/>
      <c r="BC566" s="19"/>
      <c r="BQ566" s="12"/>
      <c r="BR566" s="12"/>
      <c r="BS566" s="12"/>
      <c r="BT566" s="76"/>
      <c r="BU566" s="76"/>
    </row>
    <row r="567" spans="1:73">
      <c r="A567" s="19"/>
      <c r="B567" s="19"/>
      <c r="C567" s="19"/>
      <c r="D567" s="19"/>
      <c r="E567" s="89"/>
      <c r="F567" s="89"/>
      <c r="G567" s="19"/>
      <c r="H567" s="90"/>
      <c r="I567" s="90"/>
      <c r="J567" s="19"/>
      <c r="K567" s="19"/>
      <c r="L567" s="19"/>
      <c r="M567" s="19"/>
      <c r="N567" s="19"/>
      <c r="O567" s="19"/>
      <c r="P567" s="19"/>
      <c r="Q567" s="19"/>
      <c r="R567" s="141"/>
      <c r="S567" s="141"/>
      <c r="T567" s="141"/>
      <c r="U567" s="141"/>
      <c r="V567" s="141"/>
      <c r="W567" s="141"/>
      <c r="X567" s="141"/>
      <c r="Y567" s="141"/>
      <c r="Z567" s="19"/>
      <c r="AA567" s="578"/>
      <c r="AB567" s="578"/>
      <c r="AC567" s="118"/>
      <c r="AD567" s="118"/>
      <c r="AE567" s="118"/>
      <c r="AF567" s="118"/>
      <c r="AG567" s="118"/>
      <c r="AH567" s="118"/>
      <c r="AI567" s="118"/>
      <c r="AJ567" s="118"/>
      <c r="AK567" s="118"/>
      <c r="AL567" s="118"/>
      <c r="AM567" s="118"/>
      <c r="AN567" s="118"/>
      <c r="AO567" s="118"/>
      <c r="AP567" s="118"/>
      <c r="AQ567" s="118"/>
      <c r="AR567" s="118"/>
      <c r="AS567" s="118"/>
      <c r="AT567" s="118"/>
      <c r="AU567" s="578"/>
      <c r="AV567" s="578"/>
      <c r="AW567" s="118"/>
      <c r="AX567" s="118"/>
      <c r="AY567" s="118"/>
      <c r="AZ567" s="118"/>
      <c r="BA567" s="118"/>
      <c r="BB567" s="19"/>
      <c r="BC567" s="19"/>
      <c r="BQ567" s="12"/>
      <c r="BR567" s="12"/>
      <c r="BS567" s="12"/>
      <c r="BT567" s="76"/>
      <c r="BU567" s="76"/>
    </row>
    <row r="568" spans="1:73">
      <c r="A568" s="19"/>
      <c r="B568" s="19"/>
      <c r="C568" s="19"/>
      <c r="D568" s="19"/>
      <c r="E568" s="89"/>
      <c r="F568" s="89"/>
      <c r="G568" s="19"/>
      <c r="H568" s="90"/>
      <c r="I568" s="90"/>
      <c r="J568" s="19"/>
      <c r="K568" s="19"/>
      <c r="L568" s="19"/>
      <c r="M568" s="19"/>
      <c r="N568" s="19"/>
      <c r="O568" s="19"/>
      <c r="P568" s="19"/>
      <c r="Q568" s="19"/>
      <c r="R568" s="141"/>
      <c r="S568" s="141"/>
      <c r="T568" s="141"/>
      <c r="U568" s="141"/>
      <c r="V568" s="141"/>
      <c r="W568" s="141"/>
      <c r="X568" s="141"/>
      <c r="Y568" s="141"/>
      <c r="Z568" s="19"/>
      <c r="AA568" s="578"/>
      <c r="AB568" s="578"/>
      <c r="AC568" s="118"/>
      <c r="AD568" s="118"/>
      <c r="AE568" s="118"/>
      <c r="AF568" s="118"/>
      <c r="AG568" s="118"/>
      <c r="AH568" s="118"/>
      <c r="AI568" s="118"/>
      <c r="AJ568" s="118"/>
      <c r="AK568" s="118"/>
      <c r="AL568" s="118"/>
      <c r="AM568" s="118"/>
      <c r="AN568" s="118"/>
      <c r="AO568" s="118"/>
      <c r="AP568" s="118"/>
      <c r="AQ568" s="118"/>
      <c r="AR568" s="118"/>
      <c r="AS568" s="118"/>
      <c r="AT568" s="118"/>
      <c r="AU568" s="578"/>
      <c r="AV568" s="578"/>
      <c r="AW568" s="118"/>
      <c r="AX568" s="118"/>
      <c r="AY568" s="118"/>
      <c r="AZ568" s="118"/>
      <c r="BA568" s="118"/>
      <c r="BB568" s="19"/>
      <c r="BC568" s="19"/>
      <c r="BQ568" s="12"/>
      <c r="BR568" s="12"/>
      <c r="BS568" s="12"/>
      <c r="BT568" s="76"/>
      <c r="BU568" s="76"/>
    </row>
    <row r="569" spans="1:73">
      <c r="A569" s="19"/>
      <c r="B569" s="19"/>
      <c r="C569" s="19"/>
      <c r="D569" s="19"/>
      <c r="E569" s="89"/>
      <c r="F569" s="89"/>
      <c r="G569" s="19"/>
      <c r="H569" s="90"/>
      <c r="I569" s="90"/>
      <c r="J569" s="19"/>
      <c r="K569" s="19"/>
      <c r="L569" s="19"/>
      <c r="M569" s="19"/>
      <c r="N569" s="19"/>
      <c r="O569" s="19"/>
      <c r="P569" s="19"/>
      <c r="Q569" s="19"/>
      <c r="R569" s="141"/>
      <c r="S569" s="141"/>
      <c r="T569" s="141"/>
      <c r="U569" s="141"/>
      <c r="V569" s="141"/>
      <c r="W569" s="141"/>
      <c r="X569" s="141"/>
      <c r="Y569" s="141"/>
      <c r="Z569" s="19"/>
      <c r="AA569" s="578"/>
      <c r="AB569" s="578"/>
      <c r="AC569" s="118"/>
      <c r="AD569" s="118"/>
      <c r="AE569" s="118"/>
      <c r="AF569" s="118"/>
      <c r="AG569" s="118"/>
      <c r="AH569" s="118"/>
      <c r="AI569" s="118"/>
      <c r="AJ569" s="118"/>
      <c r="AK569" s="118"/>
      <c r="AL569" s="118"/>
      <c r="AM569" s="118"/>
      <c r="AN569" s="118"/>
      <c r="AO569" s="118"/>
      <c r="AP569" s="118"/>
      <c r="AQ569" s="118"/>
      <c r="AR569" s="118"/>
      <c r="AS569" s="118"/>
      <c r="AT569" s="118"/>
      <c r="AU569" s="578"/>
      <c r="AV569" s="578"/>
      <c r="AW569" s="118"/>
      <c r="AX569" s="118"/>
      <c r="AY569" s="118"/>
      <c r="AZ569" s="118"/>
      <c r="BA569" s="118"/>
      <c r="BB569" s="19"/>
      <c r="BC569" s="19"/>
      <c r="BQ569" s="12"/>
      <c r="BR569" s="12"/>
      <c r="BS569" s="12"/>
      <c r="BT569" s="76"/>
      <c r="BU569" s="76"/>
    </row>
    <row r="570" spans="1:73">
      <c r="A570" s="19"/>
      <c r="B570" s="19"/>
      <c r="C570" s="19"/>
      <c r="D570" s="19"/>
      <c r="E570" s="89"/>
      <c r="F570" s="89"/>
      <c r="G570" s="19"/>
      <c r="H570" s="90"/>
      <c r="I570" s="90"/>
      <c r="J570" s="19"/>
      <c r="K570" s="19"/>
      <c r="L570" s="19"/>
      <c r="M570" s="19"/>
      <c r="N570" s="19"/>
      <c r="O570" s="19"/>
      <c r="P570" s="19"/>
      <c r="Q570" s="19"/>
      <c r="R570" s="141"/>
      <c r="S570" s="141"/>
      <c r="T570" s="141"/>
      <c r="U570" s="141"/>
      <c r="V570" s="141"/>
      <c r="W570" s="141"/>
      <c r="X570" s="141"/>
      <c r="Y570" s="141"/>
      <c r="Z570" s="19"/>
      <c r="AA570" s="578"/>
      <c r="AB570" s="578"/>
      <c r="AC570" s="118"/>
      <c r="AD570" s="118"/>
      <c r="AE570" s="118"/>
      <c r="AF570" s="118"/>
      <c r="AG570" s="118"/>
      <c r="AH570" s="118"/>
      <c r="AI570" s="118"/>
      <c r="AJ570" s="118"/>
      <c r="AK570" s="118"/>
      <c r="AL570" s="118"/>
      <c r="AM570" s="118"/>
      <c r="AN570" s="118"/>
      <c r="AO570" s="118"/>
      <c r="AP570" s="118"/>
      <c r="AQ570" s="118"/>
      <c r="AR570" s="118"/>
      <c r="AS570" s="118"/>
      <c r="AT570" s="118"/>
      <c r="AU570" s="578"/>
      <c r="AV570" s="578"/>
      <c r="AW570" s="118"/>
      <c r="AX570" s="118"/>
      <c r="AY570" s="118"/>
      <c r="AZ570" s="118"/>
      <c r="BA570" s="118"/>
      <c r="BB570" s="19"/>
      <c r="BC570" s="19"/>
      <c r="BQ570" s="12"/>
      <c r="BR570" s="12"/>
      <c r="BS570" s="12"/>
      <c r="BT570" s="76"/>
      <c r="BU570" s="76"/>
    </row>
    <row r="571" spans="1:73">
      <c r="A571" s="19"/>
      <c r="B571" s="19"/>
      <c r="C571" s="19"/>
      <c r="D571" s="19"/>
      <c r="E571" s="89"/>
      <c r="F571" s="89"/>
      <c r="G571" s="19"/>
      <c r="H571" s="90"/>
      <c r="I571" s="90"/>
      <c r="J571" s="19"/>
      <c r="K571" s="19"/>
      <c r="L571" s="19"/>
      <c r="M571" s="19"/>
      <c r="N571" s="19"/>
      <c r="O571" s="19"/>
      <c r="P571" s="19"/>
      <c r="Q571" s="19"/>
      <c r="R571" s="141"/>
      <c r="S571" s="141"/>
      <c r="T571" s="141"/>
      <c r="U571" s="141"/>
      <c r="V571" s="141"/>
      <c r="W571" s="141"/>
      <c r="X571" s="141"/>
      <c r="Y571" s="141"/>
      <c r="Z571" s="19"/>
      <c r="AA571" s="578"/>
      <c r="AB571" s="578"/>
      <c r="AC571" s="118"/>
      <c r="AD571" s="118"/>
      <c r="AE571" s="118"/>
      <c r="AF571" s="118"/>
      <c r="AG571" s="118"/>
      <c r="AH571" s="118"/>
      <c r="AI571" s="118"/>
      <c r="AJ571" s="118"/>
      <c r="AK571" s="118"/>
      <c r="AL571" s="118"/>
      <c r="AM571" s="118"/>
      <c r="AN571" s="118"/>
      <c r="AO571" s="118"/>
      <c r="AP571" s="118"/>
      <c r="AQ571" s="118"/>
      <c r="AR571" s="118"/>
      <c r="AS571" s="118"/>
      <c r="AT571" s="118"/>
      <c r="AU571" s="578"/>
      <c r="AV571" s="578"/>
      <c r="AW571" s="118"/>
      <c r="AX571" s="118"/>
      <c r="AY571" s="118"/>
      <c r="AZ571" s="118"/>
      <c r="BA571" s="118"/>
      <c r="BB571" s="19"/>
      <c r="BC571" s="19"/>
      <c r="BQ571" s="12"/>
      <c r="BR571" s="12"/>
      <c r="BS571" s="12"/>
      <c r="BT571" s="76"/>
      <c r="BU571" s="76"/>
    </row>
    <row r="572" spans="1:73" ht="20.25">
      <c r="A572" s="19"/>
      <c r="B572" s="19"/>
      <c r="C572" s="19"/>
      <c r="D572" s="19"/>
      <c r="E572" s="89"/>
      <c r="F572" s="89"/>
      <c r="G572" s="19"/>
      <c r="H572" s="90"/>
      <c r="I572" s="90"/>
      <c r="J572" s="19"/>
      <c r="K572" s="19"/>
      <c r="L572" s="19"/>
      <c r="M572" s="19"/>
      <c r="N572" s="19"/>
      <c r="O572" s="19"/>
      <c r="P572" s="19"/>
      <c r="Q572" s="19"/>
      <c r="R572" s="141"/>
      <c r="S572" s="141"/>
      <c r="T572" s="141"/>
      <c r="U572" s="141"/>
      <c r="V572" s="141"/>
      <c r="W572" s="141"/>
      <c r="X572" s="141"/>
      <c r="Y572" s="141"/>
      <c r="Z572" s="19"/>
      <c r="AA572" s="430"/>
      <c r="AB572" s="430"/>
      <c r="AC572" s="118"/>
      <c r="AD572" s="118"/>
      <c r="AE572" s="118"/>
      <c r="AF572" s="118"/>
      <c r="AG572" s="118"/>
      <c r="AH572" s="118"/>
      <c r="AI572" s="118"/>
      <c r="AJ572" s="118"/>
      <c r="AK572" s="118"/>
      <c r="AL572" s="118"/>
      <c r="AM572" s="118"/>
      <c r="AN572" s="118"/>
      <c r="AO572" s="118"/>
      <c r="AP572" s="118"/>
      <c r="AQ572" s="118"/>
      <c r="AR572" s="118"/>
      <c r="AS572" s="118"/>
      <c r="AT572" s="118"/>
      <c r="AU572" s="536" t="str">
        <f>Q3</f>
        <v>Trine</v>
      </c>
      <c r="AV572" s="431"/>
      <c r="AW572" s="118"/>
      <c r="AX572" s="118"/>
      <c r="AY572" s="118"/>
      <c r="AZ572" s="118"/>
      <c r="BA572" s="118"/>
      <c r="BB572" s="19"/>
      <c r="BC572" s="19"/>
      <c r="BQ572" s="12"/>
      <c r="BR572" s="12"/>
      <c r="BS572" s="12"/>
      <c r="BT572" s="76"/>
      <c r="BU572" s="76"/>
    </row>
    <row r="573" spans="1:73" ht="20.25">
      <c r="A573" s="19"/>
      <c r="B573" s="19"/>
      <c r="C573" s="19"/>
      <c r="D573" s="19"/>
      <c r="E573" s="89"/>
      <c r="F573" s="89"/>
      <c r="G573" s="19"/>
      <c r="H573" s="90"/>
      <c r="I573" s="90"/>
      <c r="J573" s="19"/>
      <c r="K573" s="19"/>
      <c r="L573" s="19"/>
      <c r="M573" s="19"/>
      <c r="N573" s="19"/>
      <c r="O573" s="19"/>
      <c r="P573" s="19"/>
      <c r="Q573" s="19"/>
      <c r="R573" s="141"/>
      <c r="S573" s="141"/>
      <c r="T573" s="141"/>
      <c r="U573" s="141"/>
      <c r="V573" s="141"/>
      <c r="W573" s="141"/>
      <c r="X573" s="141"/>
      <c r="Y573" s="141"/>
      <c r="Z573" s="19"/>
      <c r="AA573" s="585" t="str">
        <f>M3</f>
        <v>Janicke</v>
      </c>
      <c r="AB573" s="585"/>
      <c r="AC573" s="118"/>
      <c r="AD573" s="118"/>
      <c r="AE573" s="118"/>
      <c r="AF573" s="118"/>
      <c r="AG573" s="118"/>
      <c r="AH573" s="118"/>
      <c r="AI573" s="118"/>
      <c r="AJ573" s="118"/>
      <c r="AK573" s="118"/>
      <c r="AL573" s="118"/>
      <c r="AM573" s="118"/>
      <c r="AN573" s="118"/>
      <c r="AO573" s="118"/>
      <c r="AP573" s="118"/>
      <c r="AQ573" s="118"/>
      <c r="AR573" s="118"/>
      <c r="AS573" s="118"/>
      <c r="AT573" s="118"/>
      <c r="AU573" s="578">
        <f>Q4</f>
        <v>7</v>
      </c>
      <c r="AV573" s="578"/>
      <c r="AW573" s="118"/>
      <c r="AX573" s="118"/>
      <c r="AY573" s="118"/>
      <c r="AZ573" s="118"/>
      <c r="BA573" s="118"/>
      <c r="BB573" s="19"/>
      <c r="BC573" s="19"/>
      <c r="BQ573" s="12"/>
      <c r="BR573" s="12"/>
      <c r="BS573" s="12"/>
      <c r="BT573" s="76"/>
      <c r="BU573" s="76"/>
    </row>
    <row r="574" spans="1:73">
      <c r="A574" s="19"/>
      <c r="B574" s="19"/>
      <c r="C574" s="19"/>
      <c r="D574" s="19"/>
      <c r="E574" s="89"/>
      <c r="F574" s="89"/>
      <c r="G574" s="19"/>
      <c r="H574" s="90"/>
      <c r="I574" s="90"/>
      <c r="J574" s="19"/>
      <c r="K574" s="19"/>
      <c r="L574" s="19"/>
      <c r="M574" s="19"/>
      <c r="N574" s="19"/>
      <c r="O574" s="19"/>
      <c r="P574" s="19"/>
      <c r="Q574" s="19"/>
      <c r="R574" s="141"/>
      <c r="S574" s="141"/>
      <c r="T574" s="141"/>
      <c r="U574" s="141"/>
      <c r="V574" s="141"/>
      <c r="W574" s="141"/>
      <c r="X574" s="141"/>
      <c r="Y574" s="141"/>
      <c r="Z574" s="19"/>
      <c r="AA574" s="578">
        <f>M4</f>
        <v>9</v>
      </c>
      <c r="AB574" s="578"/>
      <c r="AC574" s="118"/>
      <c r="AD574" s="118"/>
      <c r="AE574" s="118"/>
      <c r="AF574" s="118"/>
      <c r="AG574" s="118"/>
      <c r="AH574" s="118"/>
      <c r="AI574" s="118"/>
      <c r="AJ574" s="118"/>
      <c r="AK574" s="118"/>
      <c r="AL574" s="118"/>
      <c r="AM574" s="118"/>
      <c r="AN574" s="118"/>
      <c r="AO574" s="118"/>
      <c r="AP574" s="118"/>
      <c r="AQ574" s="118"/>
      <c r="AR574" s="118"/>
      <c r="AS574" s="118"/>
      <c r="AT574" s="118"/>
      <c r="AU574" s="578"/>
      <c r="AV574" s="578"/>
      <c r="AW574" s="118"/>
      <c r="AX574" s="118"/>
      <c r="AY574" s="118"/>
      <c r="AZ574" s="118"/>
      <c r="BA574" s="118"/>
      <c r="BB574" s="19"/>
      <c r="BC574" s="19"/>
      <c r="BQ574" s="12"/>
      <c r="BR574" s="12"/>
      <c r="BS574" s="12"/>
      <c r="BT574" s="76"/>
      <c r="BU574" s="76"/>
    </row>
    <row r="575" spans="1:73">
      <c r="A575" s="19"/>
      <c r="B575" s="19"/>
      <c r="C575" s="19"/>
      <c r="D575" s="19"/>
      <c r="E575" s="89"/>
      <c r="F575" s="89"/>
      <c r="G575" s="19"/>
      <c r="H575" s="90"/>
      <c r="I575" s="90"/>
      <c r="J575" s="19"/>
      <c r="K575" s="19"/>
      <c r="L575" s="19"/>
      <c r="M575" s="19"/>
      <c r="N575" s="19"/>
      <c r="O575" s="19"/>
      <c r="P575" s="19"/>
      <c r="Q575" s="19"/>
      <c r="R575" s="141"/>
      <c r="S575" s="141"/>
      <c r="T575" s="141"/>
      <c r="U575" s="141"/>
      <c r="V575" s="141"/>
      <c r="W575" s="141"/>
      <c r="X575" s="141"/>
      <c r="Y575" s="141"/>
      <c r="Z575" s="19"/>
      <c r="AA575" s="578"/>
      <c r="AB575" s="578"/>
      <c r="AC575" s="118"/>
      <c r="AD575" s="118"/>
      <c r="AE575" s="118"/>
      <c r="AF575" s="118"/>
      <c r="AG575" s="118"/>
      <c r="AH575" s="118"/>
      <c r="AI575" s="118"/>
      <c r="AJ575" s="118"/>
      <c r="AK575" s="118"/>
      <c r="AL575" s="118"/>
      <c r="AM575" s="118"/>
      <c r="AN575" s="118"/>
      <c r="AO575" s="118"/>
      <c r="AP575" s="118"/>
      <c r="AQ575" s="118"/>
      <c r="AR575" s="118"/>
      <c r="AS575" s="118"/>
      <c r="AT575" s="118"/>
      <c r="AU575" s="578"/>
      <c r="AV575" s="578"/>
      <c r="AW575" s="118"/>
      <c r="AX575" s="118"/>
      <c r="AY575" s="118"/>
      <c r="AZ575" s="118"/>
      <c r="BA575" s="118"/>
      <c r="BB575" s="19"/>
      <c r="BC575" s="19"/>
      <c r="BQ575" s="12"/>
      <c r="BR575" s="12"/>
      <c r="BS575" s="12"/>
      <c r="BT575" s="76"/>
      <c r="BU575" s="76"/>
    </row>
    <row r="576" spans="1:73">
      <c r="A576" s="19"/>
      <c r="B576" s="19"/>
      <c r="C576" s="19"/>
      <c r="D576" s="19"/>
      <c r="E576" s="89"/>
      <c r="F576" s="89"/>
      <c r="G576" s="19"/>
      <c r="H576" s="90"/>
      <c r="I576" s="90"/>
      <c r="J576" s="19"/>
      <c r="K576" s="19"/>
      <c r="L576" s="19"/>
      <c r="M576" s="19"/>
      <c r="N576" s="19"/>
      <c r="O576" s="19"/>
      <c r="P576" s="19"/>
      <c r="Q576" s="19"/>
      <c r="R576" s="141"/>
      <c r="S576" s="141"/>
      <c r="T576" s="141"/>
      <c r="U576" s="141"/>
      <c r="V576" s="141"/>
      <c r="W576" s="141"/>
      <c r="X576" s="141"/>
      <c r="Y576" s="141"/>
      <c r="Z576" s="19"/>
      <c r="AA576" s="578"/>
      <c r="AB576" s="578"/>
      <c r="AC576" s="118"/>
      <c r="AD576" s="118"/>
      <c r="AE576" s="118"/>
      <c r="AF576" s="118"/>
      <c r="AG576" s="118"/>
      <c r="AH576" s="118"/>
      <c r="AI576" s="118"/>
      <c r="AJ576" s="118"/>
      <c r="AK576" s="118"/>
      <c r="AL576" s="118"/>
      <c r="AM576" s="118"/>
      <c r="AN576" s="118"/>
      <c r="AO576" s="118"/>
      <c r="AP576" s="118"/>
      <c r="AQ576" s="118"/>
      <c r="AR576" s="118"/>
      <c r="AS576" s="118"/>
      <c r="AT576" s="118"/>
      <c r="AU576" s="578"/>
      <c r="AV576" s="578"/>
      <c r="AW576" s="118"/>
      <c r="AX576" s="118"/>
      <c r="AY576" s="118"/>
      <c r="AZ576" s="118"/>
      <c r="BA576" s="118"/>
      <c r="BB576" s="19"/>
      <c r="BC576" s="19"/>
      <c r="BQ576" s="12"/>
      <c r="BR576" s="12"/>
      <c r="BS576" s="12"/>
      <c r="BT576" s="76"/>
      <c r="BU576" s="76"/>
    </row>
    <row r="577" spans="1:73">
      <c r="A577" s="19"/>
      <c r="B577" s="19"/>
      <c r="C577" s="19"/>
      <c r="D577" s="19"/>
      <c r="E577" s="89"/>
      <c r="F577" s="89"/>
      <c r="G577" s="19"/>
      <c r="H577" s="90"/>
      <c r="I577" s="90"/>
      <c r="J577" s="19"/>
      <c r="K577" s="19"/>
      <c r="L577" s="19"/>
      <c r="M577" s="19"/>
      <c r="N577" s="19"/>
      <c r="O577" s="19"/>
      <c r="P577" s="19"/>
      <c r="Q577" s="19"/>
      <c r="R577" s="141"/>
      <c r="S577" s="141"/>
      <c r="T577" s="141"/>
      <c r="U577" s="141"/>
      <c r="V577" s="141"/>
      <c r="W577" s="141"/>
      <c r="X577" s="141"/>
      <c r="Y577" s="141"/>
      <c r="Z577" s="19"/>
      <c r="AA577" s="578"/>
      <c r="AB577" s="578"/>
      <c r="AC577" s="118"/>
      <c r="AD577" s="118"/>
      <c r="AE577" s="118"/>
      <c r="AF577" s="118"/>
      <c r="AG577" s="118"/>
      <c r="AH577" s="118"/>
      <c r="AI577" s="118"/>
      <c r="AJ577" s="118"/>
      <c r="AK577" s="118"/>
      <c r="AL577" s="118"/>
      <c r="AM577" s="118"/>
      <c r="AN577" s="118"/>
      <c r="AO577" s="118"/>
      <c r="AP577" s="118"/>
      <c r="AQ577" s="118"/>
      <c r="AR577" s="118"/>
      <c r="AS577" s="118"/>
      <c r="AT577" s="118"/>
      <c r="AU577" s="578"/>
      <c r="AV577" s="578"/>
      <c r="AW577" s="118"/>
      <c r="AX577" s="118"/>
      <c r="AY577" s="118"/>
      <c r="AZ577" s="118"/>
      <c r="BA577" s="118"/>
      <c r="BB577" s="19"/>
      <c r="BC577" s="19"/>
      <c r="BQ577" s="12"/>
      <c r="BR577" s="12"/>
      <c r="BS577" s="12"/>
      <c r="BT577" s="76"/>
      <c r="BU577" s="76"/>
    </row>
    <row r="578" spans="1:73">
      <c r="A578" s="19"/>
      <c r="B578" s="19"/>
      <c r="C578" s="19"/>
      <c r="D578" s="19"/>
      <c r="E578" s="89"/>
      <c r="F578" s="89"/>
      <c r="G578" s="19"/>
      <c r="H578" s="90"/>
      <c r="I578" s="90"/>
      <c r="J578" s="19"/>
      <c r="K578" s="19"/>
      <c r="L578" s="19"/>
      <c r="M578" s="19"/>
      <c r="N578" s="19"/>
      <c r="O578" s="19"/>
      <c r="P578" s="19"/>
      <c r="Q578" s="19"/>
      <c r="R578" s="141"/>
      <c r="S578" s="141"/>
      <c r="T578" s="141"/>
      <c r="U578" s="141"/>
      <c r="V578" s="141"/>
      <c r="W578" s="141"/>
      <c r="X578" s="141"/>
      <c r="Y578" s="141"/>
      <c r="Z578" s="19"/>
      <c r="AA578" s="578"/>
      <c r="AB578" s="578"/>
      <c r="AC578" s="118"/>
      <c r="AD578" s="118"/>
      <c r="AE578" s="118"/>
      <c r="AF578" s="118"/>
      <c r="AG578" s="118"/>
      <c r="AH578" s="118"/>
      <c r="AI578" s="118"/>
      <c r="AJ578" s="118"/>
      <c r="AK578" s="118"/>
      <c r="AL578" s="118"/>
      <c r="AM578" s="118"/>
      <c r="AN578" s="118"/>
      <c r="AO578" s="118"/>
      <c r="AP578" s="118"/>
      <c r="AQ578" s="118"/>
      <c r="AR578" s="118"/>
      <c r="AS578" s="118"/>
      <c r="AT578" s="118"/>
      <c r="AU578" s="578"/>
      <c r="AV578" s="578"/>
      <c r="AW578" s="118"/>
      <c r="AX578" s="118"/>
      <c r="AY578" s="118"/>
      <c r="AZ578" s="118"/>
      <c r="BA578" s="118"/>
      <c r="BB578" s="19"/>
      <c r="BC578" s="19"/>
      <c r="BQ578" s="12"/>
      <c r="BR578" s="12"/>
      <c r="BS578" s="12"/>
      <c r="BT578" s="76"/>
      <c r="BU578" s="76"/>
    </row>
    <row r="579" spans="1:73">
      <c r="A579" s="19"/>
      <c r="B579" s="19"/>
      <c r="C579" s="19"/>
      <c r="D579" s="19"/>
      <c r="E579" s="89"/>
      <c r="F579" s="89"/>
      <c r="G579" s="19"/>
      <c r="H579" s="90"/>
      <c r="I579" s="90"/>
      <c r="J579" s="19"/>
      <c r="K579" s="19"/>
      <c r="L579" s="19"/>
      <c r="M579" s="19"/>
      <c r="N579" s="19"/>
      <c r="O579" s="19"/>
      <c r="P579" s="19"/>
      <c r="Q579" s="19"/>
      <c r="R579" s="141"/>
      <c r="S579" s="141"/>
      <c r="T579" s="141"/>
      <c r="U579" s="141"/>
      <c r="V579" s="141"/>
      <c r="W579" s="141"/>
      <c r="X579" s="141"/>
      <c r="Y579" s="141"/>
      <c r="Z579" s="19"/>
      <c r="AA579" s="578"/>
      <c r="AB579" s="578"/>
      <c r="AC579" s="118"/>
      <c r="AD579" s="118"/>
      <c r="AE579" s="118"/>
      <c r="AF579" s="118"/>
      <c r="AG579" s="118"/>
      <c r="AH579" s="118"/>
      <c r="AI579" s="118"/>
      <c r="AJ579" s="118"/>
      <c r="AK579" s="118"/>
      <c r="AL579" s="118"/>
      <c r="AM579" s="118"/>
      <c r="AN579" s="118"/>
      <c r="AO579" s="118"/>
      <c r="AP579" s="118"/>
      <c r="AQ579" s="118"/>
      <c r="AR579" s="118"/>
      <c r="AS579" s="118"/>
      <c r="AT579" s="118"/>
      <c r="AU579" s="578"/>
      <c r="AV579" s="578"/>
      <c r="AW579" s="118"/>
      <c r="AX579" s="118"/>
      <c r="AY579" s="118"/>
      <c r="AZ579" s="118"/>
      <c r="BA579" s="118"/>
      <c r="BB579" s="19"/>
      <c r="BC579" s="19"/>
      <c r="BQ579" s="12"/>
      <c r="BR579" s="12"/>
      <c r="BS579" s="12"/>
      <c r="BT579" s="76"/>
      <c r="BU579" s="76"/>
    </row>
    <row r="580" spans="1:73">
      <c r="A580" s="19"/>
      <c r="B580" s="19"/>
      <c r="C580" s="19"/>
      <c r="D580" s="19"/>
      <c r="E580" s="89"/>
      <c r="F580" s="89"/>
      <c r="G580" s="19"/>
      <c r="H580" s="90"/>
      <c r="I580" s="90"/>
      <c r="J580" s="19"/>
      <c r="K580" s="19"/>
      <c r="L580" s="19"/>
      <c r="M580" s="19"/>
      <c r="N580" s="19"/>
      <c r="O580" s="19"/>
      <c r="P580" s="19"/>
      <c r="Q580" s="19"/>
      <c r="R580" s="141"/>
      <c r="S580" s="141"/>
      <c r="T580" s="141"/>
      <c r="U580" s="141"/>
      <c r="V580" s="141"/>
      <c r="W580" s="141"/>
      <c r="X580" s="141"/>
      <c r="Y580" s="141"/>
      <c r="Z580" s="19"/>
      <c r="AA580" s="578"/>
      <c r="AB580" s="578"/>
      <c r="AC580" s="118"/>
      <c r="AD580" s="118"/>
      <c r="AE580" s="118"/>
      <c r="AF580" s="118"/>
      <c r="AG580" s="118"/>
      <c r="AH580" s="118"/>
      <c r="AI580" s="118"/>
      <c r="AJ580" s="118"/>
      <c r="AK580" s="118"/>
      <c r="AL580" s="118"/>
      <c r="AM580" s="118"/>
      <c r="AN580" s="118"/>
      <c r="AO580" s="118"/>
      <c r="AP580" s="118"/>
      <c r="AQ580" s="118"/>
      <c r="AR580" s="118"/>
      <c r="AS580" s="118"/>
      <c r="AT580" s="118"/>
      <c r="AU580" s="578"/>
      <c r="AV580" s="578"/>
      <c r="AW580" s="118"/>
      <c r="AX580" s="118"/>
      <c r="AY580" s="118"/>
      <c r="AZ580" s="118"/>
      <c r="BA580" s="118"/>
      <c r="BB580" s="19"/>
      <c r="BC580" s="19"/>
      <c r="BQ580" s="12"/>
      <c r="BR580" s="12"/>
      <c r="BS580" s="12"/>
      <c r="BT580" s="76"/>
      <c r="BU580" s="76"/>
    </row>
    <row r="581" spans="1:73">
      <c r="A581" s="19"/>
      <c r="B581" s="19"/>
      <c r="C581" s="19"/>
      <c r="D581" s="19"/>
      <c r="E581" s="89"/>
      <c r="F581" s="89"/>
      <c r="G581" s="19"/>
      <c r="H581" s="90"/>
      <c r="I581" s="90"/>
      <c r="J581" s="19"/>
      <c r="K581" s="19"/>
      <c r="L581" s="19"/>
      <c r="M581" s="19"/>
      <c r="N581" s="19"/>
      <c r="O581" s="19"/>
      <c r="P581" s="19"/>
      <c r="Q581" s="19"/>
      <c r="R581" s="141"/>
      <c r="S581" s="141"/>
      <c r="T581" s="141"/>
      <c r="U581" s="141"/>
      <c r="V581" s="141"/>
      <c r="W581" s="141"/>
      <c r="X581" s="141"/>
      <c r="Y581" s="141"/>
      <c r="Z581" s="19"/>
      <c r="AA581" s="578"/>
      <c r="AB581" s="578"/>
      <c r="AC581" s="118"/>
      <c r="AD581" s="118"/>
      <c r="AE581" s="118"/>
      <c r="AF581" s="118"/>
      <c r="AG581" s="118"/>
      <c r="AH581" s="118"/>
      <c r="AI581" s="118"/>
      <c r="AJ581" s="118"/>
      <c r="AK581" s="118"/>
      <c r="AL581" s="118"/>
      <c r="AM581" s="118"/>
      <c r="AN581" s="118"/>
      <c r="AO581" s="118"/>
      <c r="AP581" s="118"/>
      <c r="AQ581" s="118"/>
      <c r="AR581" s="118"/>
      <c r="AS581" s="118"/>
      <c r="AT581" s="118"/>
      <c r="AU581" s="578"/>
      <c r="AV581" s="578"/>
      <c r="AW581" s="118"/>
      <c r="AX581" s="118"/>
      <c r="AY581" s="118"/>
      <c r="AZ581" s="118"/>
      <c r="BA581" s="118"/>
      <c r="BB581" s="19"/>
      <c r="BC581" s="19"/>
      <c r="BQ581" s="12"/>
      <c r="BR581" s="12"/>
      <c r="BS581" s="12"/>
      <c r="BT581" s="76"/>
      <c r="BU581" s="76"/>
    </row>
    <row r="582" spans="1:73">
      <c r="A582" s="19"/>
      <c r="B582" s="19"/>
      <c r="C582" s="19"/>
      <c r="D582" s="19"/>
      <c r="E582" s="89"/>
      <c r="F582" s="89"/>
      <c r="G582" s="19"/>
      <c r="H582" s="90"/>
      <c r="I582" s="90"/>
      <c r="J582" s="19"/>
      <c r="K582" s="19"/>
      <c r="L582" s="19"/>
      <c r="M582" s="19"/>
      <c r="N582" s="19"/>
      <c r="O582" s="19"/>
      <c r="P582" s="19"/>
      <c r="Q582" s="19"/>
      <c r="R582" s="141"/>
      <c r="S582" s="141"/>
      <c r="T582" s="141"/>
      <c r="U582" s="141"/>
      <c r="V582" s="141"/>
      <c r="W582" s="141"/>
      <c r="X582" s="141"/>
      <c r="Y582" s="141"/>
      <c r="Z582" s="19"/>
      <c r="AA582" s="578"/>
      <c r="AB582" s="578"/>
      <c r="AC582" s="118"/>
      <c r="AD582" s="118"/>
      <c r="AE582" s="118"/>
      <c r="AF582" s="118"/>
      <c r="AG582" s="118"/>
      <c r="AH582" s="118"/>
      <c r="AI582" s="118"/>
      <c r="AJ582" s="118"/>
      <c r="AK582" s="118"/>
      <c r="AL582" s="118"/>
      <c r="AM582" s="118"/>
      <c r="AN582" s="118"/>
      <c r="AO582" s="118"/>
      <c r="AP582" s="118"/>
      <c r="AQ582" s="118"/>
      <c r="AR582" s="118"/>
      <c r="AS582" s="118"/>
      <c r="AT582" s="118"/>
      <c r="AU582" s="578"/>
      <c r="AV582" s="578"/>
      <c r="AW582" s="118"/>
      <c r="AX582" s="118"/>
      <c r="AY582" s="118"/>
      <c r="AZ582" s="118"/>
      <c r="BA582" s="118"/>
      <c r="BB582" s="19"/>
      <c r="BC582" s="19"/>
      <c r="BQ582" s="12"/>
      <c r="BR582" s="12"/>
      <c r="BS582" s="12"/>
      <c r="BT582" s="76"/>
      <c r="BU582" s="76"/>
    </row>
    <row r="583" spans="1:73">
      <c r="A583" s="19"/>
      <c r="B583" s="19"/>
      <c r="C583" s="19"/>
      <c r="D583" s="19"/>
      <c r="E583" s="89"/>
      <c r="F583" s="89"/>
      <c r="G583" s="19"/>
      <c r="H583" s="90"/>
      <c r="I583" s="90"/>
      <c r="J583" s="19"/>
      <c r="K583" s="19"/>
      <c r="L583" s="19"/>
      <c r="M583" s="19"/>
      <c r="N583" s="19"/>
      <c r="O583" s="19"/>
      <c r="P583" s="19"/>
      <c r="Q583" s="19"/>
      <c r="R583" s="141"/>
      <c r="S583" s="141"/>
      <c r="T583" s="141"/>
      <c r="U583" s="141"/>
      <c r="V583" s="141"/>
      <c r="W583" s="141"/>
      <c r="X583" s="141"/>
      <c r="Y583" s="141"/>
      <c r="Z583" s="19"/>
      <c r="AA583" s="578"/>
      <c r="AB583" s="578"/>
      <c r="AC583" s="118"/>
      <c r="AD583" s="118"/>
      <c r="AE583" s="118"/>
      <c r="AF583" s="118"/>
      <c r="AG583" s="118"/>
      <c r="AH583" s="118"/>
      <c r="AI583" s="118"/>
      <c r="AJ583" s="118"/>
      <c r="AK583" s="118"/>
      <c r="AL583" s="118"/>
      <c r="AM583" s="118"/>
      <c r="AN583" s="118"/>
      <c r="AO583" s="118"/>
      <c r="AP583" s="118"/>
      <c r="AQ583" s="118"/>
      <c r="AR583" s="118"/>
      <c r="AS583" s="118"/>
      <c r="AT583" s="118"/>
      <c r="AU583" s="430"/>
      <c r="AV583" s="430"/>
      <c r="AW583" s="118"/>
      <c r="AX583" s="118"/>
      <c r="AY583" s="118"/>
      <c r="AZ583" s="118"/>
      <c r="BA583" s="118"/>
      <c r="BB583" s="19"/>
      <c r="BC583" s="19"/>
      <c r="BQ583" s="12"/>
      <c r="BR583" s="12"/>
      <c r="BS583" s="12"/>
      <c r="BT583" s="76"/>
      <c r="BU583" s="76"/>
    </row>
    <row r="584" spans="1:73">
      <c r="A584" s="19"/>
      <c r="B584" s="19"/>
      <c r="C584" s="19"/>
      <c r="D584" s="19"/>
      <c r="E584" s="89"/>
      <c r="F584" s="89"/>
      <c r="G584" s="19"/>
      <c r="H584" s="90"/>
      <c r="I584" s="90"/>
      <c r="J584" s="19"/>
      <c r="K584" s="19"/>
      <c r="L584" s="19"/>
      <c r="M584" s="19"/>
      <c r="N584" s="19"/>
      <c r="O584" s="19"/>
      <c r="P584" s="19"/>
      <c r="Q584" s="19"/>
      <c r="R584" s="141"/>
      <c r="S584" s="141"/>
      <c r="T584" s="141"/>
      <c r="U584" s="141"/>
      <c r="V584" s="141"/>
      <c r="W584" s="141"/>
      <c r="X584" s="141"/>
      <c r="Y584" s="141"/>
      <c r="Z584" s="19"/>
      <c r="AA584" s="430"/>
      <c r="AB584" s="430"/>
      <c r="AC584" s="118"/>
      <c r="AD584" s="118"/>
      <c r="AE584" s="118"/>
      <c r="AF584" s="118"/>
      <c r="AG584" s="118"/>
      <c r="AH584" s="118"/>
      <c r="AI584" s="118"/>
      <c r="AJ584" s="118"/>
      <c r="AK584" s="118"/>
      <c r="AL584" s="118"/>
      <c r="AM584" s="118"/>
      <c r="AN584" s="118"/>
      <c r="AO584" s="118"/>
      <c r="AP584" s="118"/>
      <c r="AQ584" s="118"/>
      <c r="AR584" s="118"/>
      <c r="AS584" s="118"/>
      <c r="AT584" s="118"/>
      <c r="AU584" s="430"/>
      <c r="AV584" s="430"/>
      <c r="AW584" s="118"/>
      <c r="AX584" s="118"/>
      <c r="AY584" s="118"/>
      <c r="AZ584" s="118"/>
      <c r="BA584" s="118"/>
      <c r="BB584" s="19"/>
      <c r="BC584" s="19"/>
      <c r="BQ584" s="12"/>
      <c r="BR584" s="12"/>
      <c r="BS584" s="12"/>
      <c r="BT584" s="76"/>
      <c r="BU584" s="76"/>
    </row>
    <row r="585" spans="1:73">
      <c r="A585" s="19"/>
      <c r="B585" s="19"/>
      <c r="C585" s="19"/>
      <c r="D585" s="19"/>
      <c r="E585" s="89"/>
      <c r="F585" s="89"/>
      <c r="G585" s="19"/>
      <c r="H585" s="90"/>
      <c r="I585" s="90"/>
      <c r="J585" s="19"/>
      <c r="K585" s="19"/>
      <c r="L585" s="19"/>
      <c r="M585" s="19"/>
      <c r="N585" s="19"/>
      <c r="O585" s="19"/>
      <c r="P585" s="19"/>
      <c r="Q585" s="19"/>
      <c r="R585" s="141"/>
      <c r="S585" s="141"/>
      <c r="T585" s="141"/>
      <c r="U585" s="141"/>
      <c r="V585" s="141"/>
      <c r="W585" s="141"/>
      <c r="X585" s="141"/>
      <c r="Y585" s="141"/>
      <c r="Z585" s="19"/>
      <c r="AA585" s="430"/>
      <c r="AB585" s="430"/>
      <c r="AC585" s="118"/>
      <c r="AD585" s="118"/>
      <c r="AE585" s="118"/>
      <c r="AF585" s="118"/>
      <c r="AG585" s="118"/>
      <c r="AH585" s="118"/>
      <c r="AI585" s="118"/>
      <c r="AJ585" s="118"/>
      <c r="AK585" s="118"/>
      <c r="AL585" s="118"/>
      <c r="AM585" s="118"/>
      <c r="AN585" s="118"/>
      <c r="AO585" s="118"/>
      <c r="AP585" s="118"/>
      <c r="AQ585" s="118"/>
      <c r="AR585" s="118"/>
      <c r="AS585" s="118"/>
      <c r="AT585" s="118"/>
      <c r="AU585" s="430"/>
      <c r="AV585" s="430"/>
      <c r="AW585" s="118"/>
      <c r="AX585" s="118"/>
      <c r="AY585" s="118"/>
      <c r="AZ585" s="118"/>
      <c r="BA585" s="118"/>
      <c r="BB585" s="19"/>
      <c r="BC585" s="19"/>
      <c r="BQ585" s="12"/>
      <c r="BR585" s="12"/>
      <c r="BS585" s="12"/>
      <c r="BT585" s="76"/>
      <c r="BU585" s="76"/>
    </row>
    <row r="586" spans="1:73" ht="12.75" customHeight="1">
      <c r="A586" s="19"/>
      <c r="B586" s="19"/>
      <c r="C586" s="19"/>
      <c r="D586" s="19"/>
      <c r="E586" s="89"/>
      <c r="F586" s="89"/>
      <c r="G586" s="19"/>
      <c r="H586" s="90"/>
      <c r="I586" s="90"/>
      <c r="J586" s="19"/>
      <c r="K586" s="19"/>
      <c r="L586" s="19"/>
      <c r="M586" s="19"/>
      <c r="N586" s="19"/>
      <c r="O586" s="19"/>
      <c r="P586" s="19"/>
      <c r="Q586" s="19"/>
      <c r="R586" s="141"/>
      <c r="S586" s="141"/>
      <c r="T586" s="141"/>
      <c r="U586" s="141"/>
      <c r="V586" s="141"/>
      <c r="W586" s="141"/>
      <c r="X586" s="141"/>
      <c r="Y586" s="141"/>
      <c r="Z586" s="19"/>
      <c r="AA586" s="430"/>
      <c r="AB586" s="538" t="str">
        <f>P3</f>
        <v>Else</v>
      </c>
      <c r="AC586" s="118"/>
      <c r="AD586" s="118"/>
      <c r="AE586" s="118"/>
      <c r="AF586" s="118"/>
      <c r="AG586" s="118"/>
      <c r="AH586" s="118"/>
      <c r="AI586" s="118"/>
      <c r="AJ586" s="118"/>
      <c r="AK586" s="118"/>
      <c r="AL586" s="118"/>
      <c r="AM586" s="118"/>
      <c r="AN586" s="118"/>
      <c r="AO586" s="118"/>
      <c r="AP586" s="118"/>
      <c r="AQ586" s="118"/>
      <c r="AR586" s="118"/>
      <c r="AS586" s="118"/>
      <c r="AT586" s="118"/>
      <c r="AU586" s="430"/>
      <c r="AV586" s="430"/>
      <c r="AW586" s="118"/>
      <c r="AX586" s="118"/>
      <c r="AY586" s="118"/>
      <c r="AZ586" s="118"/>
      <c r="BA586" s="118"/>
      <c r="BB586" s="19"/>
      <c r="BC586" s="19"/>
      <c r="BQ586" s="12"/>
      <c r="BR586" s="12"/>
      <c r="BS586" s="12"/>
      <c r="BT586" s="76"/>
      <c r="BU586" s="76"/>
    </row>
    <row r="587" spans="1:73">
      <c r="A587" s="19"/>
      <c r="B587" s="19"/>
      <c r="C587" s="19"/>
      <c r="D587" s="19"/>
      <c r="E587" s="89"/>
      <c r="F587" s="89"/>
      <c r="G587" s="19"/>
      <c r="H587" s="90"/>
      <c r="I587" s="90"/>
      <c r="J587" s="19"/>
      <c r="K587" s="19"/>
      <c r="L587" s="19"/>
      <c r="M587" s="19"/>
      <c r="N587" s="19"/>
      <c r="O587" s="19"/>
      <c r="P587" s="19"/>
      <c r="Q587" s="19"/>
      <c r="R587" s="141"/>
      <c r="S587" s="141"/>
      <c r="T587" s="141"/>
      <c r="U587" s="141"/>
      <c r="V587" s="141"/>
      <c r="W587" s="141"/>
      <c r="X587" s="141"/>
      <c r="Y587" s="141"/>
      <c r="Z587" s="19"/>
      <c r="AA587" s="578">
        <f>P4</f>
        <v>6</v>
      </c>
      <c r="AB587" s="578"/>
      <c r="AC587" s="118"/>
      <c r="AD587" s="118"/>
      <c r="AE587" s="118"/>
      <c r="AF587" s="118"/>
      <c r="AG587" s="118"/>
      <c r="AH587" s="118"/>
      <c r="AI587" s="118"/>
      <c r="AJ587" s="118"/>
      <c r="AK587" s="118"/>
      <c r="AL587" s="118"/>
      <c r="AM587" s="118"/>
      <c r="AN587" s="118"/>
      <c r="AO587" s="118"/>
      <c r="AP587" s="118"/>
      <c r="AQ587" s="118"/>
      <c r="AR587" s="118"/>
      <c r="AS587" s="118"/>
      <c r="AT587" s="118"/>
      <c r="AU587" s="535"/>
      <c r="AV587" s="430"/>
      <c r="AW587" s="118"/>
      <c r="AX587" s="118"/>
      <c r="AY587" s="118"/>
      <c r="AZ587" s="118"/>
      <c r="BA587" s="118"/>
      <c r="BB587" s="19"/>
      <c r="BC587" s="19"/>
      <c r="BQ587" s="12"/>
      <c r="BR587" s="12"/>
      <c r="BS587" s="12"/>
      <c r="BT587" s="76"/>
      <c r="BU587" s="76"/>
    </row>
    <row r="588" spans="1:73">
      <c r="A588" s="19"/>
      <c r="B588" s="19"/>
      <c r="C588" s="19"/>
      <c r="D588" s="19"/>
      <c r="E588" s="89"/>
      <c r="F588" s="89"/>
      <c r="G588" s="19"/>
      <c r="H588" s="90"/>
      <c r="I588" s="90"/>
      <c r="J588" s="19"/>
      <c r="K588" s="19"/>
      <c r="L588" s="19"/>
      <c r="M588" s="19"/>
      <c r="N588" s="19"/>
      <c r="O588" s="19"/>
      <c r="P588" s="19"/>
      <c r="Q588" s="19"/>
      <c r="R588" s="141"/>
      <c r="S588" s="141"/>
      <c r="T588" s="141"/>
      <c r="U588" s="141"/>
      <c r="V588" s="141"/>
      <c r="W588" s="141"/>
      <c r="X588" s="141"/>
      <c r="Y588" s="141"/>
      <c r="Z588" s="19"/>
      <c r="AA588" s="578"/>
      <c r="AB588" s="578"/>
      <c r="AC588" s="118"/>
      <c r="AD588" s="118"/>
      <c r="AE588" s="118"/>
      <c r="AF588" s="118"/>
      <c r="AG588" s="118"/>
      <c r="AH588" s="118"/>
      <c r="AI588" s="118"/>
      <c r="AJ588" s="118"/>
      <c r="AK588" s="118"/>
      <c r="AL588" s="118"/>
      <c r="AM588" s="118"/>
      <c r="AN588" s="118"/>
      <c r="AO588" s="118"/>
      <c r="AP588" s="118"/>
      <c r="AQ588" s="118"/>
      <c r="AR588" s="118"/>
      <c r="AS588" s="118"/>
      <c r="AT588" s="118"/>
      <c r="AU588" s="430"/>
      <c r="AV588" s="430"/>
      <c r="AW588" s="118"/>
      <c r="AX588" s="118"/>
      <c r="AY588" s="118"/>
      <c r="AZ588" s="118"/>
      <c r="BA588" s="118"/>
      <c r="BB588" s="19"/>
      <c r="BC588" s="19"/>
      <c r="BQ588" s="12"/>
      <c r="BR588" s="12"/>
      <c r="BS588" s="12"/>
      <c r="BT588" s="76"/>
      <c r="BU588" s="76"/>
    </row>
    <row r="589" spans="1:73">
      <c r="A589" s="19"/>
      <c r="B589" s="19"/>
      <c r="C589" s="19"/>
      <c r="D589" s="19"/>
      <c r="E589" s="89"/>
      <c r="F589" s="89"/>
      <c r="G589" s="19"/>
      <c r="H589" s="90"/>
      <c r="I589" s="90"/>
      <c r="J589" s="19"/>
      <c r="K589" s="19"/>
      <c r="L589" s="19"/>
      <c r="M589" s="19"/>
      <c r="N589" s="19"/>
      <c r="O589" s="19"/>
      <c r="P589" s="19"/>
      <c r="Q589" s="19"/>
      <c r="R589" s="141"/>
      <c r="S589" s="141"/>
      <c r="T589" s="141"/>
      <c r="U589" s="141"/>
      <c r="V589" s="141"/>
      <c r="W589" s="141"/>
      <c r="X589" s="141"/>
      <c r="Y589" s="141"/>
      <c r="Z589" s="19"/>
      <c r="AA589" s="578"/>
      <c r="AB589" s="578"/>
      <c r="AC589" s="118"/>
      <c r="AD589" s="118"/>
      <c r="AE589" s="118"/>
      <c r="AF589" s="118"/>
      <c r="AG589" s="118"/>
      <c r="AH589" s="118"/>
      <c r="AI589" s="118"/>
      <c r="AJ589" s="118"/>
      <c r="AK589" s="118"/>
      <c r="AL589" s="118"/>
      <c r="AM589" s="118"/>
      <c r="AN589" s="118"/>
      <c r="AO589" s="118"/>
      <c r="AP589" s="118"/>
      <c r="AQ589" s="118"/>
      <c r="AR589" s="118"/>
      <c r="AS589" s="118"/>
      <c r="AT589" s="118"/>
      <c r="AU589" s="578" t="s">
        <v>128</v>
      </c>
      <c r="AV589" s="578"/>
      <c r="AW589" s="118"/>
      <c r="AX589" s="118"/>
      <c r="AY589" s="118"/>
      <c r="AZ589" s="118"/>
      <c r="BA589" s="118"/>
      <c r="BB589" s="19"/>
      <c r="BC589" s="19"/>
      <c r="BF589" s="534"/>
      <c r="BQ589" s="12"/>
      <c r="BR589" s="12"/>
      <c r="BS589" s="12"/>
      <c r="BT589" s="76"/>
      <c r="BU589" s="76"/>
    </row>
    <row r="590" spans="1:73">
      <c r="A590" s="19"/>
      <c r="B590" s="19"/>
      <c r="C590" s="19"/>
      <c r="D590" s="19"/>
      <c r="E590" s="89"/>
      <c r="F590" s="89"/>
      <c r="G590" s="19"/>
      <c r="H590" s="90"/>
      <c r="I590" s="90"/>
      <c r="J590" s="19"/>
      <c r="K590" s="19"/>
      <c r="L590" s="19"/>
      <c r="M590" s="19"/>
      <c r="N590" s="19"/>
      <c r="O590" s="19"/>
      <c r="P590" s="19"/>
      <c r="Q590" s="19"/>
      <c r="R590" s="141"/>
      <c r="S590" s="141"/>
      <c r="T590" s="141"/>
      <c r="U590" s="141"/>
      <c r="V590" s="141"/>
      <c r="W590" s="141"/>
      <c r="X590" s="141"/>
      <c r="Y590" s="141"/>
      <c r="Z590" s="19"/>
      <c r="AA590" s="578"/>
      <c r="AB590" s="578"/>
      <c r="AC590" s="118"/>
      <c r="AD590" s="118"/>
      <c r="AE590" s="118"/>
      <c r="AF590" s="118"/>
      <c r="AG590" s="118"/>
      <c r="AH590" s="118"/>
      <c r="AI590" s="118"/>
      <c r="AJ590" s="118"/>
      <c r="AK590" s="118"/>
      <c r="AL590" s="118"/>
      <c r="AM590" s="118"/>
      <c r="AN590" s="118"/>
      <c r="AO590" s="118"/>
      <c r="AP590" s="118"/>
      <c r="AQ590" s="118"/>
      <c r="AR590" s="118"/>
      <c r="AS590" s="118"/>
      <c r="AT590" s="118"/>
      <c r="AU590" s="578"/>
      <c r="AV590" s="578"/>
      <c r="AW590" s="118"/>
      <c r="AX590" s="118"/>
      <c r="AY590" s="118"/>
      <c r="AZ590" s="118"/>
      <c r="BA590" s="118"/>
      <c r="BB590" s="19"/>
      <c r="BC590" s="19"/>
      <c r="BQ590" s="12"/>
      <c r="BR590" s="12"/>
      <c r="BS590" s="12"/>
      <c r="BT590" s="76"/>
      <c r="BU590" s="76"/>
    </row>
    <row r="591" spans="1:73">
      <c r="A591" s="19"/>
      <c r="B591" s="19"/>
      <c r="C591" s="19"/>
      <c r="D591" s="19"/>
      <c r="E591" s="89"/>
      <c r="F591" s="89"/>
      <c r="G591" s="19"/>
      <c r="H591" s="90"/>
      <c r="I591" s="90"/>
      <c r="J591" s="19"/>
      <c r="K591" s="19"/>
      <c r="L591" s="19"/>
      <c r="M591" s="19"/>
      <c r="N591" s="19"/>
      <c r="O591" s="19"/>
      <c r="P591" s="19"/>
      <c r="Q591" s="19"/>
      <c r="R591" s="141"/>
      <c r="S591" s="141"/>
      <c r="T591" s="141"/>
      <c r="U591" s="141"/>
      <c r="V591" s="141"/>
      <c r="W591" s="141"/>
      <c r="X591" s="141"/>
      <c r="Y591" s="141"/>
      <c r="Z591" s="19"/>
      <c r="AA591" s="578"/>
      <c r="AB591" s="578"/>
      <c r="AC591" s="118"/>
      <c r="AD591" s="118"/>
      <c r="AE591" s="118"/>
      <c r="AF591" s="118"/>
      <c r="AG591" s="118"/>
      <c r="AH591" s="118"/>
      <c r="AI591" s="118"/>
      <c r="AJ591" s="118"/>
      <c r="AK591" s="118"/>
      <c r="AL591" s="118"/>
      <c r="AM591" s="118"/>
      <c r="AN591" s="118"/>
      <c r="AO591" s="118"/>
      <c r="AP591" s="118"/>
      <c r="AQ591" s="118"/>
      <c r="AR591" s="118"/>
      <c r="AS591" s="118"/>
      <c r="AT591" s="118"/>
      <c r="AU591" s="578"/>
      <c r="AV591" s="578"/>
      <c r="AW591" s="118"/>
      <c r="AX591" s="118"/>
      <c r="AY591" s="118"/>
      <c r="AZ591" s="118"/>
      <c r="BA591" s="118"/>
      <c r="BB591" s="19"/>
      <c r="BC591" s="19"/>
      <c r="BQ591" s="12"/>
      <c r="BR591" s="12"/>
      <c r="BS591" s="12"/>
      <c r="BT591" s="76"/>
      <c r="BU591" s="76"/>
    </row>
    <row r="592" spans="1:73">
      <c r="A592" s="19"/>
      <c r="B592" s="19"/>
      <c r="C592" s="19"/>
      <c r="D592" s="19"/>
      <c r="E592" s="89"/>
      <c r="F592" s="89"/>
      <c r="G592" s="19"/>
      <c r="H592" s="90"/>
      <c r="I592" s="90"/>
      <c r="J592" s="19"/>
      <c r="K592" s="19"/>
      <c r="L592" s="19"/>
      <c r="M592" s="19"/>
      <c r="N592" s="19"/>
      <c r="O592" s="19"/>
      <c r="P592" s="19"/>
      <c r="Q592" s="19"/>
      <c r="R592" s="141"/>
      <c r="S592" s="141"/>
      <c r="T592" s="141"/>
      <c r="U592" s="141"/>
      <c r="V592" s="141"/>
      <c r="W592" s="141"/>
      <c r="X592" s="141"/>
      <c r="Y592" s="141"/>
      <c r="Z592" s="19"/>
      <c r="AA592" s="578"/>
      <c r="AB592" s="578"/>
      <c r="AC592" s="118"/>
      <c r="AD592" s="118"/>
      <c r="AE592" s="118"/>
      <c r="AF592" s="118"/>
      <c r="AG592" s="118"/>
      <c r="AH592" s="118"/>
      <c r="AI592" s="118"/>
      <c r="AJ592" s="118"/>
      <c r="AK592" s="118"/>
      <c r="AL592" s="118"/>
      <c r="AM592" s="118"/>
      <c r="AN592" s="118"/>
      <c r="AO592" s="118"/>
      <c r="AP592" s="118"/>
      <c r="AQ592" s="118"/>
      <c r="AR592" s="118"/>
      <c r="AS592" s="118"/>
      <c r="AT592" s="118"/>
      <c r="AU592" s="578"/>
      <c r="AV592" s="578"/>
      <c r="AW592" s="118"/>
      <c r="AX592" s="118"/>
      <c r="AY592" s="118"/>
      <c r="AZ592" s="118"/>
      <c r="BA592" s="118"/>
      <c r="BB592" s="19"/>
      <c r="BC592" s="19"/>
      <c r="BQ592" s="12"/>
      <c r="BR592" s="12"/>
      <c r="BS592" s="12"/>
      <c r="BT592" s="76"/>
      <c r="BU592" s="76"/>
    </row>
    <row r="593" spans="1:73">
      <c r="A593" s="19"/>
      <c r="B593" s="19"/>
      <c r="C593" s="19"/>
      <c r="D593" s="19"/>
      <c r="E593" s="89"/>
      <c r="F593" s="89"/>
      <c r="G593" s="19"/>
      <c r="H593" s="90"/>
      <c r="I593" s="90"/>
      <c r="J593" s="19"/>
      <c r="K593" s="19"/>
      <c r="L593" s="19"/>
      <c r="M593" s="19"/>
      <c r="N593" s="19"/>
      <c r="O593" s="19"/>
      <c r="P593" s="19"/>
      <c r="Q593" s="19"/>
      <c r="R593" s="141"/>
      <c r="S593" s="141"/>
      <c r="T593" s="141"/>
      <c r="U593" s="141"/>
      <c r="V593" s="141"/>
      <c r="W593" s="141"/>
      <c r="X593" s="141"/>
      <c r="Y593" s="141"/>
      <c r="Z593" s="19"/>
      <c r="AA593" s="578"/>
      <c r="AB593" s="578"/>
      <c r="AC593" s="118"/>
      <c r="AD593" s="118"/>
      <c r="AE593" s="118"/>
      <c r="AF593" s="118"/>
      <c r="AG593" s="118"/>
      <c r="AH593" s="118"/>
      <c r="AI593" s="118"/>
      <c r="AJ593" s="118"/>
      <c r="AK593" s="118"/>
      <c r="AL593" s="118"/>
      <c r="AM593" s="118"/>
      <c r="AN593" s="118"/>
      <c r="AO593" s="118"/>
      <c r="AP593" s="118"/>
      <c r="AQ593" s="118"/>
      <c r="AR593" s="118"/>
      <c r="AS593" s="118"/>
      <c r="AT593" s="118"/>
      <c r="AU593" s="578"/>
      <c r="AV593" s="578"/>
      <c r="AW593" s="118"/>
      <c r="AX593" s="118"/>
      <c r="AY593" s="118"/>
      <c r="AZ593" s="118"/>
      <c r="BA593" s="118"/>
      <c r="BB593" s="19"/>
      <c r="BC593" s="19"/>
      <c r="BQ593" s="12"/>
      <c r="BR593" s="12"/>
      <c r="BS593" s="12"/>
      <c r="BT593" s="76"/>
      <c r="BU593" s="76"/>
    </row>
    <row r="594" spans="1:73">
      <c r="A594" s="19"/>
      <c r="B594" s="19"/>
      <c r="C594" s="19"/>
      <c r="D594" s="19"/>
      <c r="E594" s="89"/>
      <c r="F594" s="89"/>
      <c r="G594" s="19"/>
      <c r="H594" s="90"/>
      <c r="I594" s="90"/>
      <c r="J594" s="19"/>
      <c r="K594" s="19"/>
      <c r="L594" s="19"/>
      <c r="M594" s="19"/>
      <c r="N594" s="19"/>
      <c r="O594" s="19"/>
      <c r="P594" s="19"/>
      <c r="Q594" s="19"/>
      <c r="R594" s="141"/>
      <c r="S594" s="141"/>
      <c r="T594" s="141"/>
      <c r="U594" s="141"/>
      <c r="V594" s="141"/>
      <c r="W594" s="141"/>
      <c r="X594" s="141"/>
      <c r="Y594" s="141"/>
      <c r="Z594" s="19"/>
      <c r="AA594" s="578"/>
      <c r="AB594" s="578"/>
      <c r="AC594" s="118"/>
      <c r="AD594" s="118"/>
      <c r="AE594" s="118"/>
      <c r="AF594" s="118"/>
      <c r="AG594" s="118"/>
      <c r="AH594" s="118"/>
      <c r="AI594" s="118"/>
      <c r="AJ594" s="118"/>
      <c r="AK594" s="118"/>
      <c r="AL594" s="118"/>
      <c r="AM594" s="118"/>
      <c r="AN594" s="118"/>
      <c r="AO594" s="118"/>
      <c r="AP594" s="118"/>
      <c r="AQ594" s="118"/>
      <c r="AR594" s="118"/>
      <c r="AS594" s="118"/>
      <c r="AT594" s="118"/>
      <c r="AU594" s="578"/>
      <c r="AV594" s="578"/>
      <c r="AW594" s="118"/>
      <c r="AX594" s="118"/>
      <c r="AY594" s="118"/>
      <c r="AZ594" s="118"/>
      <c r="BA594" s="118"/>
      <c r="BB594" s="19"/>
      <c r="BC594" s="19"/>
      <c r="BQ594" s="12"/>
      <c r="BR594" s="12"/>
      <c r="BS594" s="12"/>
      <c r="BT594" s="76"/>
      <c r="BU594" s="76"/>
    </row>
    <row r="595" spans="1:73">
      <c r="A595" s="19"/>
      <c r="B595" s="19"/>
      <c r="C595" s="19"/>
      <c r="D595" s="19"/>
      <c r="E595" s="89"/>
      <c r="F595" s="89"/>
      <c r="G595" s="19"/>
      <c r="H595" s="90"/>
      <c r="I595" s="90"/>
      <c r="J595" s="19"/>
      <c r="K595" s="19"/>
      <c r="L595" s="19"/>
      <c r="M595" s="19"/>
      <c r="N595" s="19"/>
      <c r="O595" s="19"/>
      <c r="P595" s="19"/>
      <c r="Q595" s="19"/>
      <c r="R595" s="141"/>
      <c r="S595" s="141"/>
      <c r="T595" s="141"/>
      <c r="U595" s="141"/>
      <c r="V595" s="141"/>
      <c r="W595" s="141"/>
      <c r="X595" s="141"/>
      <c r="Y595" s="141"/>
      <c r="Z595" s="19"/>
      <c r="AA595" s="578"/>
      <c r="AB595" s="578"/>
      <c r="AC595" s="118"/>
      <c r="AD595" s="118"/>
      <c r="AE595" s="118"/>
      <c r="AF595" s="118"/>
      <c r="AG595" s="118"/>
      <c r="AH595" s="118"/>
      <c r="AI595" s="118"/>
      <c r="AJ595" s="118"/>
      <c r="AK595" s="118"/>
      <c r="AL595" s="118"/>
      <c r="AM595" s="118"/>
      <c r="AN595" s="118"/>
      <c r="AO595" s="118"/>
      <c r="AP595" s="118"/>
      <c r="AQ595" s="118"/>
      <c r="AR595" s="118"/>
      <c r="AS595" s="118"/>
      <c r="AT595" s="118"/>
      <c r="AU595" s="578"/>
      <c r="AV595" s="578"/>
      <c r="AW595" s="118"/>
      <c r="AX595" s="118"/>
      <c r="AY595" s="118"/>
      <c r="AZ595" s="118"/>
      <c r="BA595" s="118"/>
      <c r="BB595" s="19"/>
      <c r="BC595" s="19"/>
      <c r="BQ595" s="12"/>
      <c r="BR595" s="12"/>
      <c r="BS595" s="12"/>
      <c r="BT595" s="76"/>
      <c r="BU595" s="76"/>
    </row>
    <row r="596" spans="1:73" ht="12.75" customHeight="1">
      <c r="A596" s="19"/>
      <c r="B596" s="19"/>
      <c r="C596" s="19"/>
      <c r="D596" s="19"/>
      <c r="E596" s="89"/>
      <c r="F596" s="89"/>
      <c r="G596" s="19"/>
      <c r="H596" s="90"/>
      <c r="I596" s="90"/>
      <c r="J596" s="19"/>
      <c r="K596" s="19"/>
      <c r="L596" s="19"/>
      <c r="M596" s="19"/>
      <c r="N596" s="19"/>
      <c r="O596" s="19"/>
      <c r="P596" s="19"/>
      <c r="Q596" s="19"/>
      <c r="R596" s="141"/>
      <c r="S596" s="141"/>
      <c r="T596" s="141"/>
      <c r="U596" s="141"/>
      <c r="V596" s="141"/>
      <c r="W596" s="141"/>
      <c r="X596" s="141"/>
      <c r="Y596" s="141"/>
      <c r="Z596" s="19"/>
      <c r="AA596" s="578"/>
      <c r="AB596" s="578"/>
      <c r="AC596" s="118"/>
      <c r="AD596" s="118"/>
      <c r="AE596" s="118"/>
      <c r="AF596" s="118"/>
      <c r="AG596" s="118"/>
      <c r="AH596" s="118"/>
      <c r="AI596" s="118"/>
      <c r="AJ596" s="118"/>
      <c r="AK596" s="118"/>
      <c r="AL596" s="118"/>
      <c r="AM596" s="118"/>
      <c r="AN596" s="118"/>
      <c r="AO596" s="118"/>
      <c r="AP596" s="118"/>
      <c r="AQ596" s="118"/>
      <c r="AR596" s="118"/>
      <c r="AS596" s="118"/>
      <c r="AT596" s="118"/>
      <c r="AU596" s="578"/>
      <c r="AV596" s="578"/>
      <c r="AW596" s="118"/>
      <c r="AX596" s="118"/>
      <c r="AY596" s="118"/>
      <c r="AZ596" s="118"/>
      <c r="BA596" s="118"/>
      <c r="BB596" s="19"/>
      <c r="BC596" s="19"/>
      <c r="BQ596" s="12"/>
      <c r="BR596" s="12"/>
      <c r="BS596" s="12"/>
      <c r="BT596" s="76"/>
      <c r="BU596" s="76"/>
    </row>
    <row r="597" spans="1:73" ht="12.75" customHeight="1">
      <c r="A597" s="19"/>
      <c r="B597" s="19"/>
      <c r="C597" s="19"/>
      <c r="D597" s="19"/>
      <c r="E597" s="89"/>
      <c r="F597" s="89"/>
      <c r="G597" s="19"/>
      <c r="H597" s="90"/>
      <c r="I597" s="90"/>
      <c r="J597" s="19"/>
      <c r="K597" s="19"/>
      <c r="L597" s="19"/>
      <c r="M597" s="19"/>
      <c r="N597" s="19"/>
      <c r="O597" s="19"/>
      <c r="P597" s="19"/>
      <c r="Q597" s="19"/>
      <c r="R597" s="141"/>
      <c r="S597" s="141"/>
      <c r="T597" s="141"/>
      <c r="U597" s="141"/>
      <c r="V597" s="141"/>
      <c r="W597" s="141"/>
      <c r="X597" s="141"/>
      <c r="Y597" s="141"/>
      <c r="Z597" s="19"/>
      <c r="AA597" s="430"/>
      <c r="AB597" s="430"/>
      <c r="AC597" s="118"/>
      <c r="AD597" s="118"/>
      <c r="AE597" s="118"/>
      <c r="AF597" s="118"/>
      <c r="AG597" s="118"/>
      <c r="AH597" s="118"/>
      <c r="AI597" s="118"/>
      <c r="AJ597" s="118"/>
      <c r="AK597" s="118"/>
      <c r="AL597" s="118"/>
      <c r="AM597" s="118"/>
      <c r="AN597" s="118"/>
      <c r="AO597" s="118"/>
      <c r="AP597" s="118"/>
      <c r="AQ597" s="118"/>
      <c r="AR597" s="118"/>
      <c r="AS597" s="118"/>
      <c r="AT597" s="118"/>
      <c r="AU597" s="578"/>
      <c r="AV597" s="578"/>
      <c r="AW597" s="118"/>
      <c r="AX597" s="118"/>
      <c r="AY597" s="118"/>
      <c r="AZ597" s="118"/>
      <c r="BA597" s="118"/>
      <c r="BB597" s="19"/>
      <c r="BC597" s="19"/>
      <c r="BQ597" s="12"/>
      <c r="BR597" s="12"/>
      <c r="BS597" s="12"/>
      <c r="BT597" s="76"/>
      <c r="BU597" s="76"/>
    </row>
    <row r="598" spans="1:73">
      <c r="A598" s="19"/>
      <c r="B598" s="19"/>
      <c r="C598" s="19"/>
      <c r="D598" s="19"/>
      <c r="E598" s="89"/>
      <c r="F598" s="89"/>
      <c r="G598" s="19"/>
      <c r="H598" s="90"/>
      <c r="I598" s="90"/>
      <c r="J598" s="19"/>
      <c r="K598" s="19"/>
      <c r="L598" s="19"/>
      <c r="M598" s="19"/>
      <c r="N598" s="19"/>
      <c r="O598" s="19"/>
      <c r="P598" s="19"/>
      <c r="Q598" s="19"/>
      <c r="R598" s="141"/>
      <c r="S598" s="141"/>
      <c r="T598" s="141"/>
      <c r="U598" s="141"/>
      <c r="V598" s="141"/>
      <c r="W598" s="141"/>
      <c r="X598" s="141"/>
      <c r="Y598" s="141"/>
      <c r="Z598" s="19"/>
      <c r="AA598" s="430"/>
      <c r="AB598" s="430"/>
      <c r="AC598" s="118"/>
      <c r="AD598" s="118"/>
      <c r="AE598" s="118"/>
      <c r="AF598" s="118"/>
      <c r="AG598" s="118"/>
      <c r="AH598" s="118"/>
      <c r="AI598" s="118"/>
      <c r="AJ598" s="118"/>
      <c r="AK598" s="118"/>
      <c r="AL598" s="118"/>
      <c r="AM598" s="118"/>
      <c r="AN598" s="118"/>
      <c r="AO598" s="118"/>
      <c r="AP598" s="118"/>
      <c r="AQ598" s="118"/>
      <c r="AR598" s="118"/>
      <c r="AS598" s="118"/>
      <c r="AT598" s="118"/>
      <c r="AU598" s="578"/>
      <c r="AV598" s="578"/>
      <c r="AW598" s="118"/>
      <c r="AX598" s="118"/>
      <c r="AY598" s="118"/>
      <c r="AZ598" s="118"/>
      <c r="BA598" s="118"/>
      <c r="BB598" s="19"/>
      <c r="BC598" s="19"/>
      <c r="BQ598" s="12"/>
      <c r="BR598" s="12"/>
      <c r="BS598" s="12"/>
      <c r="BT598" s="76"/>
      <c r="BU598" s="76"/>
    </row>
    <row r="599" spans="1:73" ht="20.25">
      <c r="A599" s="19"/>
      <c r="B599" s="19"/>
      <c r="C599" s="19"/>
      <c r="D599" s="19"/>
      <c r="E599" s="89"/>
      <c r="F599" s="89"/>
      <c r="G599" s="19"/>
      <c r="H599" s="90"/>
      <c r="I599" s="90"/>
      <c r="J599" s="19"/>
      <c r="K599" s="19"/>
      <c r="L599" s="19"/>
      <c r="M599" s="19"/>
      <c r="N599" s="19"/>
      <c r="O599" s="19"/>
      <c r="P599" s="19"/>
      <c r="Q599" s="19"/>
      <c r="R599" s="141"/>
      <c r="S599" s="141"/>
      <c r="T599" s="141"/>
      <c r="U599" s="141"/>
      <c r="V599" s="141"/>
      <c r="W599" s="141"/>
      <c r="X599" s="141"/>
      <c r="Y599" s="141"/>
      <c r="Z599" s="19"/>
      <c r="AA599" s="430"/>
      <c r="AB599" s="538"/>
      <c r="AC599" s="118"/>
      <c r="AD599" s="118"/>
      <c r="AE599" s="118"/>
      <c r="AF599" s="118"/>
      <c r="AG599" s="118"/>
      <c r="AH599" s="118"/>
      <c r="AI599" s="118"/>
      <c r="AJ599" s="118"/>
      <c r="AK599" s="118"/>
      <c r="AL599" s="118"/>
      <c r="AM599" s="118"/>
      <c r="AN599" s="118"/>
      <c r="AO599" s="118"/>
      <c r="AP599" s="118"/>
      <c r="AQ599" s="118"/>
      <c r="AR599" s="118"/>
      <c r="AS599" s="118"/>
      <c r="AT599" s="118"/>
      <c r="AU599" s="430"/>
      <c r="AV599" s="430"/>
      <c r="AW599" s="118"/>
      <c r="AX599" s="118"/>
      <c r="AY599" s="118"/>
      <c r="AZ599" s="118"/>
      <c r="BA599" s="118"/>
      <c r="BB599" s="19"/>
      <c r="BC599" s="19"/>
      <c r="BQ599" s="12"/>
      <c r="BR599" s="12"/>
      <c r="BS599" s="12"/>
      <c r="BT599" s="76"/>
      <c r="BU599" s="76"/>
    </row>
    <row r="600" spans="1:73">
      <c r="A600" s="19"/>
      <c r="B600" s="19"/>
      <c r="C600" s="19"/>
      <c r="D600" s="19"/>
      <c r="E600" s="89"/>
      <c r="F600" s="89"/>
      <c r="G600" s="19"/>
      <c r="H600" s="90"/>
      <c r="I600" s="90"/>
      <c r="J600" s="19"/>
      <c r="K600" s="19"/>
      <c r="L600" s="19"/>
      <c r="M600" s="19"/>
      <c r="N600" s="19"/>
      <c r="O600" s="19"/>
      <c r="P600" s="19"/>
      <c r="Q600" s="19"/>
      <c r="R600" s="141"/>
      <c r="S600" s="141"/>
      <c r="T600" s="141"/>
      <c r="U600" s="141"/>
      <c r="V600" s="141"/>
      <c r="W600" s="141"/>
      <c r="X600" s="141"/>
      <c r="Y600" s="141"/>
      <c r="Z600" s="19"/>
      <c r="AA600" s="118"/>
      <c r="AB600" s="118"/>
      <c r="AC600" s="118"/>
      <c r="AD600" s="118"/>
      <c r="AE600" s="118"/>
      <c r="AF600" s="118"/>
      <c r="AG600" s="118"/>
      <c r="AH600" s="118"/>
      <c r="AI600" s="118"/>
      <c r="AJ600" s="118"/>
      <c r="AK600" s="118"/>
      <c r="AL600" s="118"/>
      <c r="AM600" s="118"/>
      <c r="AN600" s="118"/>
      <c r="AO600" s="118"/>
      <c r="AP600" s="118"/>
      <c r="AQ600" s="118"/>
      <c r="AR600" s="118"/>
      <c r="AS600" s="118"/>
      <c r="AT600" s="118"/>
      <c r="AU600" s="118"/>
      <c r="AV600" s="118"/>
      <c r="AW600" s="118"/>
      <c r="AX600" s="118"/>
      <c r="AY600" s="118"/>
      <c r="AZ600" s="118"/>
      <c r="BA600" s="118"/>
      <c r="BB600" s="19"/>
      <c r="BC600" s="19"/>
      <c r="BQ600" s="12"/>
      <c r="BR600" s="12"/>
      <c r="BS600" s="12"/>
      <c r="BT600" s="76"/>
      <c r="BU600" s="76"/>
    </row>
    <row r="601" spans="1:73" ht="20.25">
      <c r="A601" s="19"/>
      <c r="B601" s="19"/>
      <c r="C601" s="19"/>
      <c r="D601" s="19"/>
      <c r="E601" s="89"/>
      <c r="F601" s="89"/>
      <c r="G601" s="19"/>
      <c r="H601" s="90"/>
      <c r="I601" s="90"/>
      <c r="J601" s="19"/>
      <c r="K601" s="19"/>
      <c r="L601" s="19"/>
      <c r="M601" s="19"/>
      <c r="N601" s="19"/>
      <c r="O601" s="19"/>
      <c r="P601" s="19"/>
      <c r="Q601" s="19"/>
      <c r="R601" s="141"/>
      <c r="S601" s="141"/>
      <c r="T601" s="141"/>
      <c r="U601" s="141"/>
      <c r="V601" s="141"/>
      <c r="W601" s="141"/>
      <c r="X601" s="141"/>
      <c r="Y601" s="141"/>
      <c r="Z601" s="19"/>
      <c r="AA601" s="118"/>
      <c r="AB601" s="532"/>
      <c r="AC601" s="118"/>
      <c r="AD601" s="118"/>
      <c r="AE601" s="118"/>
      <c r="AF601" s="118"/>
      <c r="AG601" s="118"/>
      <c r="AH601" s="118"/>
      <c r="AI601" s="118"/>
      <c r="AJ601" s="118"/>
      <c r="AK601" s="118"/>
      <c r="AL601" s="118"/>
      <c r="AM601" s="118"/>
      <c r="AN601" s="118"/>
      <c r="AO601" s="118"/>
      <c r="AP601" s="118"/>
      <c r="AQ601" s="118"/>
      <c r="AR601" s="118"/>
      <c r="AS601" s="118"/>
      <c r="AT601" s="118"/>
      <c r="AU601" s="92"/>
      <c r="AV601" s="118"/>
      <c r="AW601" s="118"/>
      <c r="AX601" s="118"/>
      <c r="AY601" s="118"/>
      <c r="AZ601" s="118"/>
      <c r="BA601" s="118"/>
      <c r="BB601" s="19"/>
      <c r="BC601" s="19"/>
      <c r="BQ601" s="12"/>
      <c r="BR601" s="12"/>
      <c r="BS601" s="12"/>
      <c r="BT601" s="76"/>
      <c r="BU601" s="76"/>
    </row>
    <row r="602" spans="1:73">
      <c r="A602" s="19"/>
      <c r="B602" s="19"/>
      <c r="C602" s="19"/>
      <c r="D602" s="19"/>
      <c r="E602" s="89"/>
      <c r="F602" s="89"/>
      <c r="G602" s="19"/>
      <c r="H602" s="90"/>
      <c r="I602" s="90"/>
      <c r="J602" s="19"/>
      <c r="K602" s="19"/>
      <c r="L602" s="19"/>
      <c r="M602" s="19"/>
      <c r="N602" s="19"/>
      <c r="O602" s="19"/>
      <c r="P602" s="19"/>
      <c r="Q602" s="19"/>
      <c r="R602" s="141"/>
      <c r="S602" s="141"/>
      <c r="T602" s="141"/>
      <c r="U602" s="141"/>
      <c r="V602" s="141"/>
      <c r="W602" s="141"/>
      <c r="X602" s="141"/>
      <c r="Y602" s="141"/>
      <c r="Z602" s="19"/>
      <c r="AA602" s="578"/>
      <c r="AB602" s="578"/>
      <c r="AC602" s="118"/>
      <c r="AD602" s="118"/>
      <c r="AE602" s="118"/>
      <c r="AF602" s="118"/>
      <c r="AG602" s="118"/>
      <c r="AH602" s="118"/>
      <c r="AI602" s="118"/>
      <c r="AJ602" s="118"/>
      <c r="AK602" s="118"/>
      <c r="AL602" s="118"/>
      <c r="AM602" s="118"/>
      <c r="AN602" s="118"/>
      <c r="AO602" s="118"/>
      <c r="AP602" s="118"/>
      <c r="AQ602" s="118"/>
      <c r="AR602" s="118"/>
      <c r="AS602" s="118"/>
      <c r="AT602" s="118"/>
      <c r="AU602" s="578"/>
      <c r="AV602" s="578"/>
      <c r="AW602" s="118"/>
      <c r="AX602" s="118"/>
      <c r="AY602" s="118"/>
      <c r="AZ602" s="118"/>
      <c r="BA602" s="118"/>
      <c r="BB602" s="19"/>
      <c r="BC602" s="19"/>
      <c r="BQ602" s="12"/>
      <c r="BR602" s="12"/>
      <c r="BS602" s="12"/>
      <c r="BT602" s="76"/>
      <c r="BU602" s="76"/>
    </row>
    <row r="603" spans="1:73">
      <c r="A603" s="19"/>
      <c r="B603" s="19"/>
      <c r="C603" s="19"/>
      <c r="D603" s="19"/>
      <c r="E603" s="89"/>
      <c r="F603" s="89"/>
      <c r="G603" s="19"/>
      <c r="H603" s="90"/>
      <c r="I603" s="90"/>
      <c r="J603" s="19"/>
      <c r="K603" s="19"/>
      <c r="L603" s="19"/>
      <c r="M603" s="19"/>
      <c r="N603" s="19"/>
      <c r="O603" s="19"/>
      <c r="P603" s="19"/>
      <c r="Q603" s="19"/>
      <c r="R603" s="141"/>
      <c r="S603" s="141"/>
      <c r="T603" s="141"/>
      <c r="U603" s="141"/>
      <c r="V603" s="141"/>
      <c r="W603" s="141"/>
      <c r="X603" s="141"/>
      <c r="Y603" s="141"/>
      <c r="Z603" s="19"/>
      <c r="AA603" s="578"/>
      <c r="AB603" s="578"/>
      <c r="AC603" s="118"/>
      <c r="AD603" s="118"/>
      <c r="AE603" s="118"/>
      <c r="AF603" s="118"/>
      <c r="AG603" s="118"/>
      <c r="AH603" s="118"/>
      <c r="AI603" s="118"/>
      <c r="AJ603" s="118"/>
      <c r="AK603" s="118"/>
      <c r="AL603" s="118"/>
      <c r="AM603" s="118"/>
      <c r="AN603" s="118"/>
      <c r="AO603" s="118"/>
      <c r="AP603" s="118"/>
      <c r="AQ603" s="118"/>
      <c r="AR603" s="118"/>
      <c r="AS603" s="118"/>
      <c r="AT603" s="118"/>
      <c r="AU603" s="578"/>
      <c r="AV603" s="578"/>
      <c r="AW603" s="118"/>
      <c r="AX603" s="118"/>
      <c r="AY603" s="118"/>
      <c r="AZ603" s="118"/>
      <c r="BA603" s="118"/>
      <c r="BB603" s="19"/>
      <c r="BC603" s="19"/>
      <c r="BQ603" s="12"/>
      <c r="BR603" s="12"/>
      <c r="BS603" s="12"/>
      <c r="BT603" s="76"/>
      <c r="BU603" s="76"/>
    </row>
    <row r="604" spans="1:73">
      <c r="A604" s="19"/>
      <c r="B604" s="19"/>
      <c r="C604" s="19"/>
      <c r="D604" s="19"/>
      <c r="E604" s="89"/>
      <c r="F604" s="89"/>
      <c r="G604" s="19"/>
      <c r="H604" s="90"/>
      <c r="I604" s="90"/>
      <c r="J604" s="19"/>
      <c r="K604" s="19"/>
      <c r="L604" s="19"/>
      <c r="M604" s="19"/>
      <c r="N604" s="19"/>
      <c r="O604" s="19"/>
      <c r="P604" s="19"/>
      <c r="Q604" s="19"/>
      <c r="R604" s="141"/>
      <c r="S604" s="141"/>
      <c r="T604" s="141"/>
      <c r="U604" s="141"/>
      <c r="V604" s="141"/>
      <c r="W604" s="141"/>
      <c r="X604" s="141"/>
      <c r="Y604" s="141"/>
      <c r="Z604" s="19"/>
      <c r="AA604" s="578"/>
      <c r="AB604" s="578"/>
      <c r="AC604" s="118"/>
      <c r="AD604" s="118"/>
      <c r="AE604" s="118"/>
      <c r="AF604" s="118"/>
      <c r="AG604" s="118"/>
      <c r="AH604" s="118"/>
      <c r="AI604" s="118"/>
      <c r="AJ604" s="118"/>
      <c r="AK604" s="118"/>
      <c r="AL604" s="118"/>
      <c r="AM604" s="118"/>
      <c r="AN604" s="118"/>
      <c r="AO604" s="118"/>
      <c r="AP604" s="118"/>
      <c r="AQ604" s="118"/>
      <c r="AR604" s="118"/>
      <c r="AS604" s="118"/>
      <c r="AT604" s="118"/>
      <c r="AU604" s="578"/>
      <c r="AV604" s="578"/>
      <c r="AW604" s="118"/>
      <c r="AX604" s="118"/>
      <c r="AY604" s="118"/>
      <c r="AZ604" s="118"/>
      <c r="BA604" s="118"/>
      <c r="BB604" s="19"/>
      <c r="BC604" s="19"/>
      <c r="BQ604" s="12"/>
      <c r="BR604" s="12"/>
      <c r="BS604" s="12"/>
      <c r="BT604" s="76"/>
      <c r="BU604" s="76"/>
    </row>
    <row r="605" spans="1:73">
      <c r="A605" s="19"/>
      <c r="B605" s="19"/>
      <c r="C605" s="19"/>
      <c r="D605" s="19"/>
      <c r="E605" s="89"/>
      <c r="F605" s="89"/>
      <c r="G605" s="19"/>
      <c r="H605" s="90"/>
      <c r="I605" s="90"/>
      <c r="J605" s="19"/>
      <c r="K605" s="19"/>
      <c r="L605" s="19"/>
      <c r="M605" s="19"/>
      <c r="N605" s="19"/>
      <c r="O605" s="19"/>
      <c r="P605" s="19"/>
      <c r="Q605" s="19"/>
      <c r="R605" s="141"/>
      <c r="S605" s="141"/>
      <c r="T605" s="141"/>
      <c r="U605" s="141"/>
      <c r="V605" s="141"/>
      <c r="W605" s="141"/>
      <c r="X605" s="141"/>
      <c r="Y605" s="141"/>
      <c r="Z605" s="19"/>
      <c r="AA605" s="578"/>
      <c r="AB605" s="578"/>
      <c r="AC605" s="118"/>
      <c r="AD605" s="118"/>
      <c r="AE605" s="118"/>
      <c r="AF605" s="118"/>
      <c r="AG605" s="118"/>
      <c r="AH605" s="118"/>
      <c r="AI605" s="118"/>
      <c r="AJ605" s="118"/>
      <c r="AK605" s="118"/>
      <c r="AL605" s="118"/>
      <c r="AM605" s="118"/>
      <c r="AN605" s="118"/>
      <c r="AO605" s="118"/>
      <c r="AP605" s="118"/>
      <c r="AQ605" s="118"/>
      <c r="AR605" s="118"/>
      <c r="AS605" s="118"/>
      <c r="AT605" s="118"/>
      <c r="AU605" s="578"/>
      <c r="AV605" s="578"/>
      <c r="AW605" s="118"/>
      <c r="AX605" s="118"/>
      <c r="AY605" s="118"/>
      <c r="AZ605" s="118"/>
      <c r="BA605" s="118"/>
      <c r="BB605" s="19"/>
      <c r="BC605" s="19"/>
      <c r="BQ605" s="12"/>
      <c r="BR605" s="12"/>
      <c r="BS605" s="12"/>
      <c r="BT605" s="76"/>
      <c r="BU605" s="76"/>
    </row>
    <row r="606" spans="1:73">
      <c r="A606" s="19"/>
      <c r="B606" s="19"/>
      <c r="C606" s="19"/>
      <c r="D606" s="19"/>
      <c r="E606" s="89"/>
      <c r="F606" s="89"/>
      <c r="G606" s="19"/>
      <c r="H606" s="90"/>
      <c r="I606" s="90"/>
      <c r="J606" s="19"/>
      <c r="K606" s="19"/>
      <c r="L606" s="19"/>
      <c r="M606" s="19"/>
      <c r="N606" s="19"/>
      <c r="O606" s="19"/>
      <c r="P606" s="19"/>
      <c r="Q606" s="19"/>
      <c r="R606" s="141"/>
      <c r="S606" s="141"/>
      <c r="T606" s="141"/>
      <c r="U606" s="141"/>
      <c r="V606" s="141"/>
      <c r="W606" s="141"/>
      <c r="X606" s="141"/>
      <c r="Y606" s="141"/>
      <c r="Z606" s="19"/>
      <c r="AA606" s="578"/>
      <c r="AB606" s="578"/>
      <c r="AC606" s="118"/>
      <c r="AD606" s="118"/>
      <c r="AE606" s="118"/>
      <c r="AF606" s="118"/>
      <c r="AG606" s="118"/>
      <c r="AH606" s="118"/>
      <c r="AI606" s="118"/>
      <c r="AJ606" s="118"/>
      <c r="AK606" s="118"/>
      <c r="AL606" s="118"/>
      <c r="AM606" s="118"/>
      <c r="AN606" s="118"/>
      <c r="AO606" s="118"/>
      <c r="AP606" s="118"/>
      <c r="AQ606" s="118"/>
      <c r="AR606" s="118"/>
      <c r="AS606" s="118"/>
      <c r="AT606" s="118"/>
      <c r="AU606" s="578"/>
      <c r="AV606" s="578"/>
      <c r="AW606" s="118"/>
      <c r="AX606" s="118"/>
      <c r="AY606" s="118"/>
      <c r="AZ606" s="118"/>
      <c r="BA606" s="118"/>
      <c r="BB606" s="19"/>
      <c r="BC606" s="19"/>
      <c r="BQ606" s="12"/>
      <c r="BR606" s="12"/>
      <c r="BS606" s="12"/>
      <c r="BT606" s="76"/>
      <c r="BU606" s="76"/>
    </row>
    <row r="607" spans="1:73">
      <c r="A607" s="19"/>
      <c r="B607" s="19"/>
      <c r="C607" s="19"/>
      <c r="D607" s="19"/>
      <c r="E607" s="89"/>
      <c r="F607" s="89"/>
      <c r="G607" s="19"/>
      <c r="H607" s="90"/>
      <c r="I607" s="90"/>
      <c r="J607" s="19"/>
      <c r="K607" s="19"/>
      <c r="L607" s="19"/>
      <c r="M607" s="19"/>
      <c r="N607" s="19"/>
      <c r="O607" s="19"/>
      <c r="P607" s="19"/>
      <c r="Q607" s="19"/>
      <c r="R607" s="141"/>
      <c r="S607" s="141"/>
      <c r="T607" s="141"/>
      <c r="U607" s="141"/>
      <c r="V607" s="141"/>
      <c r="W607" s="141"/>
      <c r="X607" s="141"/>
      <c r="Y607" s="141"/>
      <c r="Z607" s="19"/>
      <c r="AA607" s="578"/>
      <c r="AB607" s="578"/>
      <c r="AC607" s="118"/>
      <c r="AD607" s="118"/>
      <c r="AE607" s="118"/>
      <c r="AF607" s="118"/>
      <c r="AG607" s="118"/>
      <c r="AH607" s="118"/>
      <c r="AI607" s="118"/>
      <c r="AJ607" s="118"/>
      <c r="AK607" s="118"/>
      <c r="AL607" s="118"/>
      <c r="AM607" s="118"/>
      <c r="AN607" s="118"/>
      <c r="AO607" s="118"/>
      <c r="AP607" s="118"/>
      <c r="AQ607" s="118"/>
      <c r="AR607" s="118"/>
      <c r="AS607" s="118"/>
      <c r="AT607" s="118"/>
      <c r="AU607" s="578"/>
      <c r="AV607" s="578"/>
      <c r="AW607" s="118"/>
      <c r="AX607" s="118"/>
      <c r="AY607" s="118"/>
      <c r="AZ607" s="118"/>
      <c r="BA607" s="118"/>
      <c r="BB607" s="19"/>
      <c r="BC607" s="19"/>
      <c r="BQ607" s="12"/>
      <c r="BR607" s="12"/>
      <c r="BS607" s="12"/>
      <c r="BT607" s="76"/>
      <c r="BU607" s="76"/>
    </row>
    <row r="608" spans="1:73">
      <c r="A608" s="19"/>
      <c r="B608" s="19"/>
      <c r="C608" s="19"/>
      <c r="D608" s="19"/>
      <c r="E608" s="89"/>
      <c r="F608" s="89"/>
      <c r="G608" s="19"/>
      <c r="H608" s="90"/>
      <c r="I608" s="90"/>
      <c r="J608" s="19"/>
      <c r="K608" s="19"/>
      <c r="L608" s="19"/>
      <c r="M608" s="19"/>
      <c r="N608" s="19"/>
      <c r="O608" s="19"/>
      <c r="P608" s="19"/>
      <c r="Q608" s="19"/>
      <c r="R608" s="141"/>
      <c r="S608" s="141"/>
      <c r="T608" s="141"/>
      <c r="U608" s="141"/>
      <c r="V608" s="141"/>
      <c r="W608" s="141"/>
      <c r="X608" s="141"/>
      <c r="Y608" s="141"/>
      <c r="Z608" s="19"/>
      <c r="AA608" s="578"/>
      <c r="AB608" s="578"/>
      <c r="AC608" s="118"/>
      <c r="AD608" s="118"/>
      <c r="AE608" s="118"/>
      <c r="AF608" s="118"/>
      <c r="AG608" s="118"/>
      <c r="AH608" s="118"/>
      <c r="AI608" s="118"/>
      <c r="AJ608" s="118"/>
      <c r="AK608" s="118"/>
      <c r="AL608" s="118"/>
      <c r="AM608" s="118"/>
      <c r="AN608" s="118"/>
      <c r="AO608" s="118"/>
      <c r="AP608" s="118"/>
      <c r="AQ608" s="118"/>
      <c r="AR608" s="118"/>
      <c r="AS608" s="118"/>
      <c r="AT608" s="118"/>
      <c r="AU608" s="578"/>
      <c r="AV608" s="578"/>
      <c r="AW608" s="118"/>
      <c r="AX608" s="118"/>
      <c r="AY608" s="118"/>
      <c r="AZ608" s="118"/>
      <c r="BA608" s="118"/>
      <c r="BB608" s="19"/>
      <c r="BC608" s="19"/>
      <c r="BQ608" s="12"/>
      <c r="BR608" s="12"/>
      <c r="BS608" s="12"/>
      <c r="BT608" s="76"/>
      <c r="BU608" s="76"/>
    </row>
    <row r="609" spans="1:73">
      <c r="A609" s="19"/>
      <c r="B609" s="19"/>
      <c r="C609" s="19"/>
      <c r="D609" s="19"/>
      <c r="E609" s="89"/>
      <c r="F609" s="89"/>
      <c r="G609" s="19"/>
      <c r="H609" s="90"/>
      <c r="I609" s="90"/>
      <c r="J609" s="19"/>
      <c r="K609" s="19"/>
      <c r="L609" s="19"/>
      <c r="M609" s="19"/>
      <c r="N609" s="19"/>
      <c r="O609" s="19"/>
      <c r="P609" s="19"/>
      <c r="Q609" s="19"/>
      <c r="R609" s="141"/>
      <c r="S609" s="141"/>
      <c r="T609" s="141"/>
      <c r="U609" s="141"/>
      <c r="V609" s="141"/>
      <c r="W609" s="141"/>
      <c r="X609" s="141"/>
      <c r="Y609" s="141"/>
      <c r="Z609" s="19"/>
      <c r="AA609" s="578"/>
      <c r="AB609" s="578"/>
      <c r="AC609" s="118"/>
      <c r="AD609" s="118"/>
      <c r="AE609" s="118"/>
      <c r="AF609" s="118"/>
      <c r="AG609" s="118"/>
      <c r="AH609" s="118"/>
      <c r="AI609" s="118"/>
      <c r="AJ609" s="118"/>
      <c r="AK609" s="118"/>
      <c r="AL609" s="118"/>
      <c r="AM609" s="118"/>
      <c r="AN609" s="118"/>
      <c r="AO609" s="118"/>
      <c r="AP609" s="118"/>
      <c r="AQ609" s="118"/>
      <c r="AR609" s="118"/>
      <c r="AS609" s="118"/>
      <c r="AT609" s="118"/>
      <c r="AU609" s="578"/>
      <c r="AV609" s="578"/>
      <c r="AW609" s="118"/>
      <c r="AX609" s="118"/>
      <c r="AY609" s="118"/>
      <c r="AZ609" s="118"/>
      <c r="BA609" s="118"/>
      <c r="BB609" s="19"/>
      <c r="BC609" s="19"/>
      <c r="BQ609" s="12"/>
      <c r="BR609" s="12"/>
      <c r="BS609" s="12"/>
      <c r="BT609" s="76"/>
      <c r="BU609" s="76"/>
    </row>
    <row r="610" spans="1:73" ht="18">
      <c r="A610" s="19"/>
      <c r="B610" s="19"/>
      <c r="C610" s="19"/>
      <c r="D610" s="19"/>
      <c r="E610" s="89"/>
      <c r="F610" s="89"/>
      <c r="G610" s="19"/>
      <c r="H610" s="90"/>
      <c r="I610" s="90"/>
      <c r="J610" s="19"/>
      <c r="K610" s="19"/>
      <c r="L610" s="19"/>
      <c r="M610" s="19"/>
      <c r="N610" s="19"/>
      <c r="O610" s="19"/>
      <c r="P610" s="19"/>
      <c r="Q610" s="19"/>
      <c r="R610" s="141"/>
      <c r="S610" s="141"/>
      <c r="T610" s="141"/>
      <c r="U610" s="141"/>
      <c r="V610" s="141"/>
      <c r="W610" s="141"/>
      <c r="X610" s="141"/>
      <c r="Y610" s="141"/>
      <c r="Z610" s="19"/>
      <c r="AA610" s="578"/>
      <c r="AB610" s="578"/>
      <c r="AC610" s="96"/>
      <c r="AD610" s="96"/>
      <c r="AE610" s="96"/>
      <c r="AF610" s="96"/>
      <c r="AG610" s="96"/>
      <c r="AH610" s="96"/>
      <c r="AI610" s="96"/>
      <c r="AJ610" s="96"/>
      <c r="AK610" s="96"/>
      <c r="AL610" s="96"/>
      <c r="AM610" s="96"/>
      <c r="AN610" s="96"/>
      <c r="AO610" s="96"/>
      <c r="AP610" s="96"/>
      <c r="AQ610" s="96"/>
      <c r="AR610" s="96"/>
      <c r="AS610" s="96"/>
      <c r="AT610" s="96"/>
      <c r="AU610" s="578"/>
      <c r="AV610" s="578"/>
      <c r="AW610" s="118"/>
      <c r="AX610" s="118"/>
      <c r="AY610" s="118"/>
      <c r="AZ610" s="118"/>
      <c r="BA610" s="118"/>
      <c r="BB610" s="19"/>
      <c r="BC610" s="19"/>
      <c r="BQ610" s="12"/>
      <c r="BR610" s="12"/>
      <c r="BS610" s="12"/>
      <c r="BT610" s="76"/>
      <c r="BU610" s="76"/>
    </row>
    <row r="611" spans="1:73">
      <c r="A611" s="19"/>
      <c r="B611" s="19"/>
      <c r="C611" s="19"/>
      <c r="D611" s="19"/>
      <c r="E611" s="89"/>
      <c r="F611" s="89"/>
      <c r="G611" s="19"/>
      <c r="H611" s="90"/>
      <c r="I611" s="90"/>
      <c r="J611" s="19"/>
      <c r="K611" s="19"/>
      <c r="L611" s="19"/>
      <c r="M611" s="19"/>
      <c r="N611" s="19"/>
      <c r="O611" s="19"/>
      <c r="P611" s="19"/>
      <c r="Q611" s="19"/>
      <c r="R611" s="141"/>
      <c r="S611" s="141"/>
      <c r="T611" s="141"/>
      <c r="U611" s="141"/>
      <c r="V611" s="141"/>
      <c r="W611" s="141"/>
      <c r="X611" s="141"/>
      <c r="Y611" s="141"/>
      <c r="Z611" s="19"/>
      <c r="AA611" s="578"/>
      <c r="AB611" s="578"/>
      <c r="AC611" s="118"/>
      <c r="AD611" s="118"/>
      <c r="AE611" s="118"/>
      <c r="AF611" s="118"/>
      <c r="AG611" s="118"/>
      <c r="AH611" s="118"/>
      <c r="AI611" s="118"/>
      <c r="AJ611" s="118"/>
      <c r="AK611" s="118"/>
      <c r="AL611" s="118"/>
      <c r="AM611" s="118"/>
      <c r="AN611" s="118"/>
      <c r="AO611" s="118"/>
      <c r="AP611" s="118"/>
      <c r="AQ611" s="118"/>
      <c r="AR611" s="118"/>
      <c r="AS611" s="118"/>
      <c r="AT611" s="118"/>
      <c r="AU611" s="578"/>
      <c r="AV611" s="578"/>
      <c r="AW611" s="118"/>
      <c r="AX611" s="118"/>
      <c r="AY611" s="118"/>
      <c r="AZ611" s="118"/>
      <c r="BA611" s="118"/>
      <c r="BB611" s="19"/>
      <c r="BC611" s="19"/>
      <c r="BQ611" s="12"/>
      <c r="BR611" s="12"/>
      <c r="BS611" s="12"/>
      <c r="BT611" s="76"/>
      <c r="BU611" s="76"/>
    </row>
    <row r="612" spans="1:73">
      <c r="A612" s="19"/>
      <c r="B612" s="19"/>
      <c r="C612" s="19"/>
      <c r="D612" s="19"/>
      <c r="E612" s="89"/>
      <c r="F612" s="89"/>
      <c r="G612" s="19"/>
      <c r="H612" s="90"/>
      <c r="I612" s="90"/>
      <c r="J612" s="19"/>
      <c r="K612" s="19"/>
      <c r="L612" s="19"/>
      <c r="M612" s="19"/>
      <c r="N612" s="19"/>
      <c r="O612" s="19"/>
      <c r="P612" s="19"/>
      <c r="Q612" s="19"/>
      <c r="R612" s="141"/>
      <c r="S612" s="141"/>
      <c r="T612" s="141"/>
      <c r="U612" s="141"/>
      <c r="V612" s="141"/>
      <c r="W612" s="141"/>
      <c r="X612" s="141"/>
      <c r="Y612" s="141"/>
      <c r="Z612" s="19"/>
      <c r="AA612" s="118"/>
      <c r="AB612" s="118"/>
      <c r="AC612" s="118"/>
      <c r="AD612" s="118"/>
      <c r="AE612" s="118"/>
      <c r="AF612" s="118"/>
      <c r="AG612" s="118"/>
      <c r="AH612" s="118"/>
      <c r="AI612" s="118"/>
      <c r="AJ612" s="118"/>
      <c r="AK612" s="118"/>
      <c r="AL612" s="118"/>
      <c r="AM612" s="118"/>
      <c r="AN612" s="118"/>
      <c r="AO612" s="118"/>
      <c r="AP612" s="118"/>
      <c r="AQ612" s="118"/>
      <c r="AR612" s="118"/>
      <c r="AS612" s="118"/>
      <c r="AT612" s="118"/>
      <c r="AU612" s="118"/>
      <c r="AV612" s="118"/>
      <c r="AW612" s="118"/>
      <c r="AX612" s="118"/>
      <c r="AY612" s="118"/>
      <c r="AZ612" s="118"/>
      <c r="BA612" s="118"/>
      <c r="BB612" s="19"/>
      <c r="BC612" s="19"/>
      <c r="BQ612" s="12"/>
      <c r="BR612" s="12"/>
      <c r="BS612" s="12"/>
      <c r="BT612" s="76"/>
      <c r="BU612" s="76"/>
    </row>
    <row r="613" spans="1:73">
      <c r="A613" s="19"/>
      <c r="B613" s="19"/>
      <c r="C613" s="19"/>
      <c r="D613" s="19"/>
      <c r="E613" s="89"/>
      <c r="F613" s="89"/>
      <c r="G613" s="19"/>
      <c r="H613" s="90"/>
      <c r="I613" s="90"/>
      <c r="J613" s="19"/>
      <c r="K613" s="19"/>
      <c r="L613" s="19"/>
      <c r="M613" s="19"/>
      <c r="N613" s="19"/>
      <c r="O613" s="19"/>
      <c r="P613" s="19"/>
      <c r="Q613" s="19"/>
      <c r="R613" s="141"/>
      <c r="S613" s="141"/>
      <c r="T613" s="141"/>
      <c r="U613" s="141"/>
      <c r="V613" s="141"/>
      <c r="W613" s="141"/>
      <c r="X613" s="141"/>
      <c r="Y613" s="141"/>
      <c r="Z613" s="19"/>
      <c r="AA613" s="118"/>
      <c r="AB613" s="118"/>
      <c r="AC613" s="118"/>
      <c r="AD613" s="118"/>
      <c r="AE613" s="118"/>
      <c r="AF613" s="118"/>
      <c r="AG613" s="118"/>
      <c r="AH613" s="118"/>
      <c r="AI613" s="118"/>
      <c r="AJ613" s="118"/>
      <c r="AK613" s="118"/>
      <c r="AL613" s="118"/>
      <c r="AM613" s="118"/>
      <c r="AN613" s="118"/>
      <c r="AO613" s="118"/>
      <c r="AP613" s="118"/>
      <c r="AQ613" s="118"/>
      <c r="AR613" s="118"/>
      <c r="AS613" s="118"/>
      <c r="AT613" s="118"/>
      <c r="AU613" s="118"/>
      <c r="AV613" s="118"/>
      <c r="AW613" s="118"/>
      <c r="AX613" s="118"/>
      <c r="AY613" s="118"/>
      <c r="AZ613" s="118"/>
      <c r="BA613" s="118"/>
      <c r="BB613" s="19"/>
      <c r="BC613" s="19"/>
      <c r="BQ613" s="12"/>
      <c r="BR613" s="12"/>
      <c r="BS613" s="12"/>
      <c r="BT613" s="76"/>
      <c r="BU613" s="76"/>
    </row>
    <row r="614" spans="1:73" ht="20.25">
      <c r="A614" s="19"/>
      <c r="B614" s="19"/>
      <c r="C614" s="19"/>
      <c r="D614" s="19"/>
      <c r="E614" s="89"/>
      <c r="F614" s="89"/>
      <c r="G614" s="19"/>
      <c r="H614" s="90"/>
      <c r="I614" s="90"/>
      <c r="J614" s="19"/>
      <c r="K614" s="19"/>
      <c r="L614" s="19"/>
      <c r="M614" s="19"/>
      <c r="N614" s="19"/>
      <c r="O614" s="19"/>
      <c r="P614" s="19"/>
      <c r="Q614" s="19"/>
      <c r="R614" s="141"/>
      <c r="S614" s="141"/>
      <c r="T614" s="141"/>
      <c r="U614" s="141"/>
      <c r="V614" s="141"/>
      <c r="W614" s="141"/>
      <c r="X614" s="141"/>
      <c r="Y614" s="141"/>
      <c r="Z614" s="19"/>
      <c r="AA614" s="118"/>
      <c r="AB614" s="533"/>
      <c r="AC614" s="118"/>
      <c r="AD614" s="118"/>
      <c r="AE614" s="118"/>
      <c r="AF614" s="118"/>
      <c r="AG614" s="118"/>
      <c r="AH614" s="118"/>
      <c r="AI614" s="118"/>
      <c r="AJ614" s="118"/>
      <c r="AK614" s="118"/>
      <c r="AL614" s="118"/>
      <c r="AM614" s="118"/>
      <c r="AN614" s="118"/>
      <c r="AO614" s="118"/>
      <c r="AP614" s="118"/>
      <c r="AQ614" s="118"/>
      <c r="AR614" s="118"/>
      <c r="AS614" s="118"/>
      <c r="AT614" s="118"/>
      <c r="AU614" s="118"/>
      <c r="AV614" s="118"/>
      <c r="AW614" s="118"/>
      <c r="AX614" s="118"/>
      <c r="AY614" s="118"/>
      <c r="AZ614" s="118"/>
      <c r="BA614" s="118"/>
      <c r="BB614" s="19"/>
      <c r="BC614" s="19"/>
      <c r="BQ614" s="12"/>
      <c r="BR614" s="12"/>
      <c r="BS614" s="12"/>
      <c r="BT614" s="76"/>
      <c r="BU614" s="76"/>
    </row>
    <row r="615" spans="1:73">
      <c r="A615" s="19"/>
      <c r="B615" s="19"/>
      <c r="C615" s="19"/>
      <c r="D615" s="19"/>
      <c r="E615" s="89"/>
      <c r="F615" s="89"/>
      <c r="G615" s="19"/>
      <c r="H615" s="90"/>
      <c r="I615" s="90"/>
      <c r="J615" s="19"/>
      <c r="K615" s="19"/>
      <c r="L615" s="19"/>
      <c r="M615" s="19"/>
      <c r="N615" s="19"/>
      <c r="O615" s="19"/>
      <c r="P615" s="19"/>
      <c r="Q615" s="19"/>
      <c r="R615" s="141"/>
      <c r="S615" s="141"/>
      <c r="T615" s="141"/>
      <c r="U615" s="141"/>
      <c r="V615" s="141"/>
      <c r="W615" s="141"/>
      <c r="X615" s="141"/>
      <c r="Y615" s="141"/>
      <c r="Z615" s="19"/>
      <c r="AA615" s="590"/>
      <c r="AB615" s="590"/>
      <c r="AC615" s="118"/>
      <c r="AD615" s="118"/>
      <c r="AE615" s="118"/>
      <c r="AF615" s="118"/>
      <c r="AG615" s="118"/>
      <c r="AH615" s="118"/>
      <c r="AI615" s="118"/>
      <c r="AJ615" s="118"/>
      <c r="AK615" s="118"/>
      <c r="AL615" s="118"/>
      <c r="AM615" s="118"/>
      <c r="AN615" s="118"/>
      <c r="AO615" s="118"/>
      <c r="AP615" s="118"/>
      <c r="AQ615" s="118"/>
      <c r="AR615" s="118"/>
      <c r="AS615" s="118"/>
      <c r="AT615" s="118"/>
      <c r="AU615" s="431"/>
      <c r="AV615" s="431"/>
      <c r="AW615" s="118"/>
      <c r="AX615" s="118"/>
      <c r="AY615" s="118"/>
      <c r="AZ615" s="118"/>
      <c r="BA615" s="118"/>
      <c r="BB615" s="19"/>
      <c r="BC615" s="19"/>
      <c r="BQ615" s="12"/>
      <c r="BR615" s="12"/>
      <c r="BS615" s="12"/>
      <c r="BT615" s="76"/>
      <c r="BU615" s="76"/>
    </row>
    <row r="616" spans="1:73">
      <c r="A616" s="19"/>
      <c r="B616" s="19"/>
      <c r="C616" s="19"/>
      <c r="D616" s="19"/>
      <c r="E616" s="89"/>
      <c r="F616" s="89"/>
      <c r="G616" s="19"/>
      <c r="H616" s="90"/>
      <c r="I616" s="90"/>
      <c r="J616" s="19"/>
      <c r="K616" s="19"/>
      <c r="L616" s="19"/>
      <c r="M616" s="19"/>
      <c r="N616" s="19"/>
      <c r="O616" s="19"/>
      <c r="P616" s="19"/>
      <c r="Q616" s="19"/>
      <c r="R616" s="141"/>
      <c r="S616" s="141"/>
      <c r="T616" s="141"/>
      <c r="U616" s="141"/>
      <c r="V616" s="141"/>
      <c r="W616" s="141"/>
      <c r="X616" s="141"/>
      <c r="Y616" s="141"/>
      <c r="Z616" s="19"/>
      <c r="AA616" s="578"/>
      <c r="AB616" s="578"/>
      <c r="AC616" s="118"/>
      <c r="AD616" s="118"/>
      <c r="AE616" s="118"/>
      <c r="AF616" s="118"/>
      <c r="AG616" s="118"/>
      <c r="AH616" s="118"/>
      <c r="AI616" s="118"/>
      <c r="AJ616" s="118"/>
      <c r="AK616" s="118"/>
      <c r="AL616" s="118"/>
      <c r="AM616" s="118"/>
      <c r="AN616" s="118"/>
      <c r="AO616" s="118"/>
      <c r="AP616" s="118"/>
      <c r="AQ616" s="118"/>
      <c r="AR616" s="118"/>
      <c r="AS616" s="118"/>
      <c r="AT616" s="118"/>
      <c r="AU616" s="578"/>
      <c r="AV616" s="578"/>
      <c r="AW616" s="118"/>
      <c r="AX616" s="118"/>
      <c r="AY616" s="118"/>
      <c r="AZ616" s="118"/>
      <c r="BA616" s="118"/>
      <c r="BB616" s="19"/>
      <c r="BC616" s="19"/>
      <c r="BQ616" s="12"/>
      <c r="BR616" s="12"/>
      <c r="BS616" s="12"/>
      <c r="BT616" s="76"/>
      <c r="BU616" s="76"/>
    </row>
    <row r="617" spans="1:73">
      <c r="A617" s="19"/>
      <c r="B617" s="19"/>
      <c r="C617" s="19"/>
      <c r="D617" s="19"/>
      <c r="E617" s="89"/>
      <c r="F617" s="89"/>
      <c r="G617" s="19"/>
      <c r="H617" s="90"/>
      <c r="I617" s="90"/>
      <c r="J617" s="19"/>
      <c r="K617" s="19"/>
      <c r="L617" s="19"/>
      <c r="M617" s="19"/>
      <c r="N617" s="19"/>
      <c r="O617" s="19"/>
      <c r="P617" s="19"/>
      <c r="Q617" s="19"/>
      <c r="R617" s="141"/>
      <c r="S617" s="141"/>
      <c r="T617" s="141"/>
      <c r="U617" s="141"/>
      <c r="V617" s="141"/>
      <c r="W617" s="141"/>
      <c r="X617" s="141"/>
      <c r="Y617" s="141"/>
      <c r="Z617" s="19"/>
      <c r="AA617" s="578"/>
      <c r="AB617" s="578"/>
      <c r="AC617" s="118"/>
      <c r="AD617" s="118"/>
      <c r="AE617" s="118"/>
      <c r="AF617" s="118"/>
      <c r="AG617" s="118"/>
      <c r="AH617" s="118"/>
      <c r="AI617" s="118"/>
      <c r="AJ617" s="118"/>
      <c r="AK617" s="118"/>
      <c r="AL617" s="118"/>
      <c r="AM617" s="118"/>
      <c r="AN617" s="118"/>
      <c r="AO617" s="118"/>
      <c r="AP617" s="118"/>
      <c r="AQ617" s="118"/>
      <c r="AR617" s="118"/>
      <c r="AS617" s="118"/>
      <c r="AT617" s="118"/>
      <c r="AU617" s="578"/>
      <c r="AV617" s="578"/>
      <c r="AW617" s="118"/>
      <c r="AX617" s="118"/>
      <c r="AY617" s="118"/>
      <c r="AZ617" s="118"/>
      <c r="BA617" s="118"/>
      <c r="BB617" s="19"/>
      <c r="BC617" s="19"/>
      <c r="BQ617" s="12"/>
      <c r="BR617" s="12"/>
      <c r="BS617" s="12"/>
      <c r="BT617" s="76"/>
      <c r="BU617" s="76"/>
    </row>
    <row r="618" spans="1:73">
      <c r="A618" s="19"/>
      <c r="B618" s="19"/>
      <c r="C618" s="19"/>
      <c r="D618" s="19"/>
      <c r="E618" s="89"/>
      <c r="F618" s="89"/>
      <c r="G618" s="19"/>
      <c r="H618" s="90"/>
      <c r="I618" s="90"/>
      <c r="J618" s="19"/>
      <c r="K618" s="19"/>
      <c r="L618" s="19"/>
      <c r="M618" s="19"/>
      <c r="N618" s="19"/>
      <c r="O618" s="19"/>
      <c r="P618" s="19"/>
      <c r="Q618" s="19"/>
      <c r="R618" s="141"/>
      <c r="S618" s="141"/>
      <c r="T618" s="141"/>
      <c r="U618" s="141"/>
      <c r="V618" s="141"/>
      <c r="W618" s="141"/>
      <c r="X618" s="141"/>
      <c r="Y618" s="141"/>
      <c r="Z618" s="19"/>
      <c r="AA618" s="578"/>
      <c r="AB618" s="578"/>
      <c r="AC618" s="118"/>
      <c r="AD618" s="118"/>
      <c r="AE618" s="118"/>
      <c r="AF618" s="118"/>
      <c r="AG618" s="118"/>
      <c r="AH618" s="118"/>
      <c r="AI618" s="118"/>
      <c r="AJ618" s="118"/>
      <c r="AK618" s="118"/>
      <c r="AL618" s="118"/>
      <c r="AM618" s="118"/>
      <c r="AN618" s="118"/>
      <c r="AO618" s="118"/>
      <c r="AP618" s="118"/>
      <c r="AQ618" s="118"/>
      <c r="AR618" s="118"/>
      <c r="AS618" s="118"/>
      <c r="AT618" s="118"/>
      <c r="AU618" s="578"/>
      <c r="AV618" s="578"/>
      <c r="AW618" s="118"/>
      <c r="AX618" s="118"/>
      <c r="AY618" s="118"/>
      <c r="AZ618" s="118"/>
      <c r="BA618" s="118"/>
      <c r="BB618" s="19"/>
      <c r="BC618" s="19"/>
      <c r="BQ618" s="12"/>
      <c r="BR618" s="12"/>
      <c r="BS618" s="12"/>
      <c r="BT618" s="76"/>
      <c r="BU618" s="76"/>
    </row>
    <row r="619" spans="1:73">
      <c r="A619" s="19"/>
      <c r="B619" s="19"/>
      <c r="C619" s="19"/>
      <c r="D619" s="19"/>
      <c r="E619" s="89"/>
      <c r="F619" s="89"/>
      <c r="G619" s="19"/>
      <c r="H619" s="90"/>
      <c r="I619" s="90"/>
      <c r="J619" s="19"/>
      <c r="K619" s="19"/>
      <c r="L619" s="19"/>
      <c r="M619" s="19"/>
      <c r="N619" s="19"/>
      <c r="O619" s="19"/>
      <c r="P619" s="19"/>
      <c r="Q619" s="19"/>
      <c r="R619" s="141"/>
      <c r="S619" s="141"/>
      <c r="T619" s="141"/>
      <c r="U619" s="141"/>
      <c r="V619" s="141"/>
      <c r="W619" s="141"/>
      <c r="X619" s="141"/>
      <c r="Y619" s="141"/>
      <c r="Z619" s="19"/>
      <c r="AA619" s="578"/>
      <c r="AB619" s="578"/>
      <c r="AC619" s="118"/>
      <c r="AD619" s="118"/>
      <c r="AE619" s="118"/>
      <c r="AF619" s="118"/>
      <c r="AG619" s="118"/>
      <c r="AH619" s="118"/>
      <c r="AI619" s="118"/>
      <c r="AJ619" s="118"/>
      <c r="AK619" s="118"/>
      <c r="AL619" s="118"/>
      <c r="AM619" s="118"/>
      <c r="AN619" s="118"/>
      <c r="AO619" s="118"/>
      <c r="AP619" s="118"/>
      <c r="AQ619" s="118"/>
      <c r="AR619" s="118"/>
      <c r="AS619" s="118"/>
      <c r="AT619" s="118"/>
      <c r="AU619" s="578"/>
      <c r="AV619" s="578"/>
      <c r="AW619" s="118"/>
      <c r="AX619" s="118"/>
      <c r="AY619" s="118"/>
      <c r="AZ619" s="118"/>
      <c r="BA619" s="118"/>
      <c r="BB619" s="19"/>
      <c r="BC619" s="19"/>
      <c r="BQ619" s="12"/>
      <c r="BR619" s="12"/>
      <c r="BS619" s="12"/>
      <c r="BT619" s="76"/>
      <c r="BU619" s="76"/>
    </row>
    <row r="620" spans="1:73">
      <c r="A620" s="19"/>
      <c r="B620" s="19"/>
      <c r="C620" s="19"/>
      <c r="D620" s="19"/>
      <c r="E620" s="89"/>
      <c r="F620" s="89"/>
      <c r="G620" s="19"/>
      <c r="H620" s="90"/>
      <c r="I620" s="90"/>
      <c r="J620" s="19"/>
      <c r="K620" s="19"/>
      <c r="L620" s="19"/>
      <c r="M620" s="19"/>
      <c r="N620" s="19"/>
      <c r="O620" s="19"/>
      <c r="P620" s="19"/>
      <c r="Q620" s="19"/>
      <c r="R620" s="141"/>
      <c r="S620" s="141"/>
      <c r="T620" s="141"/>
      <c r="U620" s="141"/>
      <c r="V620" s="141"/>
      <c r="W620" s="141"/>
      <c r="X620" s="141"/>
      <c r="Y620" s="141"/>
      <c r="Z620" s="19"/>
      <c r="AA620" s="578"/>
      <c r="AB620" s="578"/>
      <c r="AC620" s="118"/>
      <c r="AD620" s="118"/>
      <c r="AE620" s="118"/>
      <c r="AF620" s="118"/>
      <c r="AG620" s="118"/>
      <c r="AH620" s="118"/>
      <c r="AI620" s="118"/>
      <c r="AJ620" s="118"/>
      <c r="AK620" s="118"/>
      <c r="AL620" s="118"/>
      <c r="AM620" s="118"/>
      <c r="AN620" s="118"/>
      <c r="AO620" s="118"/>
      <c r="AP620" s="118"/>
      <c r="AQ620" s="118"/>
      <c r="AR620" s="118"/>
      <c r="AS620" s="118"/>
      <c r="AT620" s="118"/>
      <c r="AU620" s="578"/>
      <c r="AV620" s="578"/>
      <c r="AW620" s="118"/>
      <c r="AX620" s="118"/>
      <c r="AY620" s="118"/>
      <c r="AZ620" s="118"/>
      <c r="BA620" s="118"/>
      <c r="BB620" s="19"/>
      <c r="BC620" s="19"/>
      <c r="BQ620" s="12"/>
      <c r="BR620" s="12"/>
      <c r="BS620" s="12"/>
      <c r="BT620" s="76"/>
      <c r="BU620" s="76"/>
    </row>
    <row r="621" spans="1:73">
      <c r="A621" s="19"/>
      <c r="B621" s="19"/>
      <c r="C621" s="19"/>
      <c r="D621" s="19"/>
      <c r="E621" s="89"/>
      <c r="F621" s="89"/>
      <c r="G621" s="19"/>
      <c r="H621" s="90"/>
      <c r="I621" s="90"/>
      <c r="J621" s="19"/>
      <c r="K621" s="19"/>
      <c r="L621" s="19"/>
      <c r="M621" s="19"/>
      <c r="N621" s="19"/>
      <c r="O621" s="19"/>
      <c r="P621" s="19"/>
      <c r="Q621" s="19"/>
      <c r="R621" s="141"/>
      <c r="S621" s="141"/>
      <c r="T621" s="141"/>
      <c r="U621" s="141"/>
      <c r="V621" s="141"/>
      <c r="W621" s="141"/>
      <c r="X621" s="141"/>
      <c r="Y621" s="141"/>
      <c r="Z621" s="19"/>
      <c r="AA621" s="578"/>
      <c r="AB621" s="578"/>
      <c r="AC621" s="118"/>
      <c r="AD621" s="118"/>
      <c r="AE621" s="118"/>
      <c r="AF621" s="118"/>
      <c r="AG621" s="118"/>
      <c r="AH621" s="118"/>
      <c r="AI621" s="118"/>
      <c r="AJ621" s="118"/>
      <c r="AK621" s="118"/>
      <c r="AL621" s="118"/>
      <c r="AM621" s="118"/>
      <c r="AN621" s="118"/>
      <c r="AO621" s="118"/>
      <c r="AP621" s="118"/>
      <c r="AQ621" s="118"/>
      <c r="AR621" s="118"/>
      <c r="AS621" s="118"/>
      <c r="AT621" s="118"/>
      <c r="AU621" s="578"/>
      <c r="AV621" s="578"/>
      <c r="AW621" s="118"/>
      <c r="AX621" s="118"/>
      <c r="AY621" s="118"/>
      <c r="AZ621" s="118"/>
      <c r="BA621" s="118"/>
      <c r="BB621" s="19"/>
      <c r="BC621" s="19"/>
      <c r="BQ621" s="12"/>
      <c r="BR621" s="12"/>
      <c r="BS621" s="12"/>
      <c r="BT621" s="76"/>
      <c r="BU621" s="76"/>
    </row>
    <row r="622" spans="1:73">
      <c r="A622" s="19"/>
      <c r="B622" s="19"/>
      <c r="C622" s="19"/>
      <c r="D622" s="19"/>
      <c r="E622" s="89"/>
      <c r="F622" s="89"/>
      <c r="G622" s="19"/>
      <c r="H622" s="90"/>
      <c r="I622" s="90"/>
      <c r="J622" s="19"/>
      <c r="K622" s="19"/>
      <c r="L622" s="19"/>
      <c r="M622" s="19"/>
      <c r="N622" s="19"/>
      <c r="O622" s="19"/>
      <c r="P622" s="19"/>
      <c r="Q622" s="19"/>
      <c r="R622" s="141"/>
      <c r="S622" s="141"/>
      <c r="T622" s="141"/>
      <c r="U622" s="141"/>
      <c r="V622" s="141"/>
      <c r="W622" s="141"/>
      <c r="X622" s="141"/>
      <c r="Y622" s="141"/>
      <c r="Z622" s="19"/>
      <c r="AA622" s="578"/>
      <c r="AB622" s="578"/>
      <c r="AC622" s="118"/>
      <c r="AD622" s="118"/>
      <c r="AE622" s="118"/>
      <c r="AF622" s="118"/>
      <c r="AG622" s="118"/>
      <c r="AH622" s="118"/>
      <c r="AI622" s="118"/>
      <c r="AJ622" s="118"/>
      <c r="AK622" s="118"/>
      <c r="AL622" s="118"/>
      <c r="AM622" s="118"/>
      <c r="AN622" s="118"/>
      <c r="AO622" s="118"/>
      <c r="AP622" s="118"/>
      <c r="AQ622" s="118"/>
      <c r="AR622" s="118"/>
      <c r="AS622" s="118"/>
      <c r="AT622" s="118"/>
      <c r="AU622" s="578"/>
      <c r="AV622" s="578"/>
      <c r="AW622" s="118"/>
      <c r="AX622" s="118"/>
      <c r="AY622" s="118"/>
      <c r="AZ622" s="118"/>
      <c r="BA622" s="118"/>
      <c r="BB622" s="19"/>
      <c r="BC622" s="19"/>
      <c r="BQ622" s="12"/>
      <c r="BR622" s="12"/>
      <c r="BS622" s="12"/>
      <c r="BT622" s="76"/>
      <c r="BU622" s="76"/>
    </row>
    <row r="623" spans="1:73">
      <c r="A623" s="19"/>
      <c r="B623" s="19"/>
      <c r="C623" s="19"/>
      <c r="D623" s="19"/>
      <c r="E623" s="89"/>
      <c r="F623" s="89"/>
      <c r="G623" s="19"/>
      <c r="H623" s="90"/>
      <c r="I623" s="90"/>
      <c r="J623" s="19"/>
      <c r="K623" s="19"/>
      <c r="L623" s="19"/>
      <c r="M623" s="19"/>
      <c r="N623" s="19"/>
      <c r="O623" s="19"/>
      <c r="P623" s="19"/>
      <c r="Q623" s="19"/>
      <c r="R623" s="141"/>
      <c r="S623" s="141"/>
      <c r="T623" s="141"/>
      <c r="U623" s="141"/>
      <c r="V623" s="141"/>
      <c r="W623" s="141"/>
      <c r="X623" s="141"/>
      <c r="Y623" s="141"/>
      <c r="Z623" s="19"/>
      <c r="AA623" s="578"/>
      <c r="AB623" s="578"/>
      <c r="AC623" s="118"/>
      <c r="AD623" s="118"/>
      <c r="AE623" s="118"/>
      <c r="AF623" s="118"/>
      <c r="AG623" s="118"/>
      <c r="AH623" s="118"/>
      <c r="AI623" s="118"/>
      <c r="AJ623" s="118"/>
      <c r="AK623" s="118"/>
      <c r="AL623" s="118"/>
      <c r="AM623" s="118"/>
      <c r="AN623" s="118"/>
      <c r="AO623" s="118"/>
      <c r="AP623" s="118"/>
      <c r="AQ623" s="118"/>
      <c r="AR623" s="118"/>
      <c r="AS623" s="118"/>
      <c r="AT623" s="118"/>
      <c r="AU623" s="578"/>
      <c r="AV623" s="578"/>
      <c r="AW623" s="118"/>
      <c r="AX623" s="118"/>
      <c r="AY623" s="118"/>
      <c r="AZ623" s="118"/>
      <c r="BA623" s="118"/>
      <c r="BB623" s="19"/>
      <c r="BC623" s="19"/>
      <c r="BQ623" s="12"/>
      <c r="BR623" s="12"/>
      <c r="BS623" s="12"/>
      <c r="BT623" s="76"/>
      <c r="BU623" s="76"/>
    </row>
    <row r="624" spans="1:73">
      <c r="A624" s="19"/>
      <c r="B624" s="19"/>
      <c r="C624" s="19"/>
      <c r="D624" s="19"/>
      <c r="E624" s="89"/>
      <c r="F624" s="89"/>
      <c r="G624" s="19"/>
      <c r="H624" s="90"/>
      <c r="I624" s="90"/>
      <c r="J624" s="19"/>
      <c r="K624" s="19"/>
      <c r="L624" s="19"/>
      <c r="M624" s="19"/>
      <c r="N624" s="19"/>
      <c r="O624" s="19"/>
      <c r="P624" s="19"/>
      <c r="Q624" s="19"/>
      <c r="R624" s="141"/>
      <c r="S624" s="141"/>
      <c r="T624" s="141"/>
      <c r="U624" s="141"/>
      <c r="V624" s="141"/>
      <c r="W624" s="141"/>
      <c r="X624" s="141"/>
      <c r="Y624" s="141"/>
      <c r="Z624" s="19"/>
      <c r="AA624" s="578"/>
      <c r="AB624" s="578"/>
      <c r="AC624" s="118"/>
      <c r="AD624" s="118"/>
      <c r="AE624" s="118"/>
      <c r="AF624" s="118"/>
      <c r="AG624" s="118"/>
      <c r="AH624" s="118"/>
      <c r="AI624" s="118"/>
      <c r="AJ624" s="118"/>
      <c r="AK624" s="118"/>
      <c r="AL624" s="118"/>
      <c r="AM624" s="118"/>
      <c r="AN624" s="118"/>
      <c r="AO624" s="118"/>
      <c r="AP624" s="118"/>
      <c r="AQ624" s="118"/>
      <c r="AR624" s="118"/>
      <c r="AS624" s="118"/>
      <c r="AT624" s="118"/>
      <c r="AU624" s="578"/>
      <c r="AV624" s="578"/>
      <c r="AW624" s="118"/>
      <c r="AX624" s="118"/>
      <c r="AY624" s="118"/>
      <c r="AZ624" s="118"/>
      <c r="BA624" s="118"/>
      <c r="BB624" s="19"/>
      <c r="BC624" s="19"/>
      <c r="BQ624" s="12"/>
      <c r="BR624" s="12"/>
      <c r="BS624" s="12"/>
      <c r="BT624" s="76"/>
      <c r="BU624" s="76"/>
    </row>
    <row r="625" spans="1:73">
      <c r="A625" s="19"/>
      <c r="B625" s="19"/>
      <c r="C625" s="19"/>
      <c r="D625" s="19"/>
      <c r="E625" s="89"/>
      <c r="F625" s="89"/>
      <c r="G625" s="19"/>
      <c r="H625" s="90"/>
      <c r="I625" s="90"/>
      <c r="J625" s="19"/>
      <c r="K625" s="19"/>
      <c r="L625" s="19"/>
      <c r="M625" s="19"/>
      <c r="N625" s="19"/>
      <c r="O625" s="19"/>
      <c r="P625" s="19"/>
      <c r="Q625" s="19"/>
      <c r="R625" s="141"/>
      <c r="S625" s="141"/>
      <c r="T625" s="141"/>
      <c r="U625" s="141"/>
      <c r="V625" s="141"/>
      <c r="W625" s="141"/>
      <c r="X625" s="141"/>
      <c r="Y625" s="141"/>
      <c r="Z625" s="19"/>
      <c r="AA625" s="578"/>
      <c r="AB625" s="578"/>
      <c r="AC625" s="118"/>
      <c r="AD625" s="118"/>
      <c r="AE625" s="118"/>
      <c r="AF625" s="118"/>
      <c r="AG625" s="118"/>
      <c r="AH625" s="118"/>
      <c r="AI625" s="118"/>
      <c r="AJ625" s="118"/>
      <c r="AK625" s="118"/>
      <c r="AL625" s="118"/>
      <c r="AM625" s="118"/>
      <c r="AN625" s="118"/>
      <c r="AO625" s="118"/>
      <c r="AP625" s="118"/>
      <c r="AQ625" s="118"/>
      <c r="AR625" s="118"/>
      <c r="AS625" s="118"/>
      <c r="AT625" s="118"/>
      <c r="AU625" s="578"/>
      <c r="AV625" s="578"/>
      <c r="AW625" s="118"/>
      <c r="AX625" s="118"/>
      <c r="AY625" s="118"/>
      <c r="AZ625" s="118"/>
      <c r="BA625" s="118"/>
      <c r="BB625" s="19"/>
      <c r="BC625" s="19"/>
      <c r="BQ625" s="12"/>
      <c r="BR625" s="12"/>
      <c r="BS625" s="12"/>
      <c r="BT625" s="76"/>
      <c r="BU625" s="76"/>
    </row>
    <row r="626" spans="1:73">
      <c r="A626" s="19"/>
      <c r="B626" s="19"/>
      <c r="C626" s="19"/>
      <c r="D626" s="19"/>
      <c r="E626" s="89"/>
      <c r="F626" s="89"/>
      <c r="G626" s="19"/>
      <c r="H626" s="90"/>
      <c r="I626" s="90"/>
      <c r="J626" s="19"/>
      <c r="K626" s="19"/>
      <c r="L626" s="19"/>
      <c r="M626" s="19"/>
      <c r="N626" s="19"/>
      <c r="O626" s="19"/>
      <c r="P626" s="19"/>
      <c r="Q626" s="19"/>
      <c r="R626" s="141"/>
      <c r="S626" s="141"/>
      <c r="T626" s="141"/>
      <c r="U626" s="141"/>
      <c r="V626" s="141"/>
      <c r="W626" s="141"/>
      <c r="X626" s="141"/>
      <c r="Y626" s="141"/>
      <c r="Z626" s="19"/>
      <c r="AA626" s="118"/>
      <c r="AB626" s="118"/>
      <c r="AC626" s="118"/>
      <c r="AD626" s="118"/>
      <c r="AE626" s="118"/>
      <c r="AF626" s="118"/>
      <c r="AG626" s="118"/>
      <c r="AH626" s="118"/>
      <c r="AI626" s="118"/>
      <c r="AJ626" s="118"/>
      <c r="AK626" s="118"/>
      <c r="AL626" s="118"/>
      <c r="AM626" s="118"/>
      <c r="AN626" s="118"/>
      <c r="AO626" s="118"/>
      <c r="AP626" s="118"/>
      <c r="AQ626" s="118"/>
      <c r="AR626" s="118"/>
      <c r="AS626" s="118"/>
      <c r="AT626" s="118"/>
      <c r="AU626" s="118"/>
      <c r="AV626" s="118"/>
      <c r="AW626" s="118"/>
      <c r="AX626" s="118"/>
      <c r="AY626" s="118"/>
      <c r="AZ626" s="118"/>
      <c r="BA626" s="118"/>
      <c r="BB626" s="19"/>
      <c r="BC626" s="19"/>
      <c r="BQ626" s="12"/>
      <c r="BR626" s="12"/>
      <c r="BS626" s="12"/>
      <c r="BT626" s="76"/>
      <c r="BU626" s="76"/>
    </row>
    <row r="627" spans="1:73">
      <c r="A627" s="19"/>
      <c r="B627" s="19"/>
      <c r="C627" s="19"/>
      <c r="D627" s="19"/>
      <c r="E627" s="89"/>
      <c r="F627" s="89"/>
      <c r="G627" s="19"/>
      <c r="H627" s="90"/>
      <c r="I627" s="90"/>
      <c r="J627" s="19"/>
      <c r="K627" s="19"/>
      <c r="L627" s="19"/>
      <c r="M627" s="19"/>
      <c r="N627" s="19"/>
      <c r="O627" s="19"/>
      <c r="P627" s="19"/>
      <c r="Q627" s="19"/>
      <c r="R627" s="141"/>
      <c r="S627" s="141"/>
      <c r="T627" s="141"/>
      <c r="U627" s="141"/>
      <c r="V627" s="141"/>
      <c r="W627" s="141"/>
      <c r="X627" s="141"/>
      <c r="Y627" s="141"/>
      <c r="Z627" s="19"/>
      <c r="AA627" s="118"/>
      <c r="AB627" s="118"/>
      <c r="AC627" s="118"/>
      <c r="AD627" s="118"/>
      <c r="AE627" s="118"/>
      <c r="AF627" s="118"/>
      <c r="AG627" s="118"/>
      <c r="AH627" s="118"/>
      <c r="AI627" s="118"/>
      <c r="AJ627" s="118"/>
      <c r="AK627" s="118"/>
      <c r="AL627" s="118"/>
      <c r="AM627" s="118"/>
      <c r="AN627" s="118"/>
      <c r="AO627" s="118"/>
      <c r="AP627" s="118"/>
      <c r="AQ627" s="118"/>
      <c r="AR627" s="118"/>
      <c r="AS627" s="118"/>
      <c r="AT627" s="118"/>
      <c r="AU627" s="118"/>
      <c r="AV627" s="118"/>
      <c r="AW627" s="118"/>
      <c r="AX627" s="118"/>
      <c r="AY627" s="118"/>
      <c r="AZ627" s="118"/>
      <c r="BA627" s="118"/>
      <c r="BB627" s="19"/>
      <c r="BC627" s="19"/>
      <c r="BQ627" s="12"/>
      <c r="BR627" s="12"/>
      <c r="BS627" s="12"/>
      <c r="BT627" s="76"/>
      <c r="BU627" s="76"/>
    </row>
    <row r="628" spans="1:73">
      <c r="A628" s="19"/>
      <c r="B628" s="19"/>
      <c r="C628" s="19"/>
      <c r="D628" s="19"/>
      <c r="E628" s="89"/>
      <c r="F628" s="89"/>
      <c r="G628" s="19"/>
      <c r="H628" s="90"/>
      <c r="I628" s="90"/>
      <c r="J628" s="19"/>
      <c r="K628" s="19"/>
      <c r="L628" s="19"/>
      <c r="M628" s="19"/>
      <c r="N628" s="19"/>
      <c r="O628" s="19"/>
      <c r="P628" s="19"/>
      <c r="Q628" s="19"/>
      <c r="R628" s="141"/>
      <c r="S628" s="141"/>
      <c r="T628" s="141"/>
      <c r="U628" s="141"/>
      <c r="V628" s="141"/>
      <c r="W628" s="141"/>
      <c r="X628" s="141"/>
      <c r="Y628" s="141"/>
      <c r="Z628" s="19"/>
      <c r="AA628" s="590"/>
      <c r="AB628" s="590"/>
      <c r="AC628" s="118"/>
      <c r="AD628" s="118"/>
      <c r="AE628" s="118"/>
      <c r="AF628" s="118"/>
      <c r="AG628" s="118"/>
      <c r="AH628" s="118"/>
      <c r="AI628" s="118"/>
      <c r="AJ628" s="118"/>
      <c r="AK628" s="118"/>
      <c r="AL628" s="118"/>
      <c r="AM628" s="118"/>
      <c r="AN628" s="118"/>
      <c r="AP628" s="118"/>
      <c r="AQ628" s="118"/>
      <c r="AR628" s="118"/>
      <c r="AS628" s="118"/>
      <c r="AT628" s="118"/>
      <c r="AU628" s="431"/>
      <c r="AV628" s="431"/>
      <c r="AW628" s="118"/>
      <c r="AX628" s="118"/>
      <c r="AY628" s="118"/>
      <c r="AZ628" s="118"/>
      <c r="BA628" s="118"/>
      <c r="BB628" s="19"/>
      <c r="BC628" s="19"/>
      <c r="BQ628" s="12"/>
      <c r="BR628" s="12"/>
      <c r="BS628" s="12"/>
      <c r="BT628" s="76"/>
      <c r="BU628" s="76"/>
    </row>
    <row r="629" spans="1:73">
      <c r="A629" s="19"/>
      <c r="B629" s="19"/>
      <c r="C629" s="19"/>
      <c r="D629" s="19"/>
      <c r="E629" s="89"/>
      <c r="F629" s="89"/>
      <c r="G629" s="19"/>
      <c r="H629" s="90"/>
      <c r="I629" s="90"/>
      <c r="J629" s="19"/>
      <c r="K629" s="19"/>
      <c r="L629" s="19"/>
      <c r="M629" s="19"/>
      <c r="N629" s="19"/>
      <c r="O629" s="19"/>
      <c r="P629" s="19"/>
      <c r="Q629" s="19"/>
      <c r="R629" s="141"/>
      <c r="S629" s="141"/>
      <c r="T629" s="141"/>
      <c r="U629" s="141"/>
      <c r="V629" s="141"/>
      <c r="W629" s="141"/>
      <c r="X629" s="141"/>
      <c r="Y629" s="141"/>
      <c r="Z629" s="19"/>
      <c r="AA629" s="578"/>
      <c r="AB629" s="578"/>
      <c r="AC629" s="118"/>
      <c r="AD629" s="118"/>
      <c r="AE629" s="118"/>
      <c r="AF629" s="118"/>
      <c r="AG629" s="118"/>
      <c r="AH629" s="118"/>
      <c r="AI629" s="118"/>
      <c r="AJ629" s="118"/>
      <c r="AK629" s="118"/>
      <c r="AL629" s="118"/>
      <c r="AM629" s="118"/>
      <c r="AN629" s="118"/>
      <c r="AO629" s="118"/>
      <c r="AP629" s="118"/>
      <c r="AQ629" s="118"/>
      <c r="AR629" s="118"/>
      <c r="AS629" s="118"/>
      <c r="AT629" s="118"/>
      <c r="AU629" s="578"/>
      <c r="AV629" s="578"/>
      <c r="AW629" s="118"/>
      <c r="AX629" s="118"/>
      <c r="AY629" s="118"/>
      <c r="AZ629" s="118"/>
      <c r="BA629" s="118"/>
      <c r="BB629" s="19"/>
      <c r="BC629" s="19"/>
      <c r="BQ629" s="12"/>
      <c r="BR629" s="12"/>
      <c r="BS629" s="12"/>
      <c r="BT629" s="76"/>
      <c r="BU629" s="76"/>
    </row>
    <row r="630" spans="1:73">
      <c r="A630" s="19"/>
      <c r="B630" s="19"/>
      <c r="C630" s="19"/>
      <c r="D630" s="19"/>
      <c r="E630" s="89"/>
      <c r="F630" s="89"/>
      <c r="G630" s="19"/>
      <c r="H630" s="90"/>
      <c r="I630" s="90"/>
      <c r="J630" s="19"/>
      <c r="K630" s="19"/>
      <c r="L630" s="19"/>
      <c r="M630" s="19"/>
      <c r="N630" s="19"/>
      <c r="O630" s="19"/>
      <c r="P630" s="19"/>
      <c r="Q630" s="19"/>
      <c r="R630" s="141"/>
      <c r="S630" s="141"/>
      <c r="T630" s="141"/>
      <c r="U630" s="141"/>
      <c r="V630" s="141"/>
      <c r="W630" s="141"/>
      <c r="X630" s="141"/>
      <c r="Y630" s="141"/>
      <c r="Z630" s="19"/>
      <c r="AA630" s="578"/>
      <c r="AB630" s="578"/>
      <c r="AC630" s="118"/>
      <c r="AD630" s="118"/>
      <c r="AE630" s="118"/>
      <c r="AF630" s="118"/>
      <c r="AG630" s="118"/>
      <c r="AH630" s="118"/>
      <c r="AI630" s="118"/>
      <c r="AJ630" s="118"/>
      <c r="AK630" s="118"/>
      <c r="AL630" s="118"/>
      <c r="AM630" s="118"/>
      <c r="AN630" s="118"/>
      <c r="AO630" s="118"/>
      <c r="AP630" s="118"/>
      <c r="AQ630" s="118"/>
      <c r="AR630" s="118"/>
      <c r="AS630" s="118"/>
      <c r="AT630" s="118"/>
      <c r="AU630" s="578"/>
      <c r="AV630" s="578"/>
      <c r="AW630" s="118"/>
      <c r="AX630" s="118"/>
      <c r="AY630" s="118"/>
      <c r="AZ630" s="118"/>
      <c r="BA630" s="118"/>
      <c r="BB630" s="19"/>
      <c r="BC630" s="19"/>
      <c r="BQ630" s="12"/>
      <c r="BR630" s="12"/>
      <c r="BS630" s="12"/>
      <c r="BT630" s="76"/>
      <c r="BU630" s="76"/>
    </row>
    <row r="631" spans="1:73">
      <c r="A631" s="19"/>
      <c r="B631" s="19"/>
      <c r="C631" s="19"/>
      <c r="D631" s="19"/>
      <c r="E631" s="89"/>
      <c r="F631" s="89"/>
      <c r="G631" s="19"/>
      <c r="H631" s="90"/>
      <c r="I631" s="90"/>
      <c r="J631" s="19"/>
      <c r="K631" s="19"/>
      <c r="L631" s="19"/>
      <c r="M631" s="19"/>
      <c r="N631" s="19"/>
      <c r="O631" s="19"/>
      <c r="P631" s="19"/>
      <c r="Q631" s="19"/>
      <c r="R631" s="141"/>
      <c r="S631" s="141"/>
      <c r="T631" s="141"/>
      <c r="U631" s="141"/>
      <c r="V631" s="141"/>
      <c r="W631" s="141"/>
      <c r="X631" s="141"/>
      <c r="Y631" s="141"/>
      <c r="Z631" s="19"/>
      <c r="AA631" s="578"/>
      <c r="AB631" s="578"/>
      <c r="AC631" s="118"/>
      <c r="AD631" s="118"/>
      <c r="AE631" s="118"/>
      <c r="AF631" s="118"/>
      <c r="AG631" s="118"/>
      <c r="AH631" s="118"/>
      <c r="AI631" s="118"/>
      <c r="AJ631" s="118"/>
      <c r="AK631" s="118"/>
      <c r="AL631" s="118"/>
      <c r="AM631" s="118"/>
      <c r="AN631" s="118"/>
      <c r="AO631" s="118"/>
      <c r="AP631" s="118"/>
      <c r="AQ631" s="118"/>
      <c r="AR631" s="118"/>
      <c r="AS631" s="118"/>
      <c r="AT631" s="118"/>
      <c r="AU631" s="578"/>
      <c r="AV631" s="578"/>
      <c r="AW631" s="118"/>
      <c r="AX631" s="118"/>
      <c r="AY631" s="118"/>
      <c r="AZ631" s="118"/>
      <c r="BA631" s="118"/>
      <c r="BB631" s="19"/>
      <c r="BC631" s="19"/>
      <c r="BQ631" s="12"/>
      <c r="BR631" s="12"/>
      <c r="BS631" s="12"/>
      <c r="BT631" s="76"/>
      <c r="BU631" s="76"/>
    </row>
    <row r="632" spans="1:73">
      <c r="A632" s="19"/>
      <c r="B632" s="19"/>
      <c r="C632" s="19"/>
      <c r="D632" s="19"/>
      <c r="E632" s="89"/>
      <c r="F632" s="89"/>
      <c r="G632" s="19"/>
      <c r="H632" s="90"/>
      <c r="I632" s="90"/>
      <c r="J632" s="19"/>
      <c r="K632" s="19"/>
      <c r="L632" s="19"/>
      <c r="M632" s="19"/>
      <c r="N632" s="19"/>
      <c r="O632" s="19"/>
      <c r="P632" s="19"/>
      <c r="Q632" s="19"/>
      <c r="R632" s="141"/>
      <c r="S632" s="141"/>
      <c r="T632" s="141"/>
      <c r="U632" s="141"/>
      <c r="V632" s="141"/>
      <c r="W632" s="141"/>
      <c r="X632" s="141"/>
      <c r="Y632" s="141"/>
      <c r="Z632" s="19"/>
      <c r="AA632" s="578"/>
      <c r="AB632" s="578"/>
      <c r="AC632" s="118"/>
      <c r="AD632" s="118"/>
      <c r="AE632" s="118"/>
      <c r="AF632" s="118"/>
      <c r="AG632" s="118"/>
      <c r="AH632" s="118"/>
      <c r="AI632" s="118"/>
      <c r="AJ632" s="118"/>
      <c r="AK632" s="118"/>
      <c r="AL632" s="118"/>
      <c r="AM632" s="118"/>
      <c r="AN632" s="118"/>
      <c r="AO632" s="118"/>
      <c r="AP632" s="118"/>
      <c r="AQ632" s="118"/>
      <c r="AR632" s="118"/>
      <c r="AS632" s="118"/>
      <c r="AT632" s="118"/>
      <c r="AU632" s="578"/>
      <c r="AV632" s="578"/>
      <c r="AW632" s="118"/>
      <c r="AX632" s="118"/>
      <c r="AY632" s="118"/>
      <c r="AZ632" s="118"/>
      <c r="BA632" s="118"/>
      <c r="BB632" s="19"/>
      <c r="BC632" s="19"/>
      <c r="BQ632" s="12"/>
      <c r="BR632" s="12"/>
      <c r="BS632" s="12"/>
      <c r="BT632" s="76"/>
      <c r="BU632" s="76"/>
    </row>
    <row r="633" spans="1:73">
      <c r="A633" s="19"/>
      <c r="B633" s="19"/>
      <c r="C633" s="19"/>
      <c r="D633" s="19"/>
      <c r="E633" s="89"/>
      <c r="F633" s="89"/>
      <c r="G633" s="19"/>
      <c r="H633" s="90"/>
      <c r="I633" s="90"/>
      <c r="J633" s="19"/>
      <c r="K633" s="19"/>
      <c r="L633" s="19"/>
      <c r="M633" s="19"/>
      <c r="N633" s="19"/>
      <c r="O633" s="19"/>
      <c r="P633" s="19"/>
      <c r="Q633" s="19"/>
      <c r="R633" s="141"/>
      <c r="S633" s="141"/>
      <c r="T633" s="141"/>
      <c r="U633" s="141"/>
      <c r="V633" s="141"/>
      <c r="W633" s="141"/>
      <c r="X633" s="141"/>
      <c r="Y633" s="141"/>
      <c r="Z633" s="19"/>
      <c r="AA633" s="578"/>
      <c r="AB633" s="578"/>
      <c r="AC633" s="118"/>
      <c r="AD633" s="118"/>
      <c r="AE633" s="118"/>
      <c r="AF633" s="118"/>
      <c r="AG633" s="118"/>
      <c r="AH633" s="118"/>
      <c r="AI633" s="118"/>
      <c r="AJ633" s="118"/>
      <c r="AK633" s="118"/>
      <c r="AL633" s="118"/>
      <c r="AM633" s="118"/>
      <c r="AN633" s="118"/>
      <c r="AO633" s="118"/>
      <c r="AP633" s="118"/>
      <c r="AQ633" s="118"/>
      <c r="AR633" s="118"/>
      <c r="AS633" s="118"/>
      <c r="AT633" s="118"/>
      <c r="AU633" s="578"/>
      <c r="AV633" s="578"/>
      <c r="AW633" s="118"/>
      <c r="AX633" s="118"/>
      <c r="AY633" s="118"/>
      <c r="AZ633" s="118"/>
      <c r="BA633" s="118"/>
      <c r="BB633" s="19"/>
      <c r="BC633" s="19"/>
      <c r="BQ633" s="12"/>
      <c r="BR633" s="12"/>
      <c r="BS633" s="12"/>
      <c r="BT633" s="76"/>
      <c r="BU633" s="76"/>
    </row>
    <row r="634" spans="1:73">
      <c r="A634" s="19"/>
      <c r="B634" s="19"/>
      <c r="C634" s="19"/>
      <c r="D634" s="19"/>
      <c r="E634" s="89"/>
      <c r="F634" s="89"/>
      <c r="G634" s="19"/>
      <c r="H634" s="90"/>
      <c r="I634" s="90"/>
      <c r="J634" s="19"/>
      <c r="K634" s="19"/>
      <c r="L634" s="19"/>
      <c r="M634" s="19"/>
      <c r="N634" s="19"/>
      <c r="O634" s="19"/>
      <c r="P634" s="19"/>
      <c r="Q634" s="19"/>
      <c r="R634" s="141"/>
      <c r="S634" s="141"/>
      <c r="T634" s="141"/>
      <c r="U634" s="141"/>
      <c r="V634" s="141"/>
      <c r="W634" s="141"/>
      <c r="X634" s="141"/>
      <c r="Y634" s="141"/>
      <c r="Z634" s="19"/>
      <c r="AA634" s="578"/>
      <c r="AB634" s="578"/>
      <c r="AC634" s="118"/>
      <c r="AD634" s="118"/>
      <c r="AE634" s="118"/>
      <c r="AF634" s="118"/>
      <c r="AG634" s="118"/>
      <c r="AH634" s="118"/>
      <c r="AI634" s="118"/>
      <c r="AJ634" s="118"/>
      <c r="AK634" s="118"/>
      <c r="AL634" s="118"/>
      <c r="AM634" s="118"/>
      <c r="AN634" s="118"/>
      <c r="AO634" s="118"/>
      <c r="AP634" s="118"/>
      <c r="AQ634" s="118"/>
      <c r="AR634" s="118"/>
      <c r="AS634" s="118"/>
      <c r="AT634" s="118"/>
      <c r="AU634" s="578"/>
      <c r="AV634" s="578"/>
      <c r="AW634" s="118"/>
      <c r="AX634" s="118"/>
      <c r="AY634" s="118"/>
      <c r="AZ634" s="118"/>
      <c r="BA634" s="118"/>
      <c r="BB634" s="19"/>
      <c r="BC634" s="19"/>
      <c r="BQ634" s="12"/>
      <c r="BR634" s="12"/>
      <c r="BS634" s="12"/>
      <c r="BT634" s="76"/>
      <c r="BU634" s="76"/>
    </row>
    <row r="635" spans="1:73">
      <c r="A635" s="19"/>
      <c r="B635" s="19"/>
      <c r="C635" s="19"/>
      <c r="D635" s="19"/>
      <c r="E635" s="89"/>
      <c r="F635" s="89"/>
      <c r="G635" s="19"/>
      <c r="H635" s="90"/>
      <c r="I635" s="90"/>
      <c r="J635" s="19"/>
      <c r="K635" s="19"/>
      <c r="L635" s="19"/>
      <c r="M635" s="19"/>
      <c r="N635" s="19"/>
      <c r="O635" s="19"/>
      <c r="P635" s="19"/>
      <c r="Q635" s="19"/>
      <c r="R635" s="141"/>
      <c r="S635" s="141"/>
      <c r="T635" s="141"/>
      <c r="U635" s="141"/>
      <c r="V635" s="141"/>
      <c r="W635" s="141"/>
      <c r="X635" s="141"/>
      <c r="Y635" s="141"/>
      <c r="Z635" s="19"/>
      <c r="AA635" s="578"/>
      <c r="AB635" s="578"/>
      <c r="AC635" s="118"/>
      <c r="AD635" s="118"/>
      <c r="AE635" s="118"/>
      <c r="AF635" s="118"/>
      <c r="AG635" s="118"/>
      <c r="AH635" s="118"/>
      <c r="AI635" s="118"/>
      <c r="AJ635" s="118"/>
      <c r="AK635" s="118"/>
      <c r="AL635" s="118"/>
      <c r="AM635" s="118"/>
      <c r="AN635" s="118"/>
      <c r="AO635" s="118"/>
      <c r="AP635" s="118"/>
      <c r="AQ635" s="118"/>
      <c r="AR635" s="118"/>
      <c r="AS635" s="118"/>
      <c r="AT635" s="118"/>
      <c r="AU635" s="578"/>
      <c r="AV635" s="578"/>
      <c r="AW635" s="118"/>
      <c r="AX635" s="118"/>
      <c r="AY635" s="118"/>
      <c r="AZ635" s="118"/>
      <c r="BA635" s="118"/>
      <c r="BB635" s="19"/>
      <c r="BC635" s="19"/>
      <c r="BQ635" s="12"/>
      <c r="BR635" s="12"/>
      <c r="BS635" s="12"/>
      <c r="BT635" s="76"/>
      <c r="BU635" s="76"/>
    </row>
    <row r="636" spans="1:73">
      <c r="A636" s="19"/>
      <c r="B636" s="19"/>
      <c r="C636" s="19"/>
      <c r="D636" s="19"/>
      <c r="E636" s="89"/>
      <c r="F636" s="89"/>
      <c r="G636" s="19"/>
      <c r="H636" s="90"/>
      <c r="I636" s="90"/>
      <c r="J636" s="19"/>
      <c r="K636" s="19"/>
      <c r="L636" s="19"/>
      <c r="M636" s="19"/>
      <c r="N636" s="19"/>
      <c r="O636" s="19"/>
      <c r="P636" s="19"/>
      <c r="Q636" s="19"/>
      <c r="R636" s="141"/>
      <c r="S636" s="141"/>
      <c r="T636" s="141"/>
      <c r="U636" s="141"/>
      <c r="V636" s="141"/>
      <c r="W636" s="141"/>
      <c r="X636" s="141"/>
      <c r="Y636" s="141"/>
      <c r="Z636" s="19"/>
      <c r="AA636" s="578"/>
      <c r="AB636" s="578"/>
      <c r="AC636" s="118"/>
      <c r="AD636" s="118"/>
      <c r="AE636" s="118"/>
      <c r="AF636" s="118"/>
      <c r="AG636" s="118"/>
      <c r="AH636" s="118"/>
      <c r="AI636" s="118"/>
      <c r="AJ636" s="118"/>
      <c r="AK636" s="118"/>
      <c r="AL636" s="118"/>
      <c r="AM636" s="118"/>
      <c r="AN636" s="118"/>
      <c r="AO636" s="118"/>
      <c r="AP636" s="118"/>
      <c r="AQ636" s="118"/>
      <c r="AR636" s="118"/>
      <c r="AS636" s="118"/>
      <c r="AT636" s="118"/>
      <c r="AU636" s="578"/>
      <c r="AV636" s="578"/>
      <c r="AW636" s="118"/>
      <c r="AX636" s="118"/>
      <c r="AY636" s="118"/>
      <c r="AZ636" s="118"/>
      <c r="BA636" s="118"/>
      <c r="BB636" s="19"/>
      <c r="BC636" s="19"/>
      <c r="BQ636" s="12"/>
      <c r="BR636" s="12"/>
      <c r="BS636" s="12"/>
      <c r="BT636" s="76"/>
      <c r="BU636" s="76"/>
    </row>
    <row r="637" spans="1:73">
      <c r="A637" s="19"/>
      <c r="B637" s="19"/>
      <c r="C637" s="19"/>
      <c r="D637" s="19"/>
      <c r="E637" s="89"/>
      <c r="F637" s="89"/>
      <c r="G637" s="19"/>
      <c r="H637" s="90"/>
      <c r="I637" s="90"/>
      <c r="J637" s="19"/>
      <c r="K637" s="19"/>
      <c r="L637" s="19"/>
      <c r="M637" s="19"/>
      <c r="N637" s="19"/>
      <c r="O637" s="19"/>
      <c r="P637" s="19"/>
      <c r="Q637" s="19"/>
      <c r="R637" s="141"/>
      <c r="S637" s="141"/>
      <c r="T637" s="141"/>
      <c r="U637" s="141"/>
      <c r="V637" s="141"/>
      <c r="W637" s="141"/>
      <c r="X637" s="141"/>
      <c r="Y637" s="141"/>
      <c r="Z637" s="19"/>
      <c r="AA637" s="578"/>
      <c r="AB637" s="578"/>
      <c r="AC637" s="118"/>
      <c r="AD637" s="118"/>
      <c r="AE637" s="118"/>
      <c r="AF637" s="118"/>
      <c r="AG637" s="118"/>
      <c r="AH637" s="118"/>
      <c r="AI637" s="118"/>
      <c r="AJ637" s="118"/>
      <c r="AK637" s="118"/>
      <c r="AL637" s="118"/>
      <c r="AM637" s="118"/>
      <c r="AN637" s="118"/>
      <c r="AO637" s="118"/>
      <c r="AP637" s="118"/>
      <c r="AQ637" s="118"/>
      <c r="AR637" s="118"/>
      <c r="AS637" s="118"/>
      <c r="AT637" s="118"/>
      <c r="AU637" s="578"/>
      <c r="AV637" s="578"/>
      <c r="AW637" s="118"/>
      <c r="AX637" s="118"/>
      <c r="AY637" s="118"/>
      <c r="AZ637" s="118"/>
      <c r="BA637" s="118"/>
      <c r="BB637" s="19"/>
      <c r="BC637" s="19"/>
      <c r="BQ637" s="12"/>
      <c r="BR637" s="12"/>
      <c r="BS637" s="12"/>
      <c r="BT637" s="76"/>
      <c r="BU637" s="76"/>
    </row>
    <row r="638" spans="1:73">
      <c r="A638" s="19"/>
      <c r="B638" s="19"/>
      <c r="C638" s="19"/>
      <c r="D638" s="19"/>
      <c r="E638" s="89"/>
      <c r="F638" s="89"/>
      <c r="G638" s="19"/>
      <c r="H638" s="90"/>
      <c r="I638" s="90"/>
      <c r="J638" s="19"/>
      <c r="K638" s="19"/>
      <c r="L638" s="19"/>
      <c r="M638" s="19"/>
      <c r="N638" s="19"/>
      <c r="O638" s="19"/>
      <c r="P638" s="19"/>
      <c r="Q638" s="19"/>
      <c r="R638" s="141"/>
      <c r="S638" s="141"/>
      <c r="T638" s="141"/>
      <c r="U638" s="141"/>
      <c r="V638" s="141"/>
      <c r="W638" s="141"/>
      <c r="X638" s="141"/>
      <c r="Y638" s="141"/>
      <c r="Z638" s="19"/>
      <c r="AA638" s="578"/>
      <c r="AB638" s="578"/>
      <c r="AC638" s="118"/>
      <c r="AD638" s="118"/>
      <c r="AE638" s="118"/>
      <c r="AF638" s="118"/>
      <c r="AG638" s="118"/>
      <c r="AH638" s="118"/>
      <c r="AI638" s="118"/>
      <c r="AJ638" s="118"/>
      <c r="AK638" s="118"/>
      <c r="AL638" s="118"/>
      <c r="AM638" s="118"/>
      <c r="AN638" s="118"/>
      <c r="AO638" s="118"/>
      <c r="AP638" s="118"/>
      <c r="AQ638" s="118"/>
      <c r="AR638" s="118"/>
      <c r="AS638" s="118"/>
      <c r="AT638" s="118"/>
      <c r="AU638" s="578"/>
      <c r="AV638" s="578"/>
      <c r="AW638" s="118"/>
      <c r="AX638" s="118"/>
      <c r="AY638" s="118"/>
      <c r="AZ638" s="118"/>
      <c r="BA638" s="118"/>
      <c r="BB638" s="19"/>
      <c r="BC638" s="19"/>
      <c r="BQ638" s="12"/>
      <c r="BR638" s="12"/>
      <c r="BS638" s="12"/>
      <c r="BT638" s="76"/>
      <c r="BU638" s="76"/>
    </row>
    <row r="639" spans="1:73">
      <c r="A639" s="19"/>
      <c r="B639" s="19"/>
      <c r="C639" s="19"/>
      <c r="D639" s="19"/>
      <c r="E639" s="89"/>
      <c r="F639" s="89"/>
      <c r="G639" s="19"/>
      <c r="H639" s="90"/>
      <c r="I639" s="90"/>
      <c r="J639" s="19"/>
      <c r="K639" s="19"/>
      <c r="L639" s="19"/>
      <c r="M639" s="19"/>
      <c r="N639" s="19"/>
      <c r="O639" s="19"/>
      <c r="P639" s="19"/>
      <c r="Q639" s="19"/>
      <c r="R639" s="141"/>
      <c r="S639" s="141"/>
      <c r="T639" s="141"/>
      <c r="U639" s="141"/>
      <c r="V639" s="141"/>
      <c r="W639" s="141"/>
      <c r="X639" s="141"/>
      <c r="Y639" s="141"/>
      <c r="Z639" s="19"/>
      <c r="AA639" s="118"/>
      <c r="AB639" s="118"/>
      <c r="AC639" s="118"/>
      <c r="AD639" s="118"/>
      <c r="AE639" s="118"/>
      <c r="AF639" s="118"/>
      <c r="AG639" s="118"/>
      <c r="AH639" s="118"/>
      <c r="AI639" s="118"/>
      <c r="AJ639" s="118"/>
      <c r="AK639" s="118"/>
      <c r="AL639" s="118"/>
      <c r="AM639" s="118"/>
      <c r="AN639" s="118"/>
      <c r="AO639" s="118"/>
      <c r="AP639" s="118"/>
      <c r="AQ639" s="118"/>
      <c r="AR639" s="118"/>
      <c r="AS639" s="118"/>
      <c r="AT639" s="118"/>
      <c r="AU639" s="118"/>
      <c r="AV639" s="118"/>
      <c r="AW639" s="118"/>
      <c r="AX639" s="118"/>
      <c r="AY639" s="118"/>
      <c r="AZ639" s="118"/>
      <c r="BA639" s="118"/>
      <c r="BB639" s="19"/>
      <c r="BC639" s="19"/>
      <c r="BQ639" s="12"/>
      <c r="BR639" s="12"/>
      <c r="BS639" s="12"/>
      <c r="BT639" s="76"/>
      <c r="BU639" s="76"/>
    </row>
    <row r="640" spans="1:73">
      <c r="A640" s="19"/>
      <c r="B640" s="19"/>
      <c r="C640" s="19"/>
      <c r="D640" s="19"/>
      <c r="E640" s="89"/>
      <c r="F640" s="89"/>
      <c r="G640" s="19"/>
      <c r="H640" s="90"/>
      <c r="I640" s="90"/>
      <c r="J640" s="19"/>
      <c r="K640" s="19"/>
      <c r="L640" s="19"/>
      <c r="M640" s="19"/>
      <c r="N640" s="19"/>
      <c r="O640" s="19"/>
      <c r="P640" s="19"/>
      <c r="Q640" s="19"/>
      <c r="R640" s="141"/>
      <c r="S640" s="141"/>
      <c r="T640" s="141"/>
      <c r="U640" s="141"/>
      <c r="V640" s="141"/>
      <c r="W640" s="141"/>
      <c r="X640" s="141"/>
      <c r="Y640" s="141"/>
      <c r="Z640" s="19"/>
      <c r="AA640" s="118"/>
      <c r="AB640" s="118"/>
      <c r="AC640" s="118"/>
      <c r="AD640" s="118"/>
      <c r="AE640" s="118"/>
      <c r="AF640" s="118"/>
      <c r="AG640" s="118"/>
      <c r="AH640" s="118"/>
      <c r="AI640" s="118"/>
      <c r="AJ640" s="118"/>
      <c r="AK640" s="118"/>
      <c r="AL640" s="118"/>
      <c r="AM640" s="118"/>
      <c r="AN640" s="118"/>
      <c r="AO640" s="118"/>
      <c r="AP640" s="118"/>
      <c r="AQ640" s="118"/>
      <c r="AR640" s="118"/>
      <c r="AS640" s="118"/>
      <c r="AT640" s="118"/>
      <c r="AU640" s="118"/>
      <c r="AV640" s="118"/>
      <c r="AW640" s="118"/>
      <c r="AX640" s="118"/>
      <c r="AY640" s="118"/>
      <c r="AZ640" s="118"/>
      <c r="BA640" s="118"/>
      <c r="BB640" s="19"/>
      <c r="BC640" s="19"/>
      <c r="BQ640" s="12"/>
      <c r="BR640" s="12"/>
      <c r="BS640" s="12"/>
      <c r="BT640" s="76"/>
      <c r="BU640" s="76"/>
    </row>
    <row r="641" spans="1:73">
      <c r="A641" s="19"/>
      <c r="B641" s="19"/>
      <c r="C641" s="19"/>
      <c r="D641" s="19"/>
      <c r="E641" s="89"/>
      <c r="F641" s="89"/>
      <c r="G641" s="19"/>
      <c r="H641" s="90"/>
      <c r="I641" s="90"/>
      <c r="J641" s="19"/>
      <c r="K641" s="19"/>
      <c r="L641" s="19"/>
      <c r="M641" s="19"/>
      <c r="N641" s="19"/>
      <c r="O641" s="19"/>
      <c r="P641" s="19"/>
      <c r="Q641" s="19"/>
      <c r="R641" s="141"/>
      <c r="S641" s="141"/>
      <c r="T641" s="141"/>
      <c r="U641" s="141"/>
      <c r="V641" s="141"/>
      <c r="W641" s="141"/>
      <c r="X641" s="141"/>
      <c r="Y641" s="141"/>
      <c r="Z641" s="19"/>
      <c r="AA641" s="590"/>
      <c r="AB641" s="590"/>
      <c r="AC641" s="118"/>
      <c r="AD641" s="118"/>
      <c r="AE641" s="118"/>
      <c r="AF641" s="118"/>
      <c r="AG641" s="118"/>
      <c r="AH641" s="118"/>
      <c r="AI641" s="118"/>
      <c r="AJ641" s="118"/>
      <c r="AK641" s="118"/>
      <c r="AL641" s="118"/>
      <c r="AM641" s="118"/>
      <c r="AN641" s="118"/>
      <c r="AO641" s="118"/>
      <c r="AP641" s="118"/>
      <c r="AQ641" s="118"/>
      <c r="AR641" s="118"/>
      <c r="AS641" s="118"/>
      <c r="AT641" s="118"/>
      <c r="AU641" s="431"/>
      <c r="AV641" s="431"/>
      <c r="AW641" s="118"/>
      <c r="AX641" s="118"/>
      <c r="AY641" s="118"/>
      <c r="AZ641" s="118"/>
      <c r="BA641" s="118"/>
      <c r="BB641" s="19"/>
      <c r="BC641" s="19"/>
      <c r="BQ641" s="12"/>
      <c r="BR641" s="12"/>
      <c r="BS641" s="12"/>
      <c r="BT641" s="76"/>
      <c r="BU641" s="76"/>
    </row>
    <row r="642" spans="1:73">
      <c r="A642" s="19"/>
      <c r="B642" s="19"/>
      <c r="C642" s="19"/>
      <c r="D642" s="19"/>
      <c r="E642" s="89"/>
      <c r="F642" s="89"/>
      <c r="G642" s="19"/>
      <c r="H642" s="90"/>
      <c r="I642" s="90"/>
      <c r="J642" s="19"/>
      <c r="K642" s="19"/>
      <c r="L642" s="19"/>
      <c r="M642" s="19"/>
      <c r="N642" s="19"/>
      <c r="O642" s="19"/>
      <c r="P642" s="19"/>
      <c r="Q642" s="19"/>
      <c r="R642" s="141"/>
      <c r="S642" s="141"/>
      <c r="T642" s="141"/>
      <c r="U642" s="141"/>
      <c r="V642" s="141"/>
      <c r="W642" s="141"/>
      <c r="X642" s="141"/>
      <c r="Y642" s="141"/>
      <c r="Z642" s="19"/>
      <c r="AA642" s="578"/>
      <c r="AB642" s="578"/>
      <c r="AC642" s="118"/>
      <c r="AD642" s="118"/>
      <c r="AE642" s="118"/>
      <c r="AF642" s="118"/>
      <c r="AG642" s="118"/>
      <c r="AH642" s="118"/>
      <c r="AI642" s="118"/>
      <c r="AJ642" s="118"/>
      <c r="AK642" s="118"/>
      <c r="AL642" s="118"/>
      <c r="AM642" s="118"/>
      <c r="AN642" s="118"/>
      <c r="AO642" s="118"/>
      <c r="AP642" s="118"/>
      <c r="AQ642" s="118"/>
      <c r="AR642" s="118"/>
      <c r="AS642" s="118"/>
      <c r="AT642" s="118"/>
      <c r="AU642" s="578"/>
      <c r="AV642" s="578"/>
      <c r="AW642" s="118"/>
      <c r="AX642" s="118"/>
      <c r="AY642" s="118"/>
      <c r="AZ642" s="118"/>
      <c r="BA642" s="118"/>
      <c r="BB642" s="19"/>
      <c r="BC642" s="19"/>
      <c r="BQ642" s="12"/>
      <c r="BR642" s="12"/>
      <c r="BS642" s="12"/>
      <c r="BT642" s="76"/>
      <c r="BU642" s="76"/>
    </row>
    <row r="643" spans="1:73" ht="12.75" customHeight="1">
      <c r="A643" s="19"/>
      <c r="B643" s="19"/>
      <c r="C643" s="19"/>
      <c r="D643" s="19"/>
      <c r="E643" s="89"/>
      <c r="F643" s="89"/>
      <c r="G643" s="19"/>
      <c r="H643" s="90"/>
      <c r="I643" s="90"/>
      <c r="J643" s="19"/>
      <c r="K643" s="19"/>
      <c r="L643" s="19"/>
      <c r="M643" s="19"/>
      <c r="N643" s="19"/>
      <c r="O643" s="19"/>
      <c r="P643" s="19"/>
      <c r="Q643" s="19"/>
      <c r="R643" s="141"/>
      <c r="S643" s="141"/>
      <c r="T643" s="141"/>
      <c r="U643" s="141"/>
      <c r="V643" s="141"/>
      <c r="W643" s="141"/>
      <c r="X643" s="141"/>
      <c r="Y643" s="141"/>
      <c r="Z643" s="19"/>
      <c r="AA643" s="578"/>
      <c r="AB643" s="578"/>
      <c r="AC643" s="118"/>
      <c r="AD643" s="118"/>
      <c r="AE643" s="118"/>
      <c r="AF643" s="118"/>
      <c r="AG643" s="118"/>
      <c r="AH643" s="118"/>
      <c r="AI643" s="118"/>
      <c r="AJ643" s="118"/>
      <c r="AK643" s="118"/>
      <c r="AL643" s="118"/>
      <c r="AM643" s="118"/>
      <c r="AN643" s="118"/>
      <c r="AO643" s="118"/>
      <c r="AP643" s="118"/>
      <c r="AQ643" s="118"/>
      <c r="AR643" s="118"/>
      <c r="AS643" s="118"/>
      <c r="AT643" s="118"/>
      <c r="AU643" s="578"/>
      <c r="AV643" s="578"/>
      <c r="AW643" s="118"/>
      <c r="AX643" s="118"/>
      <c r="AY643" s="118"/>
      <c r="AZ643" s="118"/>
      <c r="BA643" s="118"/>
      <c r="BB643" s="19"/>
      <c r="BC643" s="19"/>
      <c r="BQ643" s="12"/>
      <c r="BR643" s="12"/>
      <c r="BS643" s="12"/>
      <c r="BT643" s="76"/>
      <c r="BU643" s="76"/>
    </row>
    <row r="644" spans="1:73">
      <c r="A644" s="19"/>
      <c r="B644" s="19"/>
      <c r="C644" s="19"/>
      <c r="D644" s="19"/>
      <c r="E644" s="89"/>
      <c r="F644" s="89"/>
      <c r="G644" s="19"/>
      <c r="H644" s="90"/>
      <c r="I644" s="90"/>
      <c r="J644" s="19"/>
      <c r="K644" s="19"/>
      <c r="L644" s="19"/>
      <c r="M644" s="19"/>
      <c r="N644" s="19"/>
      <c r="O644" s="19"/>
      <c r="P644" s="19"/>
      <c r="Q644" s="19"/>
      <c r="R644" s="141"/>
      <c r="S644" s="141"/>
      <c r="T644" s="141"/>
      <c r="U644" s="141"/>
      <c r="V644" s="141"/>
      <c r="W644" s="141"/>
      <c r="X644" s="141"/>
      <c r="Y644" s="141"/>
      <c r="Z644" s="19"/>
      <c r="AA644" s="578"/>
      <c r="AB644" s="578"/>
      <c r="AC644" s="118"/>
      <c r="AD644" s="118"/>
      <c r="AE644" s="118"/>
      <c r="AF644" s="118"/>
      <c r="AG644" s="118"/>
      <c r="AH644" s="118"/>
      <c r="AI644" s="118"/>
      <c r="AJ644" s="118"/>
      <c r="AK644" s="118"/>
      <c r="AL644" s="118"/>
      <c r="AM644" s="118"/>
      <c r="AN644" s="118"/>
      <c r="AO644" s="118"/>
      <c r="AP644" s="118"/>
      <c r="AQ644" s="118"/>
      <c r="AR644" s="118"/>
      <c r="AS644" s="118"/>
      <c r="AT644" s="118"/>
      <c r="AU644" s="578"/>
      <c r="AV644" s="578"/>
      <c r="AW644" s="118"/>
      <c r="AX644" s="118"/>
      <c r="AY644" s="118"/>
      <c r="AZ644" s="118"/>
      <c r="BA644" s="118"/>
      <c r="BB644" s="19"/>
      <c r="BC644" s="19"/>
      <c r="BQ644" s="12"/>
      <c r="BR644" s="12"/>
      <c r="BS644" s="12"/>
      <c r="BT644" s="76"/>
      <c r="BU644" s="76"/>
    </row>
    <row r="645" spans="1:73">
      <c r="A645" s="19"/>
      <c r="B645" s="19"/>
      <c r="C645" s="19"/>
      <c r="D645" s="19"/>
      <c r="E645" s="89"/>
      <c r="F645" s="89"/>
      <c r="G645" s="19"/>
      <c r="H645" s="90"/>
      <c r="I645" s="90"/>
      <c r="J645" s="19"/>
      <c r="K645" s="19"/>
      <c r="L645" s="19"/>
      <c r="M645" s="19"/>
      <c r="N645" s="19"/>
      <c r="O645" s="19"/>
      <c r="P645" s="19"/>
      <c r="Q645" s="19"/>
      <c r="R645" s="141"/>
      <c r="S645" s="141"/>
      <c r="T645" s="141"/>
      <c r="U645" s="141"/>
      <c r="V645" s="141"/>
      <c r="W645" s="141"/>
      <c r="X645" s="141"/>
      <c r="Y645" s="141"/>
      <c r="Z645" s="19"/>
      <c r="AA645" s="578"/>
      <c r="AB645" s="578"/>
      <c r="AC645" s="118"/>
      <c r="AD645" s="118"/>
      <c r="AE645" s="118"/>
      <c r="AF645" s="118"/>
      <c r="AG645" s="118"/>
      <c r="AH645" s="118"/>
      <c r="AI645" s="118"/>
      <c r="AJ645" s="118"/>
      <c r="AK645" s="118"/>
      <c r="AL645" s="118"/>
      <c r="AM645" s="118"/>
      <c r="AN645" s="118"/>
      <c r="AO645" s="118"/>
      <c r="AP645" s="118"/>
      <c r="AQ645" s="118"/>
      <c r="AR645" s="118"/>
      <c r="AS645" s="118"/>
      <c r="AT645" s="118"/>
      <c r="AU645" s="578"/>
      <c r="AV645" s="578"/>
      <c r="AW645" s="118"/>
      <c r="AX645" s="118"/>
      <c r="AY645" s="118"/>
      <c r="AZ645" s="118"/>
      <c r="BA645" s="118"/>
      <c r="BB645" s="19"/>
      <c r="BC645" s="19"/>
      <c r="BQ645" s="12"/>
      <c r="BR645" s="12"/>
      <c r="BS645" s="12"/>
      <c r="BT645" s="76"/>
      <c r="BU645" s="76"/>
    </row>
    <row r="646" spans="1:73">
      <c r="A646" s="19"/>
      <c r="B646" s="19"/>
      <c r="C646" s="19"/>
      <c r="D646" s="19"/>
      <c r="E646" s="89"/>
      <c r="F646" s="89"/>
      <c r="G646" s="19"/>
      <c r="H646" s="90"/>
      <c r="I646" s="90"/>
      <c r="J646" s="19"/>
      <c r="K646" s="19"/>
      <c r="L646" s="19"/>
      <c r="M646" s="19"/>
      <c r="N646" s="19"/>
      <c r="O646" s="19"/>
      <c r="P646" s="19"/>
      <c r="Q646" s="19"/>
      <c r="R646" s="141"/>
      <c r="S646" s="141"/>
      <c r="T646" s="141"/>
      <c r="U646" s="141"/>
      <c r="V646" s="141"/>
      <c r="W646" s="141"/>
      <c r="X646" s="141"/>
      <c r="Y646" s="141"/>
      <c r="Z646" s="19"/>
      <c r="AA646" s="578"/>
      <c r="AB646" s="578"/>
      <c r="AC646" s="118"/>
      <c r="AD646" s="118"/>
      <c r="AE646" s="118"/>
      <c r="AF646" s="118"/>
      <c r="AG646" s="118"/>
      <c r="AH646" s="118"/>
      <c r="AI646" s="118"/>
      <c r="AJ646" s="118"/>
      <c r="AK646" s="118"/>
      <c r="AL646" s="118"/>
      <c r="AM646" s="118"/>
      <c r="AN646" s="118"/>
      <c r="AO646" s="118"/>
      <c r="AP646" s="118"/>
      <c r="AQ646" s="118"/>
      <c r="AR646" s="118"/>
      <c r="AS646" s="118"/>
      <c r="AT646" s="118"/>
      <c r="AU646" s="578"/>
      <c r="AV646" s="578"/>
      <c r="AW646" s="118"/>
      <c r="AX646" s="118"/>
      <c r="AY646" s="118"/>
      <c r="AZ646" s="118"/>
      <c r="BA646" s="118"/>
      <c r="BB646" s="19"/>
      <c r="BC646" s="19"/>
      <c r="BQ646" s="12"/>
      <c r="BR646" s="12"/>
      <c r="BS646" s="12"/>
      <c r="BT646" s="76"/>
      <c r="BU646" s="76"/>
    </row>
    <row r="647" spans="1:73">
      <c r="A647" s="19"/>
      <c r="B647" s="19"/>
      <c r="C647" s="19"/>
      <c r="D647" s="19"/>
      <c r="E647" s="89"/>
      <c r="F647" s="89"/>
      <c r="G647" s="19"/>
      <c r="H647" s="90"/>
      <c r="I647" s="90"/>
      <c r="J647" s="19"/>
      <c r="K647" s="19"/>
      <c r="L647" s="19"/>
      <c r="M647" s="19"/>
      <c r="N647" s="19"/>
      <c r="O647" s="19"/>
      <c r="P647" s="19"/>
      <c r="Q647" s="19"/>
      <c r="R647" s="141"/>
      <c r="S647" s="141"/>
      <c r="T647" s="141"/>
      <c r="U647" s="141"/>
      <c r="V647" s="141"/>
      <c r="W647" s="141"/>
      <c r="X647" s="141"/>
      <c r="Y647" s="141"/>
      <c r="Z647" s="19"/>
      <c r="AA647" s="578"/>
      <c r="AB647" s="578"/>
      <c r="AC647" s="118"/>
      <c r="AD647" s="118"/>
      <c r="AE647" s="118"/>
      <c r="AF647" s="118"/>
      <c r="AG647" s="118"/>
      <c r="AH647" s="118"/>
      <c r="AI647" s="118"/>
      <c r="AJ647" s="118"/>
      <c r="AK647" s="118"/>
      <c r="AL647" s="118"/>
      <c r="AM647" s="118"/>
      <c r="AN647" s="118"/>
      <c r="AO647" s="118"/>
      <c r="AP647" s="118"/>
      <c r="AQ647" s="118"/>
      <c r="AR647" s="118"/>
      <c r="AS647" s="118"/>
      <c r="AT647" s="118"/>
      <c r="AU647" s="578"/>
      <c r="AV647" s="578"/>
      <c r="AW647" s="118"/>
      <c r="AX647" s="118"/>
      <c r="AY647" s="118"/>
      <c r="AZ647" s="118"/>
      <c r="BA647" s="118"/>
      <c r="BB647" s="19"/>
      <c r="BC647" s="19"/>
      <c r="BQ647" s="12"/>
      <c r="BR647" s="12"/>
      <c r="BS647" s="12"/>
      <c r="BT647" s="76"/>
      <c r="BU647" s="76"/>
    </row>
    <row r="648" spans="1:73">
      <c r="A648" s="19"/>
      <c r="B648" s="19"/>
      <c r="C648" s="19"/>
      <c r="D648" s="19"/>
      <c r="E648" s="89"/>
      <c r="F648" s="89"/>
      <c r="G648" s="19"/>
      <c r="H648" s="90"/>
      <c r="I648" s="90"/>
      <c r="J648" s="19"/>
      <c r="K648" s="19"/>
      <c r="L648" s="19"/>
      <c r="M648" s="19"/>
      <c r="N648" s="19"/>
      <c r="O648" s="19"/>
      <c r="P648" s="19"/>
      <c r="Q648" s="19"/>
      <c r="R648" s="141"/>
      <c r="S648" s="141"/>
      <c r="T648" s="141"/>
      <c r="U648" s="141"/>
      <c r="V648" s="141"/>
      <c r="W648" s="141"/>
      <c r="X648" s="141"/>
      <c r="Y648" s="141"/>
      <c r="Z648" s="19"/>
      <c r="AA648" s="578"/>
      <c r="AB648" s="578"/>
      <c r="AC648" s="118"/>
      <c r="AD648" s="118"/>
      <c r="AE648" s="118"/>
      <c r="AF648" s="118"/>
      <c r="AG648" s="118"/>
      <c r="AH648" s="118"/>
      <c r="AI648" s="118"/>
      <c r="AJ648" s="118"/>
      <c r="AK648" s="118"/>
      <c r="AL648" s="118"/>
      <c r="AM648" s="118"/>
      <c r="AN648" s="118"/>
      <c r="AO648" s="118"/>
      <c r="AP648" s="118"/>
      <c r="AQ648" s="118"/>
      <c r="AR648" s="118"/>
      <c r="AS648" s="118"/>
      <c r="AT648" s="118"/>
      <c r="AU648" s="578"/>
      <c r="AV648" s="578"/>
      <c r="AW648" s="118"/>
      <c r="AX648" s="118"/>
      <c r="AY648" s="118"/>
      <c r="AZ648" s="118"/>
      <c r="BA648" s="118"/>
      <c r="BB648" s="19"/>
      <c r="BC648" s="19"/>
      <c r="BQ648" s="12"/>
      <c r="BR648" s="12"/>
      <c r="BS648" s="12"/>
      <c r="BT648" s="76"/>
      <c r="BU648" s="76"/>
    </row>
    <row r="649" spans="1:73">
      <c r="A649" s="19"/>
      <c r="B649" s="19"/>
      <c r="C649" s="19"/>
      <c r="D649" s="19"/>
      <c r="E649" s="89"/>
      <c r="F649" s="89"/>
      <c r="G649" s="19"/>
      <c r="H649" s="90"/>
      <c r="I649" s="90"/>
      <c r="J649" s="19"/>
      <c r="K649" s="19"/>
      <c r="L649" s="19"/>
      <c r="M649" s="19"/>
      <c r="N649" s="19"/>
      <c r="O649" s="19"/>
      <c r="P649" s="19"/>
      <c r="Q649" s="19"/>
      <c r="R649" s="141"/>
      <c r="S649" s="141"/>
      <c r="T649" s="141"/>
      <c r="U649" s="141"/>
      <c r="V649" s="141"/>
      <c r="W649" s="141"/>
      <c r="X649" s="141"/>
      <c r="Y649" s="141"/>
      <c r="Z649" s="19"/>
      <c r="AA649" s="578"/>
      <c r="AB649" s="578"/>
      <c r="AC649" s="118"/>
      <c r="AD649" s="118"/>
      <c r="AE649" s="118"/>
      <c r="AF649" s="118"/>
      <c r="AG649" s="118"/>
      <c r="AH649" s="118"/>
      <c r="AI649" s="118"/>
      <c r="AJ649" s="118"/>
      <c r="AK649" s="118"/>
      <c r="AL649" s="118"/>
      <c r="AM649" s="118"/>
      <c r="AN649" s="118"/>
      <c r="AO649" s="118"/>
      <c r="AP649" s="118"/>
      <c r="AQ649" s="118"/>
      <c r="AR649" s="118"/>
      <c r="AS649" s="118"/>
      <c r="AT649" s="118"/>
      <c r="AU649" s="578"/>
      <c r="AV649" s="578"/>
      <c r="AW649" s="118"/>
      <c r="AX649" s="118"/>
      <c r="AY649" s="118"/>
      <c r="AZ649" s="118"/>
      <c r="BA649" s="118"/>
      <c r="BB649" s="19"/>
      <c r="BC649" s="19"/>
      <c r="BQ649" s="12"/>
      <c r="BR649" s="12"/>
      <c r="BS649" s="12"/>
      <c r="BT649" s="76"/>
      <c r="BU649" s="76"/>
    </row>
    <row r="650" spans="1:73">
      <c r="A650" s="19"/>
      <c r="B650" s="19"/>
      <c r="C650" s="19"/>
      <c r="D650" s="19"/>
      <c r="E650" s="89"/>
      <c r="F650" s="89"/>
      <c r="G650" s="19"/>
      <c r="H650" s="90"/>
      <c r="I650" s="90"/>
      <c r="J650" s="19"/>
      <c r="K650" s="19"/>
      <c r="L650" s="19"/>
      <c r="M650" s="19"/>
      <c r="N650" s="19"/>
      <c r="O650" s="19"/>
      <c r="P650" s="19"/>
      <c r="Q650" s="19"/>
      <c r="R650" s="141"/>
      <c r="S650" s="141"/>
      <c r="T650" s="141"/>
      <c r="U650" s="141"/>
      <c r="V650" s="141"/>
      <c r="W650" s="141"/>
      <c r="X650" s="141"/>
      <c r="Y650" s="141"/>
      <c r="Z650" s="19"/>
      <c r="AA650" s="578"/>
      <c r="AB650" s="578"/>
      <c r="AC650" s="118"/>
      <c r="AD650" s="118"/>
      <c r="AE650" s="118"/>
      <c r="AF650" s="118"/>
      <c r="AG650" s="118"/>
      <c r="AH650" s="118"/>
      <c r="AI650" s="118"/>
      <c r="AJ650" s="118"/>
      <c r="AK650" s="118"/>
      <c r="AL650" s="118"/>
      <c r="AM650" s="118"/>
      <c r="AN650" s="118"/>
      <c r="AO650" s="118"/>
      <c r="AP650" s="118"/>
      <c r="AQ650" s="118"/>
      <c r="AR650" s="118"/>
      <c r="AS650" s="118"/>
      <c r="AT650" s="118"/>
      <c r="AU650" s="578"/>
      <c r="AV650" s="578"/>
      <c r="AW650" s="118"/>
      <c r="AX650" s="118"/>
      <c r="AY650" s="118"/>
      <c r="AZ650" s="118"/>
      <c r="BA650" s="118"/>
      <c r="BB650" s="19"/>
      <c r="BC650" s="19"/>
      <c r="BQ650" s="12"/>
      <c r="BR650" s="12"/>
      <c r="BS650" s="12"/>
      <c r="BT650" s="76"/>
      <c r="BU650" s="76"/>
    </row>
    <row r="651" spans="1:73">
      <c r="A651" s="19"/>
      <c r="B651" s="19"/>
      <c r="C651" s="19"/>
      <c r="D651" s="19"/>
      <c r="E651" s="89"/>
      <c r="F651" s="89"/>
      <c r="G651" s="19"/>
      <c r="H651" s="90"/>
      <c r="I651" s="90"/>
      <c r="J651" s="19"/>
      <c r="K651" s="19"/>
      <c r="L651" s="19"/>
      <c r="M651" s="19"/>
      <c r="N651" s="19"/>
      <c r="O651" s="19"/>
      <c r="P651" s="19"/>
      <c r="Q651" s="19"/>
      <c r="R651" s="141"/>
      <c r="S651" s="141"/>
      <c r="T651" s="141"/>
      <c r="U651" s="141"/>
      <c r="V651" s="141"/>
      <c r="W651" s="141"/>
      <c r="X651" s="141"/>
      <c r="Y651" s="141"/>
      <c r="Z651" s="19"/>
      <c r="AA651" s="578"/>
      <c r="AB651" s="578"/>
      <c r="AC651" s="118"/>
      <c r="AD651" s="118"/>
      <c r="AE651" s="118"/>
      <c r="AF651" s="118"/>
      <c r="AG651" s="118"/>
      <c r="AH651" s="118"/>
      <c r="AI651" s="118"/>
      <c r="AJ651" s="118"/>
      <c r="AK651" s="118"/>
      <c r="AL651" s="118"/>
      <c r="AM651" s="118"/>
      <c r="AN651" s="118"/>
      <c r="AO651" s="118"/>
      <c r="AP651" s="118"/>
      <c r="AQ651" s="118"/>
      <c r="AR651" s="118"/>
      <c r="AS651" s="118"/>
      <c r="AT651" s="118"/>
      <c r="AU651" s="578"/>
      <c r="AV651" s="578"/>
      <c r="AW651" s="118"/>
      <c r="AX651" s="118"/>
      <c r="AY651" s="118"/>
      <c r="AZ651" s="118"/>
      <c r="BA651" s="118"/>
      <c r="BB651" s="19"/>
      <c r="BC651" s="19"/>
      <c r="BQ651" s="12"/>
      <c r="BR651" s="12"/>
      <c r="BS651" s="12"/>
      <c r="BT651" s="76"/>
      <c r="BU651" s="76"/>
    </row>
    <row r="652" spans="1:73">
      <c r="A652" s="19"/>
      <c r="B652" s="19"/>
      <c r="C652" s="19"/>
      <c r="D652" s="19"/>
      <c r="E652" s="89"/>
      <c r="F652" s="89"/>
      <c r="G652" s="19"/>
      <c r="H652" s="90"/>
      <c r="I652" s="90"/>
      <c r="J652" s="19"/>
      <c r="K652" s="19"/>
      <c r="L652" s="19"/>
      <c r="M652" s="19"/>
      <c r="N652" s="19"/>
      <c r="O652" s="19"/>
      <c r="P652" s="19"/>
      <c r="Q652" s="19"/>
      <c r="R652" s="141"/>
      <c r="S652" s="141"/>
      <c r="T652" s="141"/>
      <c r="U652" s="141"/>
      <c r="V652" s="141"/>
      <c r="W652" s="141"/>
      <c r="X652" s="141"/>
      <c r="Y652" s="141"/>
      <c r="Z652" s="19"/>
      <c r="AA652" s="430"/>
      <c r="AB652" s="430"/>
      <c r="AC652" s="118"/>
      <c r="AD652" s="118"/>
      <c r="AE652" s="118"/>
      <c r="AF652" s="118"/>
      <c r="AG652" s="118"/>
      <c r="AH652" s="118"/>
      <c r="AI652" s="118"/>
      <c r="AJ652" s="118"/>
      <c r="AK652" s="118"/>
      <c r="AL652" s="118"/>
      <c r="AM652" s="118"/>
      <c r="AN652" s="118"/>
      <c r="AO652" s="118"/>
      <c r="AP652" s="118"/>
      <c r="AQ652" s="118"/>
      <c r="AR652" s="118"/>
      <c r="AS652" s="118"/>
      <c r="AT652" s="118"/>
      <c r="AU652" s="430"/>
      <c r="AV652" s="430"/>
      <c r="AW652" s="118"/>
      <c r="AX652" s="118"/>
      <c r="AY652" s="19"/>
      <c r="AZ652" s="19"/>
      <c r="BA652" s="19"/>
      <c r="BB652" s="19"/>
      <c r="BC652" s="19"/>
      <c r="BQ652" s="12"/>
      <c r="BR652" s="12"/>
      <c r="BS652" s="12"/>
      <c r="BT652" s="76"/>
      <c r="BU652" s="76"/>
    </row>
    <row r="653" spans="1:73">
      <c r="A653" s="19"/>
      <c r="B653" s="19"/>
      <c r="C653" s="19"/>
      <c r="D653" s="19"/>
      <c r="E653" s="89"/>
      <c r="F653" s="89"/>
      <c r="G653" s="19"/>
      <c r="H653" s="90"/>
      <c r="I653" s="90"/>
      <c r="J653" s="19"/>
      <c r="K653" s="19"/>
      <c r="L653" s="19"/>
      <c r="M653" s="19"/>
      <c r="N653" s="19"/>
      <c r="O653" s="19"/>
      <c r="P653" s="19"/>
      <c r="Q653" s="19"/>
      <c r="R653" s="141"/>
      <c r="S653" s="141"/>
      <c r="T653" s="141"/>
      <c r="U653" s="141"/>
      <c r="V653" s="141"/>
      <c r="W653" s="141"/>
      <c r="X653" s="141"/>
      <c r="Y653" s="141"/>
      <c r="Z653" s="19"/>
      <c r="AA653" s="430"/>
      <c r="AB653" s="430"/>
      <c r="AC653" s="118"/>
      <c r="AD653" s="118"/>
      <c r="AE653" s="118"/>
      <c r="AF653" s="118"/>
      <c r="AG653" s="118"/>
      <c r="AH653" s="118"/>
      <c r="AI653" s="118"/>
      <c r="AJ653" s="118"/>
      <c r="AK653" s="118"/>
      <c r="AL653" s="118"/>
      <c r="AM653" s="118"/>
      <c r="AN653" s="118"/>
      <c r="AO653" s="118"/>
      <c r="AP653" s="118"/>
      <c r="AQ653" s="118"/>
      <c r="AR653" s="118"/>
      <c r="AS653" s="118"/>
      <c r="AT653" s="118"/>
      <c r="AU653" s="430"/>
      <c r="AV653" s="430"/>
      <c r="AW653" s="118"/>
      <c r="AX653" s="118"/>
      <c r="AY653" s="19"/>
      <c r="AZ653" s="19"/>
      <c r="BA653" s="19"/>
      <c r="BB653" s="19"/>
      <c r="BC653" s="19"/>
      <c r="BQ653" s="12"/>
      <c r="BR653" s="12"/>
      <c r="BS653" s="12"/>
      <c r="BT653" s="76"/>
      <c r="BU653" s="76"/>
    </row>
    <row r="654" spans="1:73">
      <c r="A654" s="19"/>
      <c r="B654" s="19"/>
      <c r="C654" s="19"/>
      <c r="D654" s="19"/>
      <c r="E654" s="89"/>
      <c r="F654" s="89"/>
      <c r="G654" s="19"/>
      <c r="H654" s="90"/>
      <c r="I654" s="90"/>
      <c r="J654" s="19"/>
      <c r="K654" s="19"/>
      <c r="L654" s="19"/>
      <c r="M654" s="19"/>
      <c r="N654" s="19"/>
      <c r="O654" s="19"/>
      <c r="P654" s="19"/>
      <c r="Q654" s="19"/>
      <c r="R654" s="141"/>
      <c r="S654" s="141"/>
      <c r="T654" s="141"/>
      <c r="U654" s="141"/>
      <c r="V654" s="141"/>
      <c r="W654" s="141"/>
      <c r="X654" s="141"/>
      <c r="Y654" s="141"/>
      <c r="Z654" s="19"/>
      <c r="AA654" s="590"/>
      <c r="AB654" s="590"/>
      <c r="AC654" s="118"/>
      <c r="AD654" s="118"/>
      <c r="AE654" s="118"/>
      <c r="AF654" s="118"/>
      <c r="AG654" s="118"/>
      <c r="AH654" s="118"/>
      <c r="AI654" s="118"/>
      <c r="AJ654" s="118"/>
      <c r="AK654" s="118"/>
      <c r="AL654" s="118"/>
      <c r="AM654" s="118"/>
      <c r="AN654" s="118"/>
      <c r="AO654" s="118"/>
      <c r="AP654" s="118"/>
      <c r="AQ654" s="118"/>
      <c r="AR654" s="118"/>
      <c r="AS654" s="118"/>
      <c r="AT654" s="118"/>
      <c r="AU654" s="432"/>
      <c r="AV654" s="430"/>
      <c r="AW654" s="118"/>
      <c r="AX654" s="118"/>
      <c r="AY654" s="19"/>
      <c r="AZ654" s="19"/>
      <c r="BA654" s="19"/>
      <c r="BB654" s="19"/>
      <c r="BC654" s="19"/>
      <c r="BQ654" s="12"/>
      <c r="BR654" s="12"/>
      <c r="BS654" s="12"/>
      <c r="BT654" s="76"/>
      <c r="BU654" s="76"/>
    </row>
    <row r="655" spans="1:73">
      <c r="A655" s="19"/>
      <c r="B655" s="19"/>
      <c r="C655" s="19"/>
      <c r="D655" s="19"/>
      <c r="E655" s="89"/>
      <c r="F655" s="89"/>
      <c r="G655" s="19"/>
      <c r="H655" s="90"/>
      <c r="I655" s="90"/>
      <c r="J655" s="19"/>
      <c r="K655" s="19"/>
      <c r="L655" s="19"/>
      <c r="M655" s="19"/>
      <c r="N655" s="19"/>
      <c r="O655" s="19"/>
      <c r="P655" s="19"/>
      <c r="Q655" s="19"/>
      <c r="R655" s="141"/>
      <c r="S655" s="141"/>
      <c r="T655" s="141"/>
      <c r="U655" s="141"/>
      <c r="V655" s="141"/>
      <c r="W655" s="141"/>
      <c r="X655" s="141"/>
      <c r="Y655" s="141"/>
      <c r="Z655" s="19"/>
      <c r="AA655" s="578"/>
      <c r="AB655" s="578"/>
      <c r="AC655" s="118"/>
      <c r="AD655" s="118"/>
      <c r="AE655" s="118"/>
      <c r="AF655" s="118"/>
      <c r="AG655" s="118"/>
      <c r="AH655" s="118"/>
      <c r="AI655" s="118"/>
      <c r="AJ655" s="118"/>
      <c r="AK655" s="118"/>
      <c r="AL655" s="118"/>
      <c r="AM655" s="118"/>
      <c r="AN655" s="118"/>
      <c r="AO655" s="118"/>
      <c r="AP655" s="118"/>
      <c r="AQ655" s="118"/>
      <c r="AR655" s="118"/>
      <c r="AS655" s="118"/>
      <c r="AT655" s="118"/>
      <c r="AU655" s="578"/>
      <c r="AV655" s="578"/>
      <c r="AW655" s="118"/>
      <c r="AX655" s="118"/>
      <c r="AY655" s="19"/>
      <c r="AZ655" s="19"/>
      <c r="BA655" s="19"/>
      <c r="BB655" s="19"/>
      <c r="BC655" s="19"/>
      <c r="BQ655" s="12"/>
      <c r="BR655" s="12"/>
      <c r="BS655" s="12"/>
      <c r="BT655" s="76"/>
      <c r="BU655" s="76"/>
    </row>
    <row r="656" spans="1:73">
      <c r="A656" s="19"/>
      <c r="B656" s="19"/>
      <c r="C656" s="19"/>
      <c r="D656" s="19"/>
      <c r="E656" s="89"/>
      <c r="F656" s="89"/>
      <c r="G656" s="19"/>
      <c r="H656" s="90"/>
      <c r="I656" s="90"/>
      <c r="J656" s="19"/>
      <c r="K656" s="19"/>
      <c r="L656" s="19"/>
      <c r="M656" s="19"/>
      <c r="N656" s="19"/>
      <c r="O656" s="19"/>
      <c r="P656" s="19"/>
      <c r="Q656" s="19"/>
      <c r="R656" s="141"/>
      <c r="S656" s="141"/>
      <c r="T656" s="141"/>
      <c r="U656" s="141"/>
      <c r="V656" s="141"/>
      <c r="W656" s="141"/>
      <c r="X656" s="141"/>
      <c r="Y656" s="141"/>
      <c r="Z656" s="19"/>
      <c r="AA656" s="578"/>
      <c r="AB656" s="578"/>
      <c r="AC656" s="118"/>
      <c r="AD656" s="118"/>
      <c r="AE656" s="118"/>
      <c r="AF656" s="118"/>
      <c r="AG656" s="118"/>
      <c r="AH656" s="118"/>
      <c r="AI656" s="118"/>
      <c r="AJ656" s="118"/>
      <c r="AK656" s="118"/>
      <c r="AL656" s="118"/>
      <c r="AM656" s="118"/>
      <c r="AN656" s="118"/>
      <c r="AO656" s="118"/>
      <c r="AP656" s="118"/>
      <c r="AQ656" s="118"/>
      <c r="AR656" s="118"/>
      <c r="AS656" s="118"/>
      <c r="AT656" s="118"/>
      <c r="AU656" s="578"/>
      <c r="AV656" s="578"/>
      <c r="AW656" s="118"/>
      <c r="AX656" s="118"/>
      <c r="AY656" s="19"/>
      <c r="AZ656" s="19"/>
      <c r="BA656" s="19"/>
      <c r="BB656" s="19"/>
      <c r="BC656" s="19"/>
      <c r="BQ656" s="12"/>
      <c r="BR656" s="12"/>
      <c r="BS656" s="12"/>
      <c r="BT656" s="76"/>
      <c r="BU656" s="76"/>
    </row>
    <row r="657" spans="1:73">
      <c r="A657" s="19"/>
      <c r="B657" s="19"/>
      <c r="C657" s="19"/>
      <c r="D657" s="19"/>
      <c r="E657" s="89"/>
      <c r="F657" s="89"/>
      <c r="G657" s="19"/>
      <c r="H657" s="90"/>
      <c r="I657" s="90"/>
      <c r="J657" s="19"/>
      <c r="K657" s="19"/>
      <c r="L657" s="19"/>
      <c r="M657" s="19"/>
      <c r="N657" s="19"/>
      <c r="O657" s="19"/>
      <c r="P657" s="19"/>
      <c r="Q657" s="19"/>
      <c r="R657" s="141"/>
      <c r="S657" s="141"/>
      <c r="T657" s="141"/>
      <c r="U657" s="141"/>
      <c r="V657" s="141"/>
      <c r="W657" s="141"/>
      <c r="X657" s="141"/>
      <c r="Y657" s="141"/>
      <c r="Z657" s="19"/>
      <c r="AA657" s="578"/>
      <c r="AB657" s="578"/>
      <c r="AC657" s="118"/>
      <c r="AD657" s="118"/>
      <c r="AE657" s="118"/>
      <c r="AF657" s="118"/>
      <c r="AG657" s="118"/>
      <c r="AH657" s="118"/>
      <c r="AI657" s="118"/>
      <c r="AJ657" s="118"/>
      <c r="AK657" s="118"/>
      <c r="AL657" s="118"/>
      <c r="AM657" s="118"/>
      <c r="AN657" s="118"/>
      <c r="AO657" s="118"/>
      <c r="AP657" s="118"/>
      <c r="AQ657" s="118"/>
      <c r="AR657" s="118"/>
      <c r="AS657" s="118"/>
      <c r="AT657" s="118"/>
      <c r="AU657" s="578"/>
      <c r="AV657" s="578"/>
      <c r="AW657" s="118"/>
      <c r="AX657" s="118"/>
      <c r="AY657" s="19"/>
      <c r="AZ657" s="19"/>
      <c r="BA657" s="19"/>
      <c r="BB657" s="19"/>
      <c r="BC657" s="19"/>
      <c r="BQ657" s="12"/>
      <c r="BR657" s="12"/>
      <c r="BS657" s="12"/>
      <c r="BT657" s="76"/>
      <c r="BU657" s="76"/>
    </row>
    <row r="658" spans="1:73">
      <c r="A658" s="19"/>
      <c r="B658" s="19"/>
      <c r="C658" s="19"/>
      <c r="D658" s="19"/>
      <c r="E658" s="89"/>
      <c r="F658" s="89"/>
      <c r="G658" s="19"/>
      <c r="H658" s="90"/>
      <c r="I658" s="90"/>
      <c r="J658" s="19"/>
      <c r="K658" s="19"/>
      <c r="L658" s="19"/>
      <c r="M658" s="19"/>
      <c r="N658" s="19"/>
      <c r="O658" s="19"/>
      <c r="P658" s="19"/>
      <c r="Q658" s="19"/>
      <c r="R658" s="141"/>
      <c r="S658" s="141"/>
      <c r="T658" s="141"/>
      <c r="U658" s="141"/>
      <c r="V658" s="141"/>
      <c r="W658" s="141"/>
      <c r="X658" s="141"/>
      <c r="Y658" s="141"/>
      <c r="Z658" s="19"/>
      <c r="AA658" s="578"/>
      <c r="AB658" s="578"/>
      <c r="AC658" s="118"/>
      <c r="AD658" s="118"/>
      <c r="AE658" s="118"/>
      <c r="AF658" s="118"/>
      <c r="AG658" s="118"/>
      <c r="AH658" s="118"/>
      <c r="AI658" s="118"/>
      <c r="AJ658" s="118"/>
      <c r="AK658" s="118"/>
      <c r="AL658" s="118"/>
      <c r="AM658" s="118"/>
      <c r="AN658" s="118"/>
      <c r="AO658" s="118"/>
      <c r="AP658" s="118"/>
      <c r="AQ658" s="118"/>
      <c r="AR658" s="118"/>
      <c r="AS658" s="118"/>
      <c r="AT658" s="118"/>
      <c r="AU658" s="578"/>
      <c r="AV658" s="578"/>
      <c r="AW658" s="118"/>
      <c r="AX658" s="118"/>
      <c r="AY658" s="19"/>
      <c r="AZ658" s="19"/>
      <c r="BA658" s="19"/>
      <c r="BB658" s="19"/>
      <c r="BC658" s="19"/>
      <c r="BQ658" s="12"/>
      <c r="BR658" s="12"/>
      <c r="BS658" s="12"/>
      <c r="BT658" s="76"/>
      <c r="BU658" s="76"/>
    </row>
    <row r="659" spans="1:73">
      <c r="A659" s="19"/>
      <c r="B659" s="19"/>
      <c r="C659" s="19"/>
      <c r="D659" s="19"/>
      <c r="E659" s="89"/>
      <c r="F659" s="89"/>
      <c r="G659" s="19"/>
      <c r="H659" s="90"/>
      <c r="I659" s="90"/>
      <c r="J659" s="19"/>
      <c r="K659" s="19"/>
      <c r="L659" s="19"/>
      <c r="M659" s="19"/>
      <c r="N659" s="19"/>
      <c r="O659" s="19"/>
      <c r="P659" s="19"/>
      <c r="Q659" s="19"/>
      <c r="R659" s="141"/>
      <c r="S659" s="141"/>
      <c r="T659" s="141"/>
      <c r="U659" s="141"/>
      <c r="V659" s="141"/>
      <c r="W659" s="141"/>
      <c r="X659" s="141"/>
      <c r="Y659" s="141"/>
      <c r="Z659" s="19"/>
      <c r="AA659" s="578"/>
      <c r="AB659" s="578"/>
      <c r="AC659" s="118"/>
      <c r="AD659" s="118"/>
      <c r="AE659" s="118"/>
      <c r="AF659" s="118"/>
      <c r="AG659" s="118"/>
      <c r="AH659" s="118"/>
      <c r="AI659" s="118"/>
      <c r="AJ659" s="118"/>
      <c r="AK659" s="118"/>
      <c r="AL659" s="118"/>
      <c r="AM659" s="118"/>
      <c r="AN659" s="118"/>
      <c r="AO659" s="118"/>
      <c r="AP659" s="118"/>
      <c r="AQ659" s="118"/>
      <c r="AR659" s="118"/>
      <c r="AS659" s="118"/>
      <c r="AT659" s="118"/>
      <c r="AU659" s="578"/>
      <c r="AV659" s="578"/>
      <c r="AW659" s="118"/>
      <c r="AX659" s="118"/>
      <c r="AY659" s="19"/>
      <c r="AZ659" s="19"/>
      <c r="BA659" s="19"/>
      <c r="BB659" s="19"/>
      <c r="BC659" s="19"/>
      <c r="BQ659" s="12"/>
      <c r="BR659" s="12"/>
      <c r="BS659" s="12"/>
      <c r="BT659" s="76"/>
      <c r="BU659" s="76"/>
    </row>
    <row r="660" spans="1:73">
      <c r="A660" s="19"/>
      <c r="B660" s="19"/>
      <c r="C660" s="19"/>
      <c r="D660" s="19"/>
      <c r="E660" s="89"/>
      <c r="F660" s="89"/>
      <c r="G660" s="19"/>
      <c r="H660" s="90"/>
      <c r="I660" s="90"/>
      <c r="J660" s="19"/>
      <c r="K660" s="19"/>
      <c r="L660" s="19"/>
      <c r="M660" s="19"/>
      <c r="N660" s="19"/>
      <c r="O660" s="19"/>
      <c r="P660" s="19"/>
      <c r="Q660" s="19"/>
      <c r="R660" s="141"/>
      <c r="S660" s="141"/>
      <c r="T660" s="141"/>
      <c r="U660" s="141"/>
      <c r="V660" s="141"/>
      <c r="W660" s="141"/>
      <c r="X660" s="141"/>
      <c r="Y660" s="141"/>
      <c r="Z660" s="19"/>
      <c r="AA660" s="578"/>
      <c r="AB660" s="578"/>
      <c r="AC660" s="118"/>
      <c r="AD660" s="118"/>
      <c r="AE660" s="118"/>
      <c r="AF660" s="118"/>
      <c r="AG660" s="118"/>
      <c r="AH660" s="118"/>
      <c r="AI660" s="118"/>
      <c r="AJ660" s="118"/>
      <c r="AK660" s="118"/>
      <c r="AL660" s="118"/>
      <c r="AM660" s="118"/>
      <c r="AN660" s="118"/>
      <c r="AO660" s="118"/>
      <c r="AP660" s="118"/>
      <c r="AQ660" s="118"/>
      <c r="AR660" s="118"/>
      <c r="AS660" s="118"/>
      <c r="AT660" s="118"/>
      <c r="AU660" s="578"/>
      <c r="AV660" s="578"/>
      <c r="AW660" s="118"/>
      <c r="AX660" s="118"/>
      <c r="AY660" s="19"/>
      <c r="AZ660" s="19"/>
      <c r="BA660" s="19"/>
      <c r="BB660" s="19"/>
      <c r="BC660" s="19"/>
      <c r="BQ660" s="12"/>
      <c r="BR660" s="12"/>
      <c r="BS660" s="12"/>
      <c r="BT660" s="76"/>
      <c r="BU660" s="76"/>
    </row>
    <row r="661" spans="1:73">
      <c r="A661" s="19"/>
      <c r="B661" s="19"/>
      <c r="C661" s="19"/>
      <c r="D661" s="19"/>
      <c r="E661" s="89"/>
      <c r="F661" s="89"/>
      <c r="G661" s="19"/>
      <c r="H661" s="90"/>
      <c r="I661" s="90"/>
      <c r="J661" s="19"/>
      <c r="K661" s="19"/>
      <c r="L661" s="19"/>
      <c r="M661" s="19"/>
      <c r="N661" s="19"/>
      <c r="O661" s="19"/>
      <c r="P661" s="19"/>
      <c r="Q661" s="19"/>
      <c r="R661" s="141"/>
      <c r="S661" s="141"/>
      <c r="T661" s="141"/>
      <c r="U661" s="141"/>
      <c r="V661" s="141"/>
      <c r="W661" s="141"/>
      <c r="X661" s="141"/>
      <c r="Y661" s="141"/>
      <c r="Z661" s="19"/>
      <c r="AA661" s="578"/>
      <c r="AB661" s="578"/>
      <c r="AC661" s="118"/>
      <c r="AD661" s="118"/>
      <c r="AE661" s="118"/>
      <c r="AF661" s="118"/>
      <c r="AG661" s="118"/>
      <c r="AH661" s="118"/>
      <c r="AI661" s="118"/>
      <c r="AJ661" s="118"/>
      <c r="AK661" s="118"/>
      <c r="AL661" s="118"/>
      <c r="AM661" s="118"/>
      <c r="AN661" s="118"/>
      <c r="AO661" s="118"/>
      <c r="AP661" s="118"/>
      <c r="AQ661" s="118"/>
      <c r="AR661" s="118"/>
      <c r="AS661" s="118"/>
      <c r="AT661" s="118"/>
      <c r="AU661" s="578"/>
      <c r="AV661" s="578"/>
      <c r="AW661" s="118"/>
      <c r="AX661" s="118"/>
      <c r="AY661" s="19"/>
      <c r="AZ661" s="19"/>
      <c r="BA661" s="19"/>
      <c r="BB661" s="19"/>
      <c r="BC661" s="19"/>
      <c r="BQ661" s="12"/>
      <c r="BR661" s="12"/>
      <c r="BS661" s="12"/>
      <c r="BT661" s="76"/>
      <c r="BU661" s="76"/>
    </row>
    <row r="662" spans="1:73">
      <c r="A662" s="19"/>
      <c r="B662" s="19"/>
      <c r="C662" s="19"/>
      <c r="D662" s="19"/>
      <c r="E662" s="89"/>
      <c r="F662" s="89"/>
      <c r="G662" s="19"/>
      <c r="H662" s="90"/>
      <c r="I662" s="90"/>
      <c r="J662" s="19"/>
      <c r="K662" s="19"/>
      <c r="L662" s="19"/>
      <c r="M662" s="19"/>
      <c r="N662" s="19"/>
      <c r="O662" s="19"/>
      <c r="P662" s="19"/>
      <c r="Q662" s="19"/>
      <c r="R662" s="141"/>
      <c r="S662" s="141"/>
      <c r="T662" s="141"/>
      <c r="U662" s="141"/>
      <c r="V662" s="141"/>
      <c r="W662" s="141"/>
      <c r="X662" s="141"/>
      <c r="Y662" s="141"/>
      <c r="Z662" s="19"/>
      <c r="AA662" s="578"/>
      <c r="AB662" s="578"/>
      <c r="AC662" s="118"/>
      <c r="AD662" s="118"/>
      <c r="AE662" s="118"/>
      <c r="AF662" s="118"/>
      <c r="AG662" s="118"/>
      <c r="AH662" s="118"/>
      <c r="AI662" s="118"/>
      <c r="AJ662" s="118"/>
      <c r="AK662" s="118"/>
      <c r="AL662" s="118"/>
      <c r="AM662" s="118"/>
      <c r="AN662" s="118"/>
      <c r="AO662" s="118"/>
      <c r="AP662" s="118"/>
      <c r="AQ662" s="118"/>
      <c r="AR662" s="118"/>
      <c r="AS662" s="118"/>
      <c r="AT662" s="118"/>
      <c r="AU662" s="578"/>
      <c r="AV662" s="578"/>
      <c r="AW662" s="118"/>
      <c r="AX662" s="118"/>
      <c r="AY662" s="19"/>
      <c r="AZ662" s="19"/>
      <c r="BA662" s="19"/>
      <c r="BB662" s="19"/>
      <c r="BC662" s="19"/>
      <c r="BQ662" s="12"/>
      <c r="BR662" s="12"/>
      <c r="BS662" s="12"/>
      <c r="BT662" s="76"/>
      <c r="BU662" s="76"/>
    </row>
    <row r="663" spans="1:73">
      <c r="A663" s="19"/>
      <c r="B663" s="19"/>
      <c r="C663" s="19"/>
      <c r="D663" s="19"/>
      <c r="E663" s="89"/>
      <c r="F663" s="89"/>
      <c r="G663" s="19"/>
      <c r="H663" s="90"/>
      <c r="I663" s="90"/>
      <c r="J663" s="19"/>
      <c r="K663" s="19"/>
      <c r="L663" s="19"/>
      <c r="M663" s="19"/>
      <c r="N663" s="19"/>
      <c r="O663" s="19"/>
      <c r="P663" s="19"/>
      <c r="Q663" s="19"/>
      <c r="R663" s="141"/>
      <c r="S663" s="141"/>
      <c r="T663" s="141"/>
      <c r="U663" s="141"/>
      <c r="V663" s="141"/>
      <c r="W663" s="141"/>
      <c r="X663" s="141"/>
      <c r="Y663" s="141"/>
      <c r="Z663" s="19"/>
      <c r="AA663" s="578"/>
      <c r="AB663" s="578"/>
      <c r="AC663" s="118"/>
      <c r="AD663" s="118"/>
      <c r="AE663" s="118"/>
      <c r="AF663" s="118"/>
      <c r="AG663" s="118"/>
      <c r="AH663" s="118"/>
      <c r="AI663" s="118"/>
      <c r="AJ663" s="118"/>
      <c r="AK663" s="118"/>
      <c r="AL663" s="118"/>
      <c r="AM663" s="118"/>
      <c r="AN663" s="118"/>
      <c r="AO663" s="118"/>
      <c r="AP663" s="118"/>
      <c r="AQ663" s="118"/>
      <c r="AR663" s="118"/>
      <c r="AS663" s="118"/>
      <c r="AT663" s="118"/>
      <c r="AU663" s="578"/>
      <c r="AV663" s="578"/>
      <c r="AW663" s="118"/>
      <c r="AX663" s="118"/>
      <c r="AY663" s="19"/>
      <c r="AZ663" s="19"/>
      <c r="BA663" s="19"/>
      <c r="BB663" s="19"/>
      <c r="BC663" s="19"/>
      <c r="BQ663" s="12"/>
      <c r="BR663" s="12"/>
      <c r="BS663" s="12"/>
      <c r="BT663" s="76"/>
      <c r="BU663" s="76"/>
    </row>
    <row r="664" spans="1:73">
      <c r="A664" s="19"/>
      <c r="B664" s="19"/>
      <c r="C664" s="19"/>
      <c r="D664" s="19"/>
      <c r="E664" s="89"/>
      <c r="F664" s="89"/>
      <c r="G664" s="19"/>
      <c r="H664" s="90"/>
      <c r="I664" s="90"/>
      <c r="J664" s="19"/>
      <c r="K664" s="19"/>
      <c r="L664" s="19"/>
      <c r="M664" s="19"/>
      <c r="N664" s="19"/>
      <c r="O664" s="19"/>
      <c r="P664" s="19"/>
      <c r="Q664" s="19"/>
      <c r="R664" s="141"/>
      <c r="S664" s="141"/>
      <c r="T664" s="141"/>
      <c r="U664" s="141"/>
      <c r="V664" s="141"/>
      <c r="W664" s="141"/>
      <c r="X664" s="141"/>
      <c r="Y664" s="141"/>
      <c r="Z664" s="19"/>
      <c r="AA664" s="578"/>
      <c r="AB664" s="578"/>
      <c r="AC664" s="118"/>
      <c r="AD664" s="118"/>
      <c r="AE664" s="118"/>
      <c r="AF664" s="118"/>
      <c r="AG664" s="118"/>
      <c r="AH664" s="118"/>
      <c r="AI664" s="118"/>
      <c r="AJ664" s="118"/>
      <c r="AK664" s="118"/>
      <c r="AL664" s="118"/>
      <c r="AM664" s="118"/>
      <c r="AN664" s="118"/>
      <c r="AO664" s="118"/>
      <c r="AP664" s="118"/>
      <c r="AQ664" s="118"/>
      <c r="AR664" s="118"/>
      <c r="AS664" s="118"/>
      <c r="AT664" s="118"/>
      <c r="AU664" s="578"/>
      <c r="AV664" s="578"/>
      <c r="AW664" s="118"/>
      <c r="AX664" s="118"/>
      <c r="AY664" s="19"/>
      <c r="AZ664" s="19"/>
      <c r="BA664" s="19"/>
      <c r="BB664" s="19"/>
      <c r="BC664" s="19"/>
      <c r="BQ664" s="12"/>
      <c r="BR664" s="12"/>
      <c r="BS664" s="12"/>
      <c r="BT664" s="76"/>
      <c r="BU664" s="76"/>
    </row>
    <row r="665" spans="1:73">
      <c r="A665" s="19"/>
      <c r="B665" s="19"/>
      <c r="C665" s="19"/>
      <c r="D665" s="19"/>
      <c r="E665" s="89"/>
      <c r="F665" s="89"/>
      <c r="G665" s="19"/>
      <c r="H665" s="90"/>
      <c r="I665" s="90"/>
      <c r="J665" s="19"/>
      <c r="K665" s="19"/>
      <c r="L665" s="19"/>
      <c r="M665" s="19"/>
      <c r="N665" s="19"/>
      <c r="O665" s="19"/>
      <c r="P665" s="19"/>
      <c r="Q665" s="19"/>
      <c r="R665" s="141"/>
      <c r="S665" s="141"/>
      <c r="T665" s="141"/>
      <c r="U665" s="141"/>
      <c r="V665" s="141"/>
      <c r="W665" s="141"/>
      <c r="X665" s="141"/>
      <c r="Y665" s="141"/>
      <c r="Z665" s="19"/>
      <c r="AA665" s="430"/>
      <c r="AB665" s="430"/>
      <c r="AC665" s="118"/>
      <c r="AD665" s="118"/>
      <c r="AE665" s="118"/>
      <c r="AF665" s="118"/>
      <c r="AG665" s="118"/>
      <c r="AH665" s="118"/>
      <c r="AI665" s="118"/>
      <c r="AJ665" s="118"/>
      <c r="AK665" s="118"/>
      <c r="AL665" s="118"/>
      <c r="AM665" s="118"/>
      <c r="AN665" s="118"/>
      <c r="AO665" s="118"/>
      <c r="AP665" s="118"/>
      <c r="AQ665" s="118"/>
      <c r="AR665" s="118"/>
      <c r="AS665" s="118"/>
      <c r="AT665" s="118"/>
      <c r="AU665" s="430"/>
      <c r="AV665" s="430"/>
      <c r="AW665" s="118"/>
      <c r="AX665" s="118"/>
      <c r="AY665" s="19"/>
      <c r="AZ665" s="19"/>
      <c r="BA665" s="19"/>
      <c r="BB665" s="19"/>
      <c r="BC665" s="19"/>
      <c r="BQ665" s="12"/>
      <c r="BR665" s="12"/>
      <c r="BS665" s="12"/>
      <c r="BT665" s="76"/>
      <c r="BU665" s="76"/>
    </row>
    <row r="666" spans="1:73">
      <c r="A666" s="19"/>
      <c r="B666" s="19"/>
      <c r="C666" s="19"/>
      <c r="D666" s="19"/>
      <c r="E666" s="89"/>
      <c r="F666" s="89"/>
      <c r="G666" s="19"/>
      <c r="H666" s="90"/>
      <c r="I666" s="90"/>
      <c r="J666" s="19"/>
      <c r="K666" s="19"/>
      <c r="L666" s="19"/>
      <c r="M666" s="19"/>
      <c r="N666" s="19"/>
      <c r="O666" s="19"/>
      <c r="P666" s="19"/>
      <c r="Q666" s="19"/>
      <c r="R666" s="141"/>
      <c r="S666" s="141"/>
      <c r="T666" s="141"/>
      <c r="U666" s="141"/>
      <c r="V666" s="141"/>
      <c r="W666" s="141"/>
      <c r="X666" s="141"/>
      <c r="Y666" s="141"/>
      <c r="Z666" s="19"/>
      <c r="AA666" s="430"/>
      <c r="AB666" s="430"/>
      <c r="AC666" s="118"/>
      <c r="AD666" s="118"/>
      <c r="AE666" s="118"/>
      <c r="AF666" s="118"/>
      <c r="AG666" s="118"/>
      <c r="AH666" s="118"/>
      <c r="AI666" s="118"/>
      <c r="AJ666" s="118"/>
      <c r="AK666" s="118"/>
      <c r="AL666" s="118"/>
      <c r="AM666" s="118"/>
      <c r="AN666" s="118"/>
      <c r="AO666" s="118"/>
      <c r="AP666" s="118"/>
      <c r="AQ666" s="118"/>
      <c r="AR666" s="118"/>
      <c r="AS666" s="118"/>
      <c r="AT666" s="118"/>
      <c r="AU666" s="430"/>
      <c r="AV666" s="430"/>
      <c r="AW666" s="118"/>
      <c r="AX666" s="118"/>
      <c r="AY666" s="19"/>
      <c r="AZ666" s="19"/>
      <c r="BA666" s="19"/>
      <c r="BB666" s="19"/>
      <c r="BC666" s="19"/>
      <c r="BQ666" s="12"/>
      <c r="BR666" s="12"/>
      <c r="BS666" s="12"/>
      <c r="BT666" s="76"/>
      <c r="BU666" s="76"/>
    </row>
    <row r="667" spans="1:73">
      <c r="A667" s="19"/>
      <c r="B667" s="19"/>
      <c r="C667" s="19"/>
      <c r="D667" s="19"/>
      <c r="E667" s="89"/>
      <c r="F667" s="89"/>
      <c r="G667" s="19"/>
      <c r="H667" s="90"/>
      <c r="I667" s="90"/>
      <c r="J667" s="19"/>
      <c r="K667" s="19"/>
      <c r="L667" s="19"/>
      <c r="M667" s="19"/>
      <c r="N667" s="19"/>
      <c r="O667" s="19"/>
      <c r="P667" s="19"/>
      <c r="Q667" s="19"/>
      <c r="R667" s="141"/>
      <c r="S667" s="141"/>
      <c r="T667" s="141"/>
      <c r="U667" s="141"/>
      <c r="V667" s="141"/>
      <c r="W667" s="141"/>
      <c r="X667" s="141"/>
      <c r="Y667" s="141"/>
      <c r="Z667" s="19"/>
      <c r="AA667" s="590"/>
      <c r="AB667" s="590"/>
      <c r="AC667" s="118"/>
      <c r="AD667" s="118"/>
      <c r="AE667" s="118"/>
      <c r="AF667" s="118"/>
      <c r="AG667" s="118"/>
      <c r="AH667" s="118"/>
      <c r="AI667" s="118"/>
      <c r="AJ667" s="118"/>
      <c r="AK667" s="118"/>
      <c r="AL667" s="118"/>
      <c r="AM667" s="118"/>
      <c r="AN667" s="118"/>
      <c r="AO667" s="118"/>
      <c r="AP667" s="118"/>
      <c r="AQ667" s="118"/>
      <c r="AR667" s="118"/>
      <c r="AS667" s="118"/>
      <c r="AT667" s="118"/>
      <c r="AU667" s="430"/>
      <c r="AV667" s="430"/>
      <c r="AW667" s="118"/>
      <c r="AX667" s="118"/>
      <c r="AY667" s="19"/>
      <c r="AZ667" s="19"/>
      <c r="BA667" s="19"/>
      <c r="BB667" s="19"/>
      <c r="BC667" s="19"/>
      <c r="BQ667" s="12"/>
      <c r="BR667" s="12"/>
      <c r="BS667" s="12"/>
      <c r="BT667" s="76"/>
      <c r="BU667" s="76"/>
    </row>
    <row r="668" spans="1:73">
      <c r="A668" s="19"/>
      <c r="B668" s="19"/>
      <c r="C668" s="19"/>
      <c r="D668" s="19"/>
      <c r="E668" s="89"/>
      <c r="F668" s="89"/>
      <c r="G668" s="19"/>
      <c r="H668" s="90"/>
      <c r="I668" s="90"/>
      <c r="J668" s="19"/>
      <c r="K668" s="19"/>
      <c r="L668" s="19"/>
      <c r="M668" s="19"/>
      <c r="N668" s="19"/>
      <c r="O668" s="19"/>
      <c r="P668" s="19"/>
      <c r="Q668" s="19"/>
      <c r="R668" s="141"/>
      <c r="S668" s="141"/>
      <c r="T668" s="141"/>
      <c r="U668" s="141"/>
      <c r="V668" s="141"/>
      <c r="W668" s="141"/>
      <c r="X668" s="141"/>
      <c r="Y668" s="141"/>
      <c r="Z668" s="19"/>
      <c r="AA668" s="430"/>
      <c r="AB668" s="430"/>
      <c r="AC668" s="118"/>
      <c r="AD668" s="118"/>
      <c r="AE668" s="118"/>
      <c r="AF668" s="118"/>
      <c r="AG668" s="118"/>
      <c r="AH668" s="118"/>
      <c r="AI668" s="118"/>
      <c r="AJ668" s="118"/>
      <c r="AK668" s="118"/>
      <c r="AL668" s="118"/>
      <c r="AM668" s="118"/>
      <c r="AN668" s="118"/>
      <c r="AO668" s="118"/>
      <c r="AP668" s="118"/>
      <c r="AQ668" s="118"/>
      <c r="AR668" s="118"/>
      <c r="AS668" s="118"/>
      <c r="AT668" s="118"/>
      <c r="AU668" s="578"/>
      <c r="AV668" s="578"/>
      <c r="AW668" s="118"/>
      <c r="AX668" s="118"/>
      <c r="AY668" s="19"/>
      <c r="AZ668" s="19"/>
      <c r="BA668" s="19"/>
      <c r="BB668" s="19"/>
      <c r="BC668" s="19"/>
      <c r="BQ668" s="12"/>
      <c r="BR668" s="12"/>
      <c r="BS668" s="12"/>
      <c r="BT668" s="76"/>
      <c r="BU668" s="76"/>
    </row>
    <row r="669" spans="1:73">
      <c r="A669" s="19"/>
      <c r="B669" s="19"/>
      <c r="C669" s="19"/>
      <c r="D669" s="19"/>
      <c r="E669" s="89"/>
      <c r="F669" s="89"/>
      <c r="G669" s="19"/>
      <c r="H669" s="90"/>
      <c r="I669" s="90"/>
      <c r="J669" s="19"/>
      <c r="K669" s="19"/>
      <c r="L669" s="19"/>
      <c r="M669" s="19"/>
      <c r="N669" s="19"/>
      <c r="O669" s="19"/>
      <c r="P669" s="19"/>
      <c r="Q669" s="19"/>
      <c r="R669" s="141"/>
      <c r="S669" s="141"/>
      <c r="T669" s="141"/>
      <c r="U669" s="141"/>
      <c r="V669" s="141"/>
      <c r="W669" s="141"/>
      <c r="X669" s="141"/>
      <c r="Y669" s="141"/>
      <c r="Z669" s="19"/>
      <c r="AA669" s="430"/>
      <c r="AB669" s="430"/>
      <c r="AC669" s="118"/>
      <c r="AD669" s="118"/>
      <c r="AE669" s="118"/>
      <c r="AF669" s="118"/>
      <c r="AG669" s="118"/>
      <c r="AH669" s="118"/>
      <c r="AI669" s="118"/>
      <c r="AJ669" s="118"/>
      <c r="AK669" s="118"/>
      <c r="AL669" s="118"/>
      <c r="AM669" s="118"/>
      <c r="AN669" s="118"/>
      <c r="AO669" s="118"/>
      <c r="AP669" s="118"/>
      <c r="AQ669" s="118"/>
      <c r="AR669" s="118"/>
      <c r="AS669" s="118"/>
      <c r="AT669" s="118"/>
      <c r="AU669" s="578"/>
      <c r="AV669" s="578"/>
      <c r="AW669" s="118"/>
      <c r="AX669" s="118"/>
      <c r="AY669" s="19"/>
      <c r="AZ669" s="19"/>
      <c r="BA669" s="19"/>
      <c r="BB669" s="19"/>
      <c r="BC669" s="19"/>
      <c r="BQ669" s="12"/>
      <c r="BR669" s="12"/>
      <c r="BS669" s="12"/>
      <c r="BT669" s="76"/>
      <c r="BU669" s="76"/>
    </row>
    <row r="670" spans="1:73">
      <c r="A670" s="19"/>
      <c r="B670" s="19"/>
      <c r="C670" s="19"/>
      <c r="D670" s="19"/>
      <c r="E670" s="89"/>
      <c r="F670" s="89"/>
      <c r="G670" s="19"/>
      <c r="H670" s="90"/>
      <c r="I670" s="90"/>
      <c r="J670" s="19"/>
      <c r="K670" s="19"/>
      <c r="L670" s="19"/>
      <c r="M670" s="19"/>
      <c r="N670" s="19"/>
      <c r="O670" s="19"/>
      <c r="P670" s="19"/>
      <c r="Q670" s="19"/>
      <c r="R670" s="141"/>
      <c r="S670" s="141"/>
      <c r="T670" s="141"/>
      <c r="U670" s="141"/>
      <c r="V670" s="141"/>
      <c r="W670" s="141"/>
      <c r="X670" s="141"/>
      <c r="Y670" s="141"/>
      <c r="Z670" s="19"/>
      <c r="AA670" s="430"/>
      <c r="AB670" s="430"/>
      <c r="AC670" s="118"/>
      <c r="AD670" s="118"/>
      <c r="AE670" s="118"/>
      <c r="AF670" s="118"/>
      <c r="AG670" s="118"/>
      <c r="AH670" s="118"/>
      <c r="AI670" s="118"/>
      <c r="AJ670" s="118"/>
      <c r="AK670" s="118"/>
      <c r="AL670" s="118"/>
      <c r="AM670" s="118"/>
      <c r="AN670" s="118"/>
      <c r="AO670" s="118"/>
      <c r="AP670" s="118"/>
      <c r="AQ670" s="118"/>
      <c r="AR670" s="118"/>
      <c r="AS670" s="118"/>
      <c r="AT670" s="118"/>
      <c r="AU670" s="578"/>
      <c r="AV670" s="578"/>
      <c r="AW670" s="118"/>
      <c r="AX670" s="118"/>
      <c r="AY670" s="19"/>
      <c r="AZ670" s="19"/>
      <c r="BA670" s="19"/>
      <c r="BB670" s="19"/>
      <c r="BC670" s="19"/>
      <c r="BQ670" s="12"/>
      <c r="BR670" s="12"/>
      <c r="BS670" s="12"/>
      <c r="BT670" s="76"/>
      <c r="BU670" s="76"/>
    </row>
    <row r="671" spans="1:73">
      <c r="A671" s="19"/>
      <c r="B671" s="19"/>
      <c r="C671" s="19"/>
      <c r="D671" s="19"/>
      <c r="E671" s="89"/>
      <c r="F671" s="89"/>
      <c r="G671" s="19"/>
      <c r="H671" s="90"/>
      <c r="I671" s="90"/>
      <c r="J671" s="19"/>
      <c r="K671" s="19"/>
      <c r="L671" s="19"/>
      <c r="M671" s="19"/>
      <c r="N671" s="19"/>
      <c r="O671" s="19"/>
      <c r="P671" s="19"/>
      <c r="Q671" s="19"/>
      <c r="R671" s="141"/>
      <c r="S671" s="141"/>
      <c r="T671" s="141"/>
      <c r="U671" s="141"/>
      <c r="V671" s="141"/>
      <c r="W671" s="141"/>
      <c r="X671" s="141"/>
      <c r="Y671" s="141"/>
      <c r="Z671" s="19"/>
      <c r="AA671" s="430"/>
      <c r="AB671" s="430"/>
      <c r="AC671" s="118"/>
      <c r="AD671" s="118"/>
      <c r="AE671" s="118"/>
      <c r="AF671" s="118"/>
      <c r="AG671" s="118"/>
      <c r="AH671" s="118"/>
      <c r="AI671" s="118"/>
      <c r="AJ671" s="118"/>
      <c r="AK671" s="118"/>
      <c r="AL671" s="118"/>
      <c r="AM671" s="118"/>
      <c r="AN671" s="118"/>
      <c r="AO671" s="118"/>
      <c r="AP671" s="118"/>
      <c r="AQ671" s="118"/>
      <c r="AR671" s="118"/>
      <c r="AS671" s="118"/>
      <c r="AT671" s="118"/>
      <c r="AU671" s="578"/>
      <c r="AV671" s="578"/>
      <c r="AW671" s="118"/>
      <c r="AX671" s="118"/>
      <c r="AY671" s="19"/>
      <c r="AZ671" s="19"/>
      <c r="BA671" s="19"/>
      <c r="BB671" s="19"/>
      <c r="BC671" s="19"/>
      <c r="BQ671" s="12"/>
      <c r="BR671" s="12"/>
      <c r="BS671" s="12"/>
      <c r="BT671" s="76"/>
      <c r="BU671" s="76"/>
    </row>
    <row r="672" spans="1:73">
      <c r="A672" s="19"/>
      <c r="B672" s="19"/>
      <c r="C672" s="19"/>
      <c r="D672" s="19"/>
      <c r="E672" s="89"/>
      <c r="F672" s="89"/>
      <c r="G672" s="19"/>
      <c r="H672" s="90"/>
      <c r="I672" s="90"/>
      <c r="J672" s="19"/>
      <c r="K672" s="19"/>
      <c r="L672" s="19"/>
      <c r="M672" s="19"/>
      <c r="N672" s="19"/>
      <c r="O672" s="19"/>
      <c r="P672" s="19"/>
      <c r="Q672" s="19"/>
      <c r="R672" s="141"/>
      <c r="S672" s="141"/>
      <c r="T672" s="141"/>
      <c r="U672" s="141"/>
      <c r="V672" s="141"/>
      <c r="W672" s="141"/>
      <c r="X672" s="141"/>
      <c r="Y672" s="141"/>
      <c r="Z672" s="19"/>
      <c r="AA672" s="430"/>
      <c r="AB672" s="430"/>
      <c r="AC672" s="118"/>
      <c r="AD672" s="118"/>
      <c r="AE672" s="118"/>
      <c r="AF672" s="118"/>
      <c r="AG672" s="118"/>
      <c r="AH672" s="118"/>
      <c r="AI672" s="118"/>
      <c r="AJ672" s="118"/>
      <c r="AK672" s="118"/>
      <c r="AL672" s="118"/>
      <c r="AM672" s="118"/>
      <c r="AN672" s="118"/>
      <c r="AO672" s="118"/>
      <c r="AP672" s="118"/>
      <c r="AQ672" s="118"/>
      <c r="AR672" s="118"/>
      <c r="AS672" s="118"/>
      <c r="AT672" s="118"/>
      <c r="AU672" s="578"/>
      <c r="AV672" s="578"/>
      <c r="AW672" s="118"/>
      <c r="AX672" s="118"/>
      <c r="AY672" s="19"/>
      <c r="AZ672" s="19"/>
      <c r="BA672" s="19"/>
      <c r="BB672" s="19"/>
      <c r="BC672" s="19"/>
      <c r="BQ672" s="12"/>
      <c r="BR672" s="12"/>
      <c r="BS672" s="12"/>
      <c r="BT672" s="76"/>
      <c r="BU672" s="76"/>
    </row>
    <row r="673" spans="1:73">
      <c r="A673" s="19"/>
      <c r="B673" s="19"/>
      <c r="C673" s="19"/>
      <c r="D673" s="19"/>
      <c r="E673" s="89"/>
      <c r="F673" s="89"/>
      <c r="G673" s="19"/>
      <c r="H673" s="90"/>
      <c r="I673" s="90"/>
      <c r="J673" s="19"/>
      <c r="K673" s="19"/>
      <c r="L673" s="19"/>
      <c r="M673" s="19"/>
      <c r="N673" s="19"/>
      <c r="O673" s="19"/>
      <c r="P673" s="19"/>
      <c r="Q673" s="19"/>
      <c r="R673" s="141"/>
      <c r="S673" s="141"/>
      <c r="T673" s="141"/>
      <c r="U673" s="141"/>
      <c r="V673" s="141"/>
      <c r="W673" s="141"/>
      <c r="X673" s="141"/>
      <c r="Y673" s="141"/>
      <c r="Z673" s="19"/>
      <c r="AA673" s="430"/>
      <c r="AB673" s="430"/>
      <c r="AC673" s="118"/>
      <c r="AD673" s="118"/>
      <c r="AE673" s="118"/>
      <c r="AF673" s="118"/>
      <c r="AG673" s="118"/>
      <c r="AH673" s="118"/>
      <c r="AI673" s="118"/>
      <c r="AJ673" s="118"/>
      <c r="AK673" s="118"/>
      <c r="AL673" s="118"/>
      <c r="AM673" s="118"/>
      <c r="AN673" s="118"/>
      <c r="AO673" s="118"/>
      <c r="AP673" s="118"/>
      <c r="AQ673" s="118"/>
      <c r="AR673" s="118"/>
      <c r="AS673" s="118"/>
      <c r="AT673" s="118"/>
      <c r="AU673" s="578"/>
      <c r="AV673" s="578"/>
      <c r="AW673" s="118"/>
      <c r="AX673" s="118"/>
      <c r="AY673" s="19"/>
      <c r="AZ673" s="19"/>
      <c r="BA673" s="19"/>
      <c r="BB673" s="19"/>
      <c r="BC673" s="19"/>
      <c r="BQ673" s="12"/>
      <c r="BR673" s="12"/>
      <c r="BS673" s="12"/>
      <c r="BT673" s="76"/>
      <c r="BU673" s="76"/>
    </row>
    <row r="674" spans="1:73">
      <c r="A674" s="19"/>
      <c r="B674" s="19"/>
      <c r="C674" s="19"/>
      <c r="D674" s="19"/>
      <c r="E674" s="89"/>
      <c r="F674" s="89"/>
      <c r="G674" s="19"/>
      <c r="H674" s="90"/>
      <c r="I674" s="90"/>
      <c r="J674" s="19"/>
      <c r="K674" s="19"/>
      <c r="L674" s="19"/>
      <c r="M674" s="19"/>
      <c r="N674" s="19"/>
      <c r="O674" s="19"/>
      <c r="P674" s="19"/>
      <c r="Q674" s="19"/>
      <c r="R674" s="141"/>
      <c r="S674" s="141"/>
      <c r="T674" s="141"/>
      <c r="U674" s="141"/>
      <c r="V674" s="141"/>
      <c r="W674" s="141"/>
      <c r="X674" s="141"/>
      <c r="Y674" s="141"/>
      <c r="Z674" s="19"/>
      <c r="AA674" s="430"/>
      <c r="AB674" s="430"/>
      <c r="AC674" s="118"/>
      <c r="AD674" s="118"/>
      <c r="AE674" s="118"/>
      <c r="AF674" s="118"/>
      <c r="AG674" s="118"/>
      <c r="AH674" s="118"/>
      <c r="AI674" s="118"/>
      <c r="AJ674" s="118"/>
      <c r="AK674" s="118"/>
      <c r="AL674" s="118"/>
      <c r="AM674" s="118"/>
      <c r="AN674" s="118"/>
      <c r="AO674" s="118"/>
      <c r="AP674" s="118"/>
      <c r="AQ674" s="118"/>
      <c r="AR674" s="118"/>
      <c r="AS674" s="118"/>
      <c r="AT674" s="118"/>
      <c r="AU674" s="578"/>
      <c r="AV674" s="578"/>
      <c r="AW674" s="118"/>
      <c r="AX674" s="118"/>
      <c r="AY674" s="19"/>
      <c r="AZ674" s="19"/>
      <c r="BA674" s="19"/>
      <c r="BB674" s="19"/>
      <c r="BC674" s="19"/>
      <c r="BQ674" s="12"/>
      <c r="BR674" s="12"/>
      <c r="BS674" s="12"/>
      <c r="BT674" s="76"/>
      <c r="BU674" s="76"/>
    </row>
    <row r="675" spans="1:73">
      <c r="A675" s="19"/>
      <c r="B675" s="19"/>
      <c r="C675" s="19"/>
      <c r="D675" s="19"/>
      <c r="E675" s="89"/>
      <c r="F675" s="89"/>
      <c r="G675" s="19"/>
      <c r="H675" s="90"/>
      <c r="I675" s="90"/>
      <c r="J675" s="19"/>
      <c r="K675" s="19"/>
      <c r="L675" s="19"/>
      <c r="M675" s="19"/>
      <c r="N675" s="19"/>
      <c r="O675" s="19"/>
      <c r="P675" s="19"/>
      <c r="Q675" s="19"/>
      <c r="R675" s="141"/>
      <c r="S675" s="141"/>
      <c r="T675" s="141"/>
      <c r="U675" s="141"/>
      <c r="V675" s="141"/>
      <c r="W675" s="141"/>
      <c r="X675" s="141"/>
      <c r="Y675" s="141"/>
      <c r="Z675" s="19"/>
      <c r="AA675" s="430"/>
      <c r="AB675" s="430"/>
      <c r="AC675" s="118"/>
      <c r="AD675" s="118"/>
      <c r="AE675" s="118"/>
      <c r="AF675" s="118"/>
      <c r="AG675" s="118"/>
      <c r="AH675" s="118"/>
      <c r="AI675" s="118"/>
      <c r="AJ675" s="118"/>
      <c r="AK675" s="118"/>
      <c r="AL675" s="118"/>
      <c r="AM675" s="118"/>
      <c r="AN675" s="118"/>
      <c r="AO675" s="118"/>
      <c r="AP675" s="118"/>
      <c r="AQ675" s="118"/>
      <c r="AR675" s="118"/>
      <c r="AS675" s="118"/>
      <c r="AT675" s="118"/>
      <c r="AU675" s="578"/>
      <c r="AV675" s="578"/>
      <c r="AW675" s="118"/>
      <c r="AX675" s="118"/>
      <c r="AY675" s="19"/>
      <c r="AZ675" s="19"/>
      <c r="BA675" s="19"/>
      <c r="BB675" s="19"/>
      <c r="BC675" s="19"/>
      <c r="BQ675" s="12"/>
      <c r="BR675" s="12"/>
      <c r="BS675" s="12"/>
      <c r="BT675" s="76"/>
      <c r="BU675" s="76"/>
    </row>
    <row r="676" spans="1:73">
      <c r="A676" s="19"/>
      <c r="B676" s="19"/>
      <c r="C676" s="19"/>
      <c r="D676" s="19"/>
      <c r="E676" s="89"/>
      <c r="F676" s="89"/>
      <c r="G676" s="19"/>
      <c r="H676" s="90"/>
      <c r="I676" s="90"/>
      <c r="J676" s="19"/>
      <c r="K676" s="19"/>
      <c r="L676" s="19"/>
      <c r="M676" s="19"/>
      <c r="N676" s="19"/>
      <c r="O676" s="19"/>
      <c r="P676" s="19"/>
      <c r="Q676" s="19"/>
      <c r="R676" s="141"/>
      <c r="S676" s="141"/>
      <c r="T676" s="141"/>
      <c r="U676" s="141"/>
      <c r="V676" s="141"/>
      <c r="W676" s="141"/>
      <c r="X676" s="141"/>
      <c r="Y676" s="141"/>
      <c r="Z676" s="19"/>
      <c r="AA676" s="430"/>
      <c r="AB676" s="430"/>
      <c r="AC676" s="118"/>
      <c r="AD676" s="118"/>
      <c r="AE676" s="118"/>
      <c r="AF676" s="118"/>
      <c r="AG676" s="118"/>
      <c r="AH676" s="118"/>
      <c r="AI676" s="118"/>
      <c r="AJ676" s="118"/>
      <c r="AK676" s="118"/>
      <c r="AL676" s="118"/>
      <c r="AM676" s="118"/>
      <c r="AN676" s="118"/>
      <c r="AO676" s="118"/>
      <c r="AP676" s="118"/>
      <c r="AQ676" s="118"/>
      <c r="AR676" s="118"/>
      <c r="AS676" s="118"/>
      <c r="AT676" s="118"/>
      <c r="AU676" s="578"/>
      <c r="AV676" s="578"/>
      <c r="AW676" s="118"/>
      <c r="AX676" s="118"/>
      <c r="AY676" s="19"/>
      <c r="AZ676" s="19"/>
      <c r="BA676" s="19"/>
      <c r="BB676" s="19"/>
      <c r="BC676" s="19"/>
      <c r="BQ676" s="12"/>
      <c r="BR676" s="12"/>
      <c r="BS676" s="12"/>
      <c r="BT676" s="76"/>
      <c r="BU676" s="76"/>
    </row>
    <row r="677" spans="1:73">
      <c r="A677" s="19"/>
      <c r="B677" s="19"/>
      <c r="C677" s="19"/>
      <c r="D677" s="19"/>
      <c r="E677" s="89"/>
      <c r="F677" s="89"/>
      <c r="G677" s="19"/>
      <c r="H677" s="90"/>
      <c r="I677" s="90"/>
      <c r="J677" s="19"/>
      <c r="K677" s="19"/>
      <c r="L677" s="19"/>
      <c r="M677" s="19"/>
      <c r="N677" s="19"/>
      <c r="O677" s="19"/>
      <c r="P677" s="19"/>
      <c r="Q677" s="19"/>
      <c r="R677" s="141"/>
      <c r="S677" s="141"/>
      <c r="T677" s="141"/>
      <c r="U677" s="141"/>
      <c r="V677" s="141"/>
      <c r="W677" s="141"/>
      <c r="X677" s="141"/>
      <c r="Y677" s="141"/>
      <c r="Z677" s="19"/>
      <c r="AA677" s="430"/>
      <c r="AB677" s="430"/>
      <c r="AC677" s="118"/>
      <c r="AD677" s="118"/>
      <c r="AE677" s="118"/>
      <c r="AF677" s="118"/>
      <c r="AG677" s="118"/>
      <c r="AH677" s="118"/>
      <c r="AI677" s="118"/>
      <c r="AJ677" s="118"/>
      <c r="AK677" s="118"/>
      <c r="AL677" s="118"/>
      <c r="AM677" s="118"/>
      <c r="AN677" s="118"/>
      <c r="AO677" s="118"/>
      <c r="AP677" s="118"/>
      <c r="AQ677" s="118"/>
      <c r="AR677" s="118"/>
      <c r="AS677" s="118"/>
      <c r="AT677" s="118"/>
      <c r="AU677" s="578"/>
      <c r="AV677" s="578"/>
      <c r="AW677" s="118"/>
      <c r="AX677" s="118"/>
      <c r="AY677" s="19"/>
      <c r="AZ677" s="19"/>
      <c r="BA677" s="19"/>
      <c r="BB677" s="19"/>
      <c r="BC677" s="19"/>
      <c r="BQ677" s="12"/>
      <c r="BR677" s="12"/>
      <c r="BS677" s="12"/>
      <c r="BT677" s="76"/>
      <c r="BU677" s="76"/>
    </row>
    <row r="678" spans="1:73">
      <c r="A678" s="19"/>
      <c r="B678" s="19"/>
      <c r="C678" s="19"/>
      <c r="D678" s="19"/>
      <c r="E678" s="89"/>
      <c r="F678" s="89"/>
      <c r="G678" s="19"/>
      <c r="H678" s="90"/>
      <c r="I678" s="90"/>
      <c r="J678" s="19"/>
      <c r="K678" s="19"/>
      <c r="L678" s="19"/>
      <c r="M678" s="19"/>
      <c r="N678" s="19"/>
      <c r="O678" s="19"/>
      <c r="P678" s="19"/>
      <c r="Q678" s="19"/>
      <c r="R678" s="141"/>
      <c r="S678" s="141"/>
      <c r="T678" s="141"/>
      <c r="U678" s="141"/>
      <c r="V678" s="141"/>
      <c r="W678" s="141"/>
      <c r="X678" s="141"/>
      <c r="Y678" s="141"/>
      <c r="Z678" s="19"/>
      <c r="AA678" s="430"/>
      <c r="AB678" s="430"/>
      <c r="AC678" s="118"/>
      <c r="AD678" s="118"/>
      <c r="AE678" s="118"/>
      <c r="AF678" s="118"/>
      <c r="AG678" s="118"/>
      <c r="AH678" s="118"/>
      <c r="AI678" s="118"/>
      <c r="AJ678" s="118"/>
      <c r="AK678" s="118"/>
      <c r="AL678" s="118"/>
      <c r="AM678" s="118"/>
      <c r="AN678" s="118"/>
      <c r="AO678" s="118"/>
      <c r="AP678" s="118"/>
      <c r="AQ678" s="118"/>
      <c r="AR678" s="118"/>
      <c r="AS678" s="118"/>
      <c r="AT678" s="118"/>
      <c r="AU678" s="430"/>
      <c r="AV678" s="430"/>
      <c r="AW678" s="118"/>
      <c r="AX678" s="118"/>
      <c r="AY678" s="19"/>
      <c r="AZ678" s="19"/>
      <c r="BA678" s="19"/>
      <c r="BB678" s="19"/>
      <c r="BC678" s="19"/>
      <c r="BQ678" s="12"/>
      <c r="BR678" s="12"/>
      <c r="BS678" s="12"/>
      <c r="BT678" s="76"/>
      <c r="BU678" s="76"/>
    </row>
    <row r="679" spans="1:73">
      <c r="A679" s="214"/>
      <c r="B679" s="214"/>
      <c r="C679" s="214"/>
      <c r="D679" s="214"/>
      <c r="E679" s="332"/>
      <c r="F679" s="332"/>
      <c r="G679" s="214"/>
      <c r="H679" s="333"/>
      <c r="I679" s="333"/>
      <c r="J679" s="214"/>
      <c r="K679" s="214"/>
      <c r="L679" s="214"/>
      <c r="M679" s="214"/>
      <c r="N679" s="214"/>
      <c r="O679" s="214"/>
      <c r="P679" s="214"/>
      <c r="Q679" s="214"/>
      <c r="R679" s="248"/>
      <c r="S679" s="248"/>
      <c r="T679" s="248"/>
      <c r="U679" s="248"/>
      <c r="V679" s="248"/>
      <c r="W679" s="248"/>
      <c r="X679" s="248"/>
      <c r="Y679" s="248"/>
      <c r="Z679" s="248"/>
      <c r="AA679" s="430"/>
      <c r="AB679" s="430"/>
      <c r="AC679" s="118"/>
      <c r="AD679" s="118"/>
      <c r="AE679" s="118"/>
      <c r="AF679" s="118"/>
      <c r="AG679" s="118"/>
      <c r="AH679" s="118"/>
      <c r="AI679" s="118"/>
      <c r="AJ679" s="118"/>
      <c r="AK679" s="118"/>
      <c r="AL679" s="118"/>
      <c r="AM679" s="118"/>
      <c r="AN679" s="118"/>
      <c r="AO679" s="118"/>
      <c r="AP679" s="118"/>
      <c r="AQ679" s="118"/>
      <c r="AR679" s="118"/>
      <c r="AS679" s="118"/>
      <c r="AT679" s="118"/>
      <c r="AU679" s="430"/>
      <c r="AV679" s="430"/>
      <c r="AW679" s="118"/>
      <c r="AX679" s="118"/>
      <c r="AY679" s="19"/>
      <c r="AZ679" s="19"/>
      <c r="BA679" s="19"/>
      <c r="BB679" s="19"/>
      <c r="BC679" s="19"/>
      <c r="BQ679" s="12"/>
      <c r="BR679" s="12"/>
      <c r="BS679" s="12"/>
      <c r="BT679" s="76"/>
      <c r="BU679" s="76"/>
    </row>
    <row r="680" spans="1:73">
      <c r="A680" s="335" t="s">
        <v>105</v>
      </c>
      <c r="B680" s="336"/>
      <c r="C680" s="337"/>
      <c r="D680" s="336" t="s">
        <v>70</v>
      </c>
      <c r="E680" s="338"/>
      <c r="F680" s="336" t="s">
        <v>70</v>
      </c>
      <c r="G680" s="337"/>
      <c r="H680" s="336" t="s">
        <v>70</v>
      </c>
      <c r="I680" s="336"/>
      <c r="J680" s="337"/>
      <c r="K680" s="336" t="s">
        <v>70</v>
      </c>
      <c r="L680" s="337"/>
      <c r="M680" s="336" t="s">
        <v>70</v>
      </c>
      <c r="N680" s="336"/>
      <c r="O680" s="337"/>
      <c r="P680" s="336" t="s">
        <v>70</v>
      </c>
      <c r="Q680" s="337"/>
      <c r="R680" s="339"/>
      <c r="S680" s="336" t="s">
        <v>70</v>
      </c>
      <c r="T680" s="339"/>
      <c r="U680" s="336" t="s">
        <v>70</v>
      </c>
      <c r="V680" s="339"/>
      <c r="W680" s="336" t="s">
        <v>70</v>
      </c>
      <c r="X680" s="339"/>
      <c r="Y680" s="339"/>
      <c r="Z680" s="336" t="s">
        <v>70</v>
      </c>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Q680" s="12"/>
      <c r="BR680" s="12"/>
      <c r="BS680" s="12"/>
      <c r="BT680" s="76"/>
      <c r="BU680" s="76"/>
    </row>
    <row r="681" spans="1:73">
      <c r="A681" s="214"/>
      <c r="B681" s="214"/>
      <c r="C681" s="214"/>
      <c r="D681" s="214"/>
      <c r="E681" s="332"/>
      <c r="F681" s="332"/>
      <c r="G681" s="214"/>
      <c r="H681" s="333"/>
      <c r="I681" s="333"/>
      <c r="J681" s="214"/>
      <c r="K681" s="214"/>
      <c r="L681" s="214"/>
      <c r="M681" s="214"/>
      <c r="N681" s="214"/>
      <c r="O681" s="214"/>
      <c r="P681" s="214"/>
      <c r="Q681" s="214"/>
      <c r="R681" s="214"/>
      <c r="S681" s="214"/>
      <c r="T681" s="214"/>
      <c r="U681" s="214"/>
      <c r="V681" s="214"/>
      <c r="W681" s="214"/>
      <c r="X681" s="214"/>
      <c r="Y681" s="214"/>
      <c r="Z681" s="214"/>
      <c r="AA681" s="335" t="s">
        <v>102</v>
      </c>
      <c r="AB681" s="214"/>
      <c r="AC681" s="214"/>
      <c r="AD681" s="214"/>
      <c r="AE681" s="214"/>
      <c r="AF681" s="214"/>
      <c r="AG681" s="214"/>
      <c r="AH681" s="214"/>
      <c r="AI681" s="433">
        <f>MAX(H302:R317)</f>
        <v>20.310100879630717</v>
      </c>
      <c r="AJ681" s="335" t="s">
        <v>103</v>
      </c>
      <c r="AK681" s="338"/>
      <c r="AL681" s="337"/>
      <c r="AM681" s="337"/>
      <c r="AN681" s="214"/>
      <c r="AO681" s="214"/>
      <c r="AP681" s="19"/>
      <c r="AQ681" s="19"/>
      <c r="AR681" s="19"/>
      <c r="AS681" s="19"/>
      <c r="AT681" s="19"/>
      <c r="AU681" s="19"/>
      <c r="AV681" s="19"/>
      <c r="AW681" s="19"/>
      <c r="AX681" s="19"/>
      <c r="AY681" s="19"/>
      <c r="AZ681" s="19"/>
      <c r="BA681" s="19"/>
      <c r="BB681" s="19"/>
      <c r="BC681" s="19"/>
      <c r="BQ681" s="12"/>
      <c r="BR681" s="12"/>
      <c r="BS681" s="12"/>
      <c r="BT681" s="76"/>
      <c r="BU681" s="76"/>
    </row>
    <row r="682" spans="1:73">
      <c r="A682" s="19"/>
      <c r="B682" s="19"/>
      <c r="C682" s="19"/>
      <c r="D682" s="19"/>
      <c r="E682" s="89"/>
      <c r="F682" s="89"/>
      <c r="G682" s="19"/>
      <c r="H682" s="90"/>
      <c r="I682" s="90"/>
      <c r="J682" s="19"/>
      <c r="K682" s="19"/>
      <c r="L682" s="19"/>
      <c r="M682" s="19"/>
      <c r="N682" s="19"/>
      <c r="O682" s="19"/>
      <c r="P682" s="19"/>
      <c r="Q682" s="19"/>
      <c r="R682" s="141"/>
      <c r="S682" s="141"/>
      <c r="T682" s="141"/>
      <c r="U682" s="141"/>
      <c r="V682" s="141"/>
      <c r="W682" s="141"/>
      <c r="X682" s="141"/>
      <c r="Y682" s="141"/>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Q682" s="12"/>
      <c r="BR682" s="12"/>
      <c r="BS682" s="12"/>
      <c r="BT682" s="76"/>
      <c r="BU682" s="76"/>
    </row>
    <row r="683" spans="1:73">
      <c r="A683" s="19"/>
      <c r="B683" s="19"/>
      <c r="C683" s="19"/>
      <c r="D683" s="19"/>
      <c r="E683" s="89"/>
      <c r="F683" s="89"/>
      <c r="G683" s="19"/>
      <c r="H683" s="90"/>
      <c r="I683" s="90"/>
      <c r="J683" s="19"/>
      <c r="K683" s="19"/>
      <c r="L683" s="19"/>
      <c r="M683" s="19"/>
      <c r="N683" s="19"/>
      <c r="O683" s="19"/>
      <c r="P683" s="19"/>
      <c r="Q683" s="19"/>
      <c r="R683" s="141"/>
      <c r="S683" s="141"/>
      <c r="T683" s="141"/>
      <c r="U683" s="141"/>
      <c r="V683" s="141"/>
      <c r="W683" s="141"/>
      <c r="X683" s="141"/>
      <c r="Y683" s="141"/>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Q683" s="12"/>
      <c r="BR683" s="12"/>
      <c r="BS683" s="12"/>
      <c r="BT683" s="76"/>
      <c r="BU683" s="76"/>
    </row>
    <row r="684" spans="1:73">
      <c r="A684" s="19"/>
      <c r="B684" s="19"/>
      <c r="C684" s="19"/>
      <c r="D684" s="19"/>
      <c r="E684" s="89"/>
      <c r="F684" s="89"/>
      <c r="G684" s="19"/>
      <c r="H684" s="90"/>
      <c r="I684" s="90"/>
      <c r="J684" s="19"/>
      <c r="K684" s="19"/>
      <c r="L684" s="19"/>
      <c r="M684" s="19"/>
      <c r="N684" s="19"/>
      <c r="O684" s="19"/>
      <c r="P684" s="19"/>
      <c r="Q684" s="19"/>
      <c r="R684" s="141"/>
      <c r="S684" s="141"/>
      <c r="T684" s="141"/>
      <c r="U684" s="141"/>
      <c r="V684" s="141"/>
      <c r="W684" s="141"/>
      <c r="X684" s="141"/>
      <c r="Y684" s="141"/>
      <c r="Z684" s="19"/>
      <c r="AA684" s="19"/>
      <c r="AB684" s="19"/>
      <c r="AC684" s="19"/>
      <c r="AD684" s="19"/>
      <c r="AE684" s="19"/>
      <c r="AF684" s="19"/>
      <c r="AG684" s="19"/>
      <c r="AH684" s="19"/>
      <c r="AI684" s="19"/>
      <c r="AJ684" s="19"/>
      <c r="AK684" s="19"/>
      <c r="AL684" s="19"/>
      <c r="AM684" s="19"/>
      <c r="AN684" s="19"/>
      <c r="AO684" s="19"/>
      <c r="AP684" s="19"/>
      <c r="AQ684" s="19"/>
      <c r="AR684" s="8"/>
      <c r="AS684" s="19"/>
      <c r="AT684" s="19"/>
      <c r="AU684" s="19"/>
      <c r="AV684" s="19"/>
      <c r="AW684" s="19"/>
      <c r="AX684" s="19"/>
      <c r="AY684" s="19"/>
      <c r="AZ684" s="19"/>
      <c r="BA684" s="19"/>
      <c r="BB684" s="19"/>
      <c r="BC684" s="19"/>
      <c r="BQ684" s="12"/>
      <c r="BR684" s="12"/>
      <c r="BS684" s="12"/>
      <c r="BT684" s="76"/>
      <c r="BU684" s="76"/>
    </row>
    <row r="685" spans="1:73">
      <c r="A685" s="19"/>
      <c r="B685" s="19"/>
      <c r="C685" s="19"/>
      <c r="D685" s="19"/>
      <c r="E685" s="89"/>
      <c r="F685" s="89"/>
      <c r="G685" s="19"/>
      <c r="H685" s="90"/>
      <c r="I685" s="90"/>
      <c r="J685" s="19"/>
      <c r="K685" s="19"/>
      <c r="L685" s="19"/>
      <c r="M685" s="19"/>
      <c r="N685" s="19"/>
      <c r="O685" s="19"/>
      <c r="P685" s="19"/>
      <c r="Q685" s="19"/>
      <c r="R685" s="141"/>
      <c r="S685" s="141"/>
      <c r="T685" s="141"/>
      <c r="U685" s="141"/>
      <c r="V685" s="141"/>
      <c r="W685" s="141"/>
      <c r="X685" s="141"/>
      <c r="Y685" s="141"/>
      <c r="Z685" s="19"/>
      <c r="AA685" s="19"/>
      <c r="AB685" s="19"/>
      <c r="AC685" s="125"/>
      <c r="AD685" s="19"/>
      <c r="AE685" s="19"/>
      <c r="AF685" s="19"/>
      <c r="AG685" s="19"/>
      <c r="AH685" s="19"/>
      <c r="AI685" s="19"/>
      <c r="AJ685" s="19"/>
      <c r="AK685" s="19"/>
      <c r="AL685" s="19"/>
      <c r="AM685" s="19"/>
      <c r="AN685" s="19"/>
      <c r="AO685" s="19"/>
      <c r="AP685" s="19"/>
      <c r="AQ685" s="125"/>
      <c r="AR685" s="8"/>
      <c r="AS685" s="19"/>
      <c r="AT685" s="19"/>
      <c r="AU685" s="19"/>
      <c r="AV685" s="19"/>
      <c r="AW685" s="19"/>
      <c r="AX685" s="19"/>
      <c r="AY685" s="19"/>
      <c r="AZ685" s="19"/>
      <c r="BA685" s="19"/>
      <c r="BB685" s="19"/>
      <c r="BC685" s="19"/>
      <c r="BQ685" s="12"/>
      <c r="BR685" s="12"/>
      <c r="BS685" s="12"/>
      <c r="BT685" s="76"/>
      <c r="BU685" s="76"/>
    </row>
    <row r="686" spans="1:73">
      <c r="A686" s="19"/>
      <c r="B686" s="19"/>
      <c r="C686" s="19"/>
      <c r="D686" s="19"/>
      <c r="E686" s="89"/>
      <c r="F686" s="89"/>
      <c r="G686" s="19"/>
      <c r="H686" s="90"/>
      <c r="I686" s="90"/>
      <c r="J686" s="19"/>
      <c r="K686" s="19"/>
      <c r="L686" s="19"/>
      <c r="M686" s="19"/>
      <c r="N686" s="19"/>
      <c r="O686" s="19"/>
      <c r="P686" s="19"/>
      <c r="Q686" s="19"/>
      <c r="R686" s="141"/>
      <c r="S686" s="141"/>
      <c r="T686" s="141"/>
      <c r="U686" s="141"/>
      <c r="V686" s="141"/>
      <c r="W686" s="141"/>
      <c r="X686" s="141"/>
      <c r="Y686" s="141"/>
      <c r="Z686" s="19"/>
      <c r="AA686" s="19"/>
      <c r="AB686" s="19"/>
      <c r="AC686" s="19"/>
      <c r="AD686" s="19"/>
      <c r="AE686" s="19"/>
      <c r="AF686" s="19"/>
      <c r="AG686" s="19"/>
      <c r="AH686" s="19"/>
      <c r="AI686" s="19"/>
      <c r="AJ686" s="19"/>
      <c r="AK686" s="19"/>
      <c r="AL686" s="19"/>
      <c r="AM686" s="19"/>
      <c r="AN686" s="19"/>
      <c r="AO686" s="19"/>
      <c r="AP686" s="19"/>
      <c r="AQ686" s="19"/>
      <c r="AR686" s="8"/>
      <c r="AS686" s="19"/>
      <c r="AT686" s="19"/>
      <c r="AU686" s="19"/>
      <c r="AV686" s="19"/>
      <c r="AW686" s="19"/>
      <c r="AX686" s="19"/>
      <c r="AY686" s="19"/>
      <c r="AZ686" s="19"/>
      <c r="BA686" s="19"/>
      <c r="BB686" s="19"/>
      <c r="BC686" s="19"/>
      <c r="BQ686" s="12"/>
      <c r="BR686" s="12"/>
      <c r="BS686" s="12"/>
      <c r="BT686" s="76"/>
      <c r="BU686" s="76"/>
    </row>
    <row r="687" spans="1:73">
      <c r="A687" s="19"/>
      <c r="B687" s="19"/>
      <c r="C687" s="19"/>
      <c r="D687" s="19"/>
      <c r="E687" s="89"/>
      <c r="F687" s="89"/>
      <c r="G687" s="19"/>
      <c r="H687" s="90"/>
      <c r="I687" s="90"/>
      <c r="J687" s="19"/>
      <c r="K687" s="19"/>
      <c r="L687" s="19"/>
      <c r="M687" s="19"/>
      <c r="N687" s="19"/>
      <c r="O687" s="19"/>
      <c r="P687" s="19"/>
      <c r="Q687" s="19"/>
      <c r="R687" s="141"/>
      <c r="S687" s="141"/>
      <c r="T687" s="141"/>
      <c r="U687" s="141"/>
      <c r="V687" s="141"/>
      <c r="W687" s="141"/>
      <c r="X687" s="141"/>
      <c r="Y687" s="141"/>
      <c r="Z687" s="19"/>
      <c r="AA687" s="19"/>
      <c r="AB687" s="19"/>
      <c r="AC687" s="19"/>
      <c r="AD687" s="19"/>
      <c r="AE687" s="19"/>
      <c r="AF687" s="19"/>
      <c r="AG687" s="19"/>
      <c r="AH687" s="19"/>
      <c r="AI687" s="19"/>
      <c r="AJ687" s="19"/>
      <c r="AK687" s="19"/>
      <c r="AL687" s="19"/>
      <c r="AM687" s="19"/>
      <c r="AN687" s="19"/>
      <c r="AO687" s="19"/>
      <c r="AP687" s="19"/>
      <c r="AQ687" s="19"/>
      <c r="AR687" s="8"/>
      <c r="AS687" s="19"/>
      <c r="AT687" s="19"/>
      <c r="AU687" s="19"/>
      <c r="AV687" s="19"/>
      <c r="AW687" s="19"/>
      <c r="AX687" s="19"/>
      <c r="AY687" s="19"/>
      <c r="AZ687" s="19"/>
      <c r="BA687" s="19"/>
      <c r="BB687" s="19"/>
      <c r="BC687" s="19"/>
      <c r="BQ687" s="12"/>
      <c r="BR687" s="12"/>
      <c r="BS687" s="12"/>
      <c r="BT687" s="76"/>
      <c r="BU687" s="76"/>
    </row>
    <row r="688" spans="1:73">
      <c r="A688" s="19"/>
      <c r="B688" s="19"/>
      <c r="C688" s="19"/>
      <c r="D688" s="19"/>
      <c r="E688" s="89"/>
      <c r="F688" s="89"/>
      <c r="G688" s="19"/>
      <c r="H688" s="90"/>
      <c r="I688" s="90"/>
      <c r="J688" s="19"/>
      <c r="K688" s="19"/>
      <c r="L688" s="19"/>
      <c r="M688" s="19"/>
      <c r="N688" s="19"/>
      <c r="O688" s="19"/>
      <c r="P688" s="19"/>
      <c r="Q688" s="19"/>
      <c r="R688" s="141"/>
      <c r="S688" s="141"/>
      <c r="T688" s="141"/>
      <c r="U688" s="141"/>
      <c r="V688" s="141"/>
      <c r="W688" s="141"/>
      <c r="X688" s="141"/>
      <c r="Y688" s="141"/>
      <c r="Z688" s="19"/>
      <c r="AA688" s="19"/>
      <c r="AB688" s="19"/>
      <c r="AC688" s="19"/>
      <c r="AD688" s="19"/>
      <c r="AE688" s="19"/>
      <c r="AF688" s="19"/>
      <c r="AG688" s="19"/>
      <c r="AH688" s="19"/>
      <c r="AI688" s="19"/>
      <c r="AJ688" s="19"/>
      <c r="AK688" s="19"/>
      <c r="AL688" s="19"/>
      <c r="AM688" s="19"/>
      <c r="AN688" s="19"/>
      <c r="AO688" s="19"/>
      <c r="AP688" s="19"/>
      <c r="AQ688" s="19"/>
      <c r="AR688" s="8"/>
      <c r="AS688" s="19"/>
      <c r="AT688" s="19"/>
      <c r="AU688" s="19"/>
      <c r="AV688" s="19"/>
      <c r="AW688" s="19"/>
      <c r="AX688" s="19"/>
      <c r="AY688" s="19"/>
      <c r="AZ688" s="19"/>
      <c r="BA688" s="19"/>
      <c r="BB688" s="19"/>
      <c r="BC688" s="19"/>
      <c r="BQ688" s="12"/>
      <c r="BR688" s="12"/>
      <c r="BS688" s="12"/>
      <c r="BT688" s="76"/>
      <c r="BU688" s="76"/>
    </row>
    <row r="689" spans="1:73">
      <c r="A689" s="19"/>
      <c r="B689" s="19"/>
      <c r="C689" s="19"/>
      <c r="D689" s="19"/>
      <c r="E689" s="89"/>
      <c r="F689" s="89"/>
      <c r="G689" s="19"/>
      <c r="H689" s="90"/>
      <c r="I689" s="90"/>
      <c r="J689" s="19"/>
      <c r="K689" s="19"/>
      <c r="L689" s="19"/>
      <c r="M689" s="19"/>
      <c r="N689" s="19"/>
      <c r="O689" s="19"/>
      <c r="P689" s="19"/>
      <c r="Q689" s="19"/>
      <c r="R689" s="141"/>
      <c r="S689" s="141"/>
      <c r="T689" s="141"/>
      <c r="U689" s="141"/>
      <c r="V689" s="141"/>
      <c r="W689" s="141"/>
      <c r="X689" s="141"/>
      <c r="Y689" s="141"/>
      <c r="Z689" s="19"/>
      <c r="AA689" s="19"/>
      <c r="AB689" s="19"/>
      <c r="AC689" s="19"/>
      <c r="AD689" s="19"/>
      <c r="AE689" s="19"/>
      <c r="AF689" s="19"/>
      <c r="AG689" s="19"/>
      <c r="AH689" s="19"/>
      <c r="AI689" s="19"/>
      <c r="AJ689" s="19"/>
      <c r="AK689" s="19"/>
      <c r="AL689" s="19"/>
      <c r="AM689" s="19"/>
      <c r="AN689" s="19"/>
      <c r="AO689" s="19"/>
      <c r="AP689" s="19"/>
      <c r="AQ689" s="19"/>
      <c r="AR689" s="8"/>
      <c r="AS689" s="19"/>
      <c r="AT689" s="19"/>
      <c r="AU689" s="19"/>
      <c r="AV689" s="19"/>
      <c r="AW689" s="19"/>
      <c r="AX689" s="19"/>
      <c r="AY689" s="440">
        <v>21</v>
      </c>
      <c r="AZ689" s="440">
        <v>22</v>
      </c>
      <c r="BA689" s="440">
        <v>23</v>
      </c>
      <c r="BB689" s="19"/>
      <c r="BC689" s="19"/>
      <c r="BQ689" s="12"/>
      <c r="BR689" s="12"/>
      <c r="BS689" s="12"/>
      <c r="BT689" s="76"/>
      <c r="BU689" s="76"/>
    </row>
    <row r="690" spans="1:73">
      <c r="A690" s="19"/>
      <c r="B690" s="19"/>
      <c r="C690" s="19"/>
      <c r="D690" s="19"/>
      <c r="E690" s="89"/>
      <c r="F690" s="89"/>
      <c r="G690" s="19"/>
      <c r="H690" s="90"/>
      <c r="I690" s="90"/>
      <c r="J690" s="19"/>
      <c r="K690" s="19"/>
      <c r="L690" s="19"/>
      <c r="M690" s="19"/>
      <c r="N690" s="19"/>
      <c r="O690" s="19"/>
      <c r="P690" s="19"/>
      <c r="Q690" s="19"/>
      <c r="R690" s="141"/>
      <c r="S690" s="141"/>
      <c r="T690" s="141"/>
      <c r="U690" s="141"/>
      <c r="V690" s="141"/>
      <c r="W690" s="141"/>
      <c r="X690" s="141"/>
      <c r="Y690" s="141"/>
      <c r="Z690" s="19"/>
      <c r="AA690" s="19"/>
      <c r="AB690" s="19"/>
      <c r="AC690" s="19"/>
      <c r="AD690" s="19"/>
      <c r="AE690" s="19"/>
      <c r="AF690" s="19"/>
      <c r="AG690" s="19"/>
      <c r="AH690" s="19"/>
      <c r="AI690" s="19"/>
      <c r="AJ690" s="19"/>
      <c r="AK690" s="19"/>
      <c r="AL690" s="19"/>
      <c r="AM690" s="19"/>
      <c r="AN690" s="19"/>
      <c r="AO690" s="19"/>
      <c r="AP690" s="19"/>
      <c r="AQ690" s="19"/>
      <c r="AR690" s="8"/>
      <c r="AS690" s="19"/>
      <c r="AT690" s="19"/>
      <c r="AU690" s="19"/>
      <c r="AV690" s="19"/>
      <c r="AW690" s="19"/>
      <c r="AX690" s="19"/>
      <c r="AY690" s="19"/>
      <c r="AZ690" s="19"/>
      <c r="BA690" s="19"/>
      <c r="BB690" s="19"/>
      <c r="BC690" s="19"/>
      <c r="BQ690" s="12"/>
      <c r="BR690" s="12"/>
      <c r="BS690" s="12"/>
      <c r="BT690" s="76"/>
      <c r="BU690" s="76"/>
    </row>
    <row r="691" spans="1:73">
      <c r="A691" s="19"/>
      <c r="B691" s="19"/>
      <c r="C691" s="19"/>
      <c r="D691" s="19"/>
      <c r="E691" s="89"/>
      <c r="F691" s="89"/>
      <c r="G691" s="19"/>
      <c r="H691" s="90"/>
      <c r="I691" s="90"/>
      <c r="J691" s="19"/>
      <c r="K691" s="19"/>
      <c r="L691" s="19"/>
      <c r="M691" s="19"/>
      <c r="N691" s="19"/>
      <c r="O691" s="19"/>
      <c r="P691" s="19"/>
      <c r="Q691" s="19"/>
      <c r="R691" s="141"/>
      <c r="S691" s="141"/>
      <c r="T691" s="141"/>
      <c r="U691" s="141"/>
      <c r="V691" s="141"/>
      <c r="W691" s="141"/>
      <c r="X691" s="141"/>
      <c r="Y691" s="141"/>
      <c r="Z691" s="19"/>
      <c r="AA691" s="19"/>
      <c r="AB691" s="19"/>
      <c r="AC691" s="19"/>
      <c r="AD691" s="19"/>
      <c r="AE691" s="19"/>
      <c r="AF691" s="19"/>
      <c r="AG691" s="19"/>
      <c r="AH691" s="19"/>
      <c r="AI691" s="19"/>
      <c r="AJ691" s="19"/>
      <c r="AK691" s="19"/>
      <c r="AL691" s="19"/>
      <c r="AM691" s="19"/>
      <c r="AN691" s="19"/>
      <c r="AO691" s="19"/>
      <c r="AP691" s="19"/>
      <c r="AQ691" s="19"/>
      <c r="AR691" s="8"/>
      <c r="AS691" s="19"/>
      <c r="AT691" s="19"/>
      <c r="AU691" s="19"/>
      <c r="AV691" s="19"/>
      <c r="AW691" s="19"/>
      <c r="AX691" s="19"/>
      <c r="AY691" s="19"/>
      <c r="AZ691" s="19"/>
      <c r="BA691" s="19"/>
      <c r="BB691" s="19"/>
      <c r="BC691" s="19"/>
      <c r="BQ691" s="12"/>
      <c r="BR691" s="12"/>
      <c r="BS691" s="12"/>
      <c r="BT691" s="76"/>
      <c r="BU691" s="76"/>
    </row>
    <row r="692" spans="1:73">
      <c r="A692" s="19"/>
      <c r="B692" s="19"/>
      <c r="C692" s="19"/>
      <c r="D692" s="19"/>
      <c r="E692" s="89"/>
      <c r="F692" s="89"/>
      <c r="G692" s="19"/>
      <c r="H692" s="90"/>
      <c r="I692" s="90"/>
      <c r="J692" s="19"/>
      <c r="K692" s="19"/>
      <c r="L692" s="19"/>
      <c r="M692" s="19"/>
      <c r="N692" s="19"/>
      <c r="O692" s="19"/>
      <c r="P692" s="19"/>
      <c r="Q692" s="19"/>
      <c r="R692" s="141"/>
      <c r="S692" s="141"/>
      <c r="T692" s="141"/>
      <c r="U692" s="141"/>
      <c r="V692" s="141"/>
      <c r="W692" s="141"/>
      <c r="X692" s="141"/>
      <c r="Y692" s="141"/>
      <c r="Z692" s="19"/>
      <c r="AA692" s="19"/>
      <c r="AB692" s="19"/>
      <c r="AC692" s="19"/>
      <c r="AD692" s="19"/>
      <c r="AE692" s="19"/>
      <c r="AF692" s="19"/>
      <c r="AG692" s="19"/>
      <c r="AH692" s="19"/>
      <c r="AI692" s="19"/>
      <c r="AJ692" s="19"/>
      <c r="AK692" s="19"/>
      <c r="AL692" s="19"/>
      <c r="AM692" s="19"/>
      <c r="AN692" s="19"/>
      <c r="AO692" s="19"/>
      <c r="AP692" s="19"/>
      <c r="AQ692" s="19"/>
      <c r="AR692" s="8"/>
      <c r="AS692" s="19"/>
      <c r="AT692" s="19"/>
      <c r="AU692" s="19"/>
      <c r="AV692" s="19"/>
      <c r="AW692" s="19"/>
      <c r="AX692" s="19"/>
      <c r="AY692" s="19"/>
      <c r="AZ692" s="19"/>
      <c r="BA692" s="19"/>
      <c r="BB692" s="19"/>
      <c r="BC692" s="19"/>
      <c r="BQ692" s="12"/>
      <c r="BR692" s="12"/>
      <c r="BS692" s="12"/>
      <c r="BT692" s="76"/>
      <c r="BU692" s="76"/>
    </row>
    <row r="693" spans="1:73">
      <c r="A693" s="19"/>
      <c r="B693" s="19"/>
      <c r="C693" s="19"/>
      <c r="D693" s="19"/>
      <c r="E693" s="89"/>
      <c r="F693" s="89"/>
      <c r="G693" s="19"/>
      <c r="H693" s="90"/>
      <c r="I693" s="90"/>
      <c r="J693" s="19"/>
      <c r="K693" s="19"/>
      <c r="L693" s="19"/>
      <c r="M693" s="19"/>
      <c r="N693" s="19"/>
      <c r="O693" s="19"/>
      <c r="P693" s="19"/>
      <c r="Q693" s="19"/>
      <c r="R693" s="141"/>
      <c r="S693" s="141"/>
      <c r="T693" s="141"/>
      <c r="U693" s="141"/>
      <c r="V693" s="141"/>
      <c r="W693" s="141"/>
      <c r="X693" s="141"/>
      <c r="Y693" s="141"/>
      <c r="Z693" s="19"/>
      <c r="AA693" s="19"/>
      <c r="AB693" s="19"/>
      <c r="AC693" s="19"/>
      <c r="AD693" s="19"/>
      <c r="AE693" s="19"/>
      <c r="AF693" s="19"/>
      <c r="AG693" s="19"/>
      <c r="AH693" s="19"/>
      <c r="AI693" s="19"/>
      <c r="AJ693" s="19"/>
      <c r="AK693" s="19"/>
      <c r="AL693" s="19"/>
      <c r="AM693" s="19"/>
      <c r="AN693" s="19"/>
      <c r="AO693" s="19"/>
      <c r="AP693" s="19"/>
      <c r="AQ693" s="19"/>
      <c r="AR693" s="8"/>
      <c r="AS693" s="19"/>
      <c r="AT693" s="19"/>
      <c r="AU693" s="19"/>
      <c r="AV693" s="19"/>
      <c r="AW693" s="19"/>
      <c r="AX693" s="19"/>
      <c r="AY693" s="19"/>
      <c r="AZ693" s="19"/>
      <c r="BA693" s="19"/>
      <c r="BB693" s="19"/>
      <c r="BC693" s="19"/>
      <c r="BQ693" s="12"/>
      <c r="BR693" s="12"/>
      <c r="BS693" s="12"/>
      <c r="BT693" s="76"/>
      <c r="BU693" s="76"/>
    </row>
    <row r="694" spans="1:73">
      <c r="A694" s="19"/>
      <c r="B694" s="19"/>
      <c r="C694" s="19"/>
      <c r="D694" s="19"/>
      <c r="E694" s="89"/>
      <c r="F694" s="89"/>
      <c r="G694" s="19"/>
      <c r="H694" s="90"/>
      <c r="I694" s="90"/>
      <c r="J694" s="19"/>
      <c r="K694" s="19"/>
      <c r="L694" s="19"/>
      <c r="M694" s="19"/>
      <c r="N694" s="19"/>
      <c r="O694" s="19"/>
      <c r="P694" s="19"/>
      <c r="Q694" s="19"/>
      <c r="R694" s="141"/>
      <c r="S694" s="141"/>
      <c r="T694" s="141"/>
      <c r="U694" s="141"/>
      <c r="V694" s="141"/>
      <c r="W694" s="141"/>
      <c r="X694" s="141"/>
      <c r="Y694" s="141"/>
      <c r="Z694" s="19"/>
      <c r="AA694" s="19"/>
      <c r="AB694" s="19"/>
      <c r="AC694" s="19"/>
      <c r="AD694" s="19"/>
      <c r="AE694" s="19"/>
      <c r="AF694" s="19"/>
      <c r="AG694" s="19"/>
      <c r="AH694" s="19"/>
      <c r="AI694" s="19"/>
      <c r="AJ694" s="19"/>
      <c r="AK694" s="19"/>
      <c r="AL694" s="19"/>
      <c r="AM694" s="19"/>
      <c r="AN694" s="19"/>
      <c r="AO694" s="19"/>
      <c r="AP694" s="19"/>
      <c r="AQ694" s="19"/>
      <c r="AR694" s="8"/>
      <c r="AS694" s="19"/>
      <c r="AT694" s="19"/>
      <c r="AU694" s="19"/>
      <c r="AV694" s="19"/>
      <c r="AW694" s="19"/>
      <c r="AX694" s="19"/>
      <c r="AY694" s="19"/>
      <c r="AZ694" s="19"/>
      <c r="BA694" s="19"/>
      <c r="BB694" s="19"/>
      <c r="BC694" s="19"/>
      <c r="BQ694" s="12"/>
      <c r="BR694" s="12"/>
      <c r="BS694" s="12"/>
      <c r="BT694" s="76"/>
      <c r="BU694" s="76"/>
    </row>
    <row r="695" spans="1:73">
      <c r="A695" s="19"/>
      <c r="B695" s="19"/>
      <c r="C695" s="19"/>
      <c r="D695" s="19"/>
      <c r="E695" s="89"/>
      <c r="F695" s="89"/>
      <c r="G695" s="19"/>
      <c r="H695" s="90"/>
      <c r="I695" s="90"/>
      <c r="J695" s="19"/>
      <c r="K695" s="19"/>
      <c r="L695" s="19"/>
      <c r="M695" s="19"/>
      <c r="N695" s="19"/>
      <c r="O695" s="19"/>
      <c r="P695" s="19"/>
      <c r="Q695" s="19"/>
      <c r="R695" s="141"/>
      <c r="S695" s="141"/>
      <c r="T695" s="141"/>
      <c r="U695" s="141"/>
      <c r="V695" s="141"/>
      <c r="W695" s="141"/>
      <c r="X695" s="141"/>
      <c r="Y695" s="141"/>
      <c r="Z695" s="19"/>
      <c r="AA695" s="19"/>
      <c r="AB695" s="19"/>
      <c r="AC695" s="19"/>
      <c r="AD695" s="19"/>
      <c r="AE695" s="19"/>
      <c r="AF695" s="19"/>
      <c r="AG695" s="19"/>
      <c r="AH695" s="19"/>
      <c r="AI695" s="19"/>
      <c r="AJ695" s="19"/>
      <c r="AK695" s="19"/>
      <c r="AL695" s="19"/>
      <c r="AM695" s="19"/>
      <c r="AN695" s="19"/>
      <c r="AO695" s="19"/>
      <c r="AP695" s="19"/>
      <c r="AQ695" s="19"/>
      <c r="AR695" s="8"/>
      <c r="AS695" s="19"/>
      <c r="AT695" s="19"/>
      <c r="AU695" s="19"/>
      <c r="AV695" s="19"/>
      <c r="AW695" s="19"/>
      <c r="AX695" s="19"/>
      <c r="AY695" s="19"/>
      <c r="AZ695" s="19"/>
      <c r="BA695" s="19"/>
      <c r="BB695" s="19"/>
      <c r="BC695" s="19"/>
      <c r="BQ695" s="12"/>
      <c r="BR695" s="12"/>
      <c r="BS695" s="12"/>
      <c r="BT695" s="76"/>
      <c r="BU695" s="76"/>
    </row>
    <row r="696" spans="1:73">
      <c r="A696" s="19"/>
      <c r="B696" s="19"/>
      <c r="C696" s="19"/>
      <c r="D696" s="19"/>
      <c r="E696" s="89"/>
      <c r="F696" s="89"/>
      <c r="G696" s="19"/>
      <c r="H696" s="90"/>
      <c r="I696" s="90"/>
      <c r="J696" s="19"/>
      <c r="K696" s="19"/>
      <c r="L696" s="19"/>
      <c r="M696" s="19"/>
      <c r="N696" s="19"/>
      <c r="O696" s="19"/>
      <c r="P696" s="19"/>
      <c r="Q696" s="19"/>
      <c r="R696" s="141"/>
      <c r="S696" s="141"/>
      <c r="T696" s="141"/>
      <c r="U696" s="141"/>
      <c r="V696" s="141"/>
      <c r="W696" s="141"/>
      <c r="X696" s="141"/>
      <c r="Y696" s="141"/>
      <c r="Z696" s="19"/>
      <c r="AA696" s="19"/>
      <c r="AB696" s="19"/>
      <c r="AC696" s="19"/>
      <c r="AD696" s="19"/>
      <c r="AE696" s="19"/>
      <c r="AF696" s="19"/>
      <c r="AG696" s="19"/>
      <c r="AH696" s="19"/>
      <c r="AI696" s="19"/>
      <c r="AJ696" s="19"/>
      <c r="AK696" s="19"/>
      <c r="AL696" s="19"/>
      <c r="AM696" s="19"/>
      <c r="AN696" s="19"/>
      <c r="AO696" s="19"/>
      <c r="AP696" s="19"/>
      <c r="AQ696" s="19"/>
      <c r="AR696" s="8"/>
      <c r="AS696" s="19"/>
      <c r="AT696" s="19"/>
      <c r="AU696" s="19"/>
      <c r="AV696" s="19"/>
      <c r="AW696" s="19"/>
      <c r="AX696" s="19"/>
      <c r="AY696" s="19"/>
      <c r="AZ696" s="19"/>
      <c r="BA696" s="19"/>
      <c r="BB696" s="19"/>
      <c r="BC696" s="19"/>
      <c r="BQ696" s="12"/>
      <c r="BR696" s="12"/>
      <c r="BS696" s="12"/>
      <c r="BT696" s="76"/>
      <c r="BU696" s="76"/>
    </row>
    <row r="697" spans="1:73">
      <c r="A697" s="19"/>
      <c r="B697" s="19"/>
      <c r="C697" s="19"/>
      <c r="D697" s="19"/>
      <c r="E697" s="89"/>
      <c r="F697" s="89"/>
      <c r="G697" s="19"/>
      <c r="H697" s="90"/>
      <c r="I697" s="90"/>
      <c r="J697" s="19"/>
      <c r="K697" s="19"/>
      <c r="L697" s="19"/>
      <c r="M697" s="19"/>
      <c r="N697" s="19"/>
      <c r="O697" s="19"/>
      <c r="P697" s="19"/>
      <c r="Q697" s="19"/>
      <c r="R697" s="141"/>
      <c r="S697" s="141"/>
      <c r="T697" s="141"/>
      <c r="U697" s="141"/>
      <c r="V697" s="141"/>
      <c r="W697" s="141"/>
      <c r="X697" s="141"/>
      <c r="Y697" s="141"/>
      <c r="Z697" s="19"/>
      <c r="AA697" s="19"/>
      <c r="AB697" s="19"/>
      <c r="AC697" s="19"/>
      <c r="AD697" s="19"/>
      <c r="AE697" s="19"/>
      <c r="AF697" s="19"/>
      <c r="AG697" s="19"/>
      <c r="AH697" s="19"/>
      <c r="AI697" s="19"/>
      <c r="AJ697" s="19"/>
      <c r="AK697" s="19"/>
      <c r="AL697" s="19"/>
      <c r="AM697" s="19"/>
      <c r="AN697" s="19"/>
      <c r="AO697" s="19"/>
      <c r="AP697" s="19"/>
      <c r="AQ697" s="19"/>
      <c r="AR697" s="8"/>
      <c r="AS697" s="19"/>
      <c r="AT697" s="19"/>
      <c r="AU697" s="19"/>
      <c r="AV697" s="19"/>
      <c r="AW697" s="19"/>
      <c r="AX697" s="19"/>
      <c r="AY697" s="19"/>
      <c r="AZ697" s="19"/>
      <c r="BA697" s="19"/>
      <c r="BB697" s="19"/>
      <c r="BC697" s="19"/>
      <c r="BQ697" s="12"/>
      <c r="BR697" s="12"/>
      <c r="BS697" s="12"/>
      <c r="BT697" s="76"/>
      <c r="BU697" s="76"/>
    </row>
    <row r="698" spans="1:73">
      <c r="A698" s="19"/>
      <c r="B698" s="19"/>
      <c r="C698" s="19"/>
      <c r="D698" s="19"/>
      <c r="E698" s="89"/>
      <c r="F698" s="89"/>
      <c r="G698" s="19"/>
      <c r="H698" s="90"/>
      <c r="I698" s="90"/>
      <c r="J698" s="19"/>
      <c r="K698" s="19"/>
      <c r="L698" s="19"/>
      <c r="M698" s="19"/>
      <c r="N698" s="19"/>
      <c r="O698" s="19"/>
      <c r="P698" s="19"/>
      <c r="Q698" s="19"/>
      <c r="R698" s="141"/>
      <c r="S698" s="141"/>
      <c r="T698" s="141"/>
      <c r="U698" s="141"/>
      <c r="V698" s="141"/>
      <c r="W698" s="141"/>
      <c r="X698" s="141"/>
      <c r="Y698" s="141"/>
      <c r="Z698" s="19"/>
      <c r="AA698" s="19"/>
      <c r="AB698" s="19"/>
      <c r="AC698" s="19"/>
      <c r="AD698" s="19"/>
      <c r="AE698" s="19"/>
      <c r="AF698" s="19"/>
      <c r="AG698" s="19"/>
      <c r="AH698" s="19"/>
      <c r="AI698" s="19"/>
      <c r="AJ698" s="19"/>
      <c r="AK698" s="19"/>
      <c r="AL698" s="19"/>
      <c r="AM698" s="19"/>
      <c r="AN698" s="19"/>
      <c r="AO698" s="19"/>
      <c r="AP698" s="19"/>
      <c r="AQ698" s="19"/>
      <c r="AR698" s="8"/>
      <c r="AS698" s="19"/>
      <c r="AT698" s="19"/>
      <c r="AU698" s="19"/>
      <c r="AV698" s="19"/>
      <c r="AW698" s="19"/>
      <c r="AX698" s="19"/>
      <c r="AY698" s="19"/>
      <c r="AZ698" s="19"/>
      <c r="BA698" s="19"/>
      <c r="BB698" s="19"/>
      <c r="BC698" s="19"/>
      <c r="BQ698" s="12"/>
      <c r="BR698" s="12"/>
      <c r="BS698" s="12"/>
      <c r="BT698" s="76"/>
      <c r="BU698" s="76"/>
    </row>
    <row r="699" spans="1:73">
      <c r="A699" s="19"/>
      <c r="B699" s="19"/>
      <c r="C699" s="19"/>
      <c r="D699" s="19"/>
      <c r="E699" s="89"/>
      <c r="F699" s="89"/>
      <c r="G699" s="19"/>
      <c r="H699" s="90"/>
      <c r="I699" s="90"/>
      <c r="J699" s="19"/>
      <c r="K699" s="19"/>
      <c r="L699" s="19"/>
      <c r="M699" s="19"/>
      <c r="N699" s="19"/>
      <c r="O699" s="19"/>
      <c r="P699" s="19"/>
      <c r="Q699" s="19"/>
      <c r="R699" s="141"/>
      <c r="S699" s="141"/>
      <c r="T699" s="141"/>
      <c r="U699" s="141"/>
      <c r="V699" s="141"/>
      <c r="W699" s="141"/>
      <c r="X699" s="141"/>
      <c r="Y699" s="141"/>
      <c r="Z699" s="19"/>
      <c r="AA699" s="19"/>
      <c r="AB699" s="19"/>
      <c r="AC699" s="19"/>
      <c r="AD699" s="19"/>
      <c r="AE699" s="19"/>
      <c r="AF699" s="19"/>
      <c r="AG699" s="19"/>
      <c r="AH699" s="19"/>
      <c r="AI699" s="19"/>
      <c r="AJ699" s="19"/>
      <c r="AK699" s="19"/>
      <c r="AL699" s="19"/>
      <c r="AM699" s="19"/>
      <c r="AN699" s="19"/>
      <c r="AO699" s="19"/>
      <c r="AP699" s="19"/>
      <c r="AQ699" s="19"/>
      <c r="AR699" s="8"/>
      <c r="AS699" s="19"/>
      <c r="AT699" s="19"/>
      <c r="AU699" s="19"/>
      <c r="AV699" s="19"/>
      <c r="AW699" s="19"/>
      <c r="AX699" s="19"/>
      <c r="AY699" s="19"/>
      <c r="AZ699" s="19"/>
      <c r="BA699" s="19"/>
      <c r="BB699" s="19"/>
      <c r="BC699" s="19"/>
      <c r="BQ699" s="12"/>
      <c r="BR699" s="12"/>
      <c r="BS699" s="12"/>
      <c r="BT699" s="76"/>
      <c r="BU699" s="76"/>
    </row>
    <row r="700" spans="1:73">
      <c r="A700" s="19"/>
      <c r="B700" s="19"/>
      <c r="C700" s="19"/>
      <c r="D700" s="19"/>
      <c r="E700" s="89"/>
      <c r="F700" s="89"/>
      <c r="G700" s="19"/>
      <c r="H700" s="90"/>
      <c r="I700" s="90"/>
      <c r="J700" s="19"/>
      <c r="K700" s="19"/>
      <c r="L700" s="19"/>
      <c r="M700" s="19"/>
      <c r="N700" s="19"/>
      <c r="O700" s="19"/>
      <c r="P700" s="19"/>
      <c r="Q700" s="19"/>
      <c r="R700" s="141"/>
      <c r="S700" s="141"/>
      <c r="T700" s="141"/>
      <c r="U700" s="141"/>
      <c r="V700" s="141"/>
      <c r="W700" s="141"/>
      <c r="X700" s="141"/>
      <c r="Y700" s="141"/>
      <c r="Z700" s="19"/>
      <c r="AA700" s="19"/>
      <c r="AB700" s="19"/>
      <c r="AC700" s="19"/>
      <c r="AD700" s="19"/>
      <c r="AE700" s="19"/>
      <c r="AF700" s="19"/>
      <c r="AG700" s="19"/>
      <c r="AH700" s="19"/>
      <c r="AI700" s="19"/>
      <c r="AJ700" s="19"/>
      <c r="AK700" s="19"/>
      <c r="AL700" s="19"/>
      <c r="AM700" s="19"/>
      <c r="AN700" s="19"/>
      <c r="AO700" s="19"/>
      <c r="AP700" s="19"/>
      <c r="AQ700" s="19"/>
      <c r="AR700" s="8"/>
      <c r="AS700" s="19"/>
      <c r="AT700" s="19"/>
      <c r="AU700" s="19"/>
      <c r="AV700" s="19"/>
      <c r="AW700" s="19"/>
      <c r="AX700" s="19"/>
      <c r="AY700" s="19"/>
      <c r="AZ700" s="19"/>
      <c r="BA700" s="19"/>
      <c r="BB700" s="19"/>
      <c r="BC700" s="19"/>
      <c r="BQ700" s="12"/>
      <c r="BR700" s="12"/>
      <c r="BS700" s="12"/>
      <c r="BT700" s="76"/>
      <c r="BU700" s="76"/>
    </row>
    <row r="701" spans="1:73">
      <c r="A701" s="19"/>
      <c r="B701" s="19"/>
      <c r="C701" s="19"/>
      <c r="D701" s="19"/>
      <c r="E701" s="89"/>
      <c r="F701" s="89"/>
      <c r="G701" s="19"/>
      <c r="H701" s="90"/>
      <c r="I701" s="90"/>
      <c r="J701" s="19"/>
      <c r="K701" s="19"/>
      <c r="L701" s="19"/>
      <c r="M701" s="19"/>
      <c r="N701" s="19"/>
      <c r="O701" s="19"/>
      <c r="P701" s="19"/>
      <c r="Q701" s="19"/>
      <c r="R701" s="141"/>
      <c r="S701" s="141"/>
      <c r="T701" s="141"/>
      <c r="U701" s="141"/>
      <c r="V701" s="141"/>
      <c r="W701" s="141"/>
      <c r="X701" s="141"/>
      <c r="Y701" s="141"/>
      <c r="Z701" s="19"/>
      <c r="AA701" s="19"/>
      <c r="AB701" s="19"/>
      <c r="AC701" s="19"/>
      <c r="AD701" s="19"/>
      <c r="AE701" s="19"/>
      <c r="AF701" s="19"/>
      <c r="AG701" s="19"/>
      <c r="AH701" s="19"/>
      <c r="AI701" s="19"/>
      <c r="AJ701" s="19"/>
      <c r="AK701" s="19"/>
      <c r="AL701" s="19"/>
      <c r="AM701" s="19"/>
      <c r="AN701" s="19"/>
      <c r="AO701" s="19"/>
      <c r="AP701" s="19"/>
      <c r="AQ701" s="19"/>
      <c r="AR701" s="8"/>
      <c r="AS701" s="19"/>
      <c r="AT701" s="19"/>
      <c r="AU701" s="19"/>
      <c r="AV701" s="19"/>
      <c r="AW701" s="19"/>
      <c r="AX701" s="19"/>
      <c r="AY701" s="19"/>
      <c r="AZ701" s="19"/>
      <c r="BA701" s="19"/>
      <c r="BB701" s="19"/>
      <c r="BC701" s="19"/>
      <c r="BQ701" s="12"/>
      <c r="BR701" s="12"/>
      <c r="BS701" s="12"/>
      <c r="BT701" s="76"/>
      <c r="BU701" s="76"/>
    </row>
    <row r="702" spans="1:73">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8"/>
      <c r="AS702" s="19"/>
      <c r="AT702" s="19"/>
      <c r="AU702" s="19"/>
      <c r="AV702" s="19"/>
      <c r="AW702" s="19"/>
      <c r="AX702" s="19"/>
      <c r="AY702" s="19"/>
      <c r="AZ702" s="19"/>
      <c r="BA702" s="19"/>
      <c r="BB702" s="19"/>
      <c r="BC702" s="19"/>
      <c r="BG702" s="12"/>
      <c r="BH702" s="12"/>
      <c r="BI702" s="12"/>
      <c r="BJ702" s="12"/>
      <c r="BK702" s="12"/>
      <c r="BL702" s="12"/>
      <c r="BM702" s="12"/>
      <c r="BN702" s="12"/>
      <c r="BO702" s="12"/>
      <c r="BP702" s="12"/>
      <c r="BQ702" s="12"/>
      <c r="BR702" s="12"/>
      <c r="BS702" s="12"/>
      <c r="BT702" s="76"/>
      <c r="BU702" s="76"/>
    </row>
    <row r="703" spans="1:7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8"/>
      <c r="AS703" s="19"/>
      <c r="AT703" s="19"/>
      <c r="AU703" s="19"/>
      <c r="AV703" s="19"/>
      <c r="AW703" s="19"/>
      <c r="AX703" s="19"/>
      <c r="AY703" s="19"/>
      <c r="AZ703" s="19"/>
      <c r="BA703" s="19"/>
      <c r="BB703" s="19"/>
      <c r="BC703" s="19"/>
      <c r="BG703" s="12"/>
      <c r="BH703" s="12"/>
      <c r="BI703" s="12"/>
      <c r="BJ703" s="12"/>
      <c r="BK703" s="12"/>
      <c r="BL703" s="12"/>
      <c r="BM703" s="12"/>
      <c r="BN703" s="12"/>
      <c r="BO703" s="12"/>
      <c r="BP703" s="12"/>
      <c r="BQ703" s="12"/>
      <c r="BR703" s="12"/>
      <c r="BS703" s="12"/>
      <c r="BT703" s="76"/>
      <c r="BU703" s="76"/>
    </row>
    <row r="704" spans="1:73">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8"/>
      <c r="AS704" s="19"/>
      <c r="AT704" s="19"/>
      <c r="AU704" s="19"/>
      <c r="AV704" s="19"/>
      <c r="AW704" s="19"/>
      <c r="AX704" s="19"/>
      <c r="AY704" s="19"/>
      <c r="AZ704" s="19"/>
      <c r="BA704" s="19"/>
      <c r="BB704" s="19"/>
      <c r="BC704" s="19"/>
      <c r="BG704" s="12"/>
      <c r="BH704" s="12"/>
      <c r="BI704" s="12"/>
      <c r="BJ704" s="12"/>
      <c r="BK704" s="12"/>
      <c r="BL704" s="12"/>
      <c r="BM704" s="12"/>
      <c r="BN704" s="12"/>
      <c r="BO704" s="12"/>
      <c r="BP704" s="12"/>
      <c r="BQ704" s="12"/>
      <c r="BR704" s="12"/>
      <c r="BS704" s="12"/>
      <c r="BT704" s="76"/>
      <c r="BU704" s="76"/>
    </row>
    <row r="705" spans="1:73">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8"/>
      <c r="AS705" s="19"/>
      <c r="AT705" s="19"/>
      <c r="AU705" s="19"/>
      <c r="AV705" s="19"/>
      <c r="AW705" s="19"/>
      <c r="AX705" s="19"/>
      <c r="AY705" s="19"/>
      <c r="AZ705" s="19"/>
      <c r="BA705" s="19"/>
      <c r="BB705" s="19"/>
      <c r="BC705" s="19"/>
      <c r="BG705" s="12"/>
      <c r="BH705" s="12"/>
      <c r="BI705" s="12"/>
      <c r="BJ705" s="12"/>
      <c r="BK705" s="12"/>
      <c r="BL705" s="12"/>
      <c r="BM705" s="12"/>
      <c r="BN705" s="12"/>
      <c r="BO705" s="12"/>
      <c r="BP705" s="12"/>
      <c r="BQ705" s="12"/>
      <c r="BR705" s="12"/>
      <c r="BS705" s="12"/>
      <c r="BT705" s="76"/>
      <c r="BU705" s="76"/>
    </row>
    <row r="706" spans="1:73">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25"/>
      <c r="AR706" s="8"/>
      <c r="AS706" s="19"/>
      <c r="AT706" s="19"/>
      <c r="AU706" s="19"/>
      <c r="AV706" s="19"/>
      <c r="AW706" s="19"/>
      <c r="AX706" s="19"/>
      <c r="AY706" s="19"/>
      <c r="AZ706" s="19"/>
      <c r="BA706" s="19"/>
      <c r="BB706" s="19"/>
      <c r="BC706" s="19"/>
      <c r="BG706" s="12"/>
      <c r="BH706" s="12"/>
      <c r="BI706" s="12"/>
      <c r="BJ706" s="12"/>
      <c r="BK706" s="12"/>
      <c r="BL706" s="12"/>
      <c r="BM706" s="12"/>
      <c r="BN706" s="12"/>
      <c r="BO706" s="12"/>
      <c r="BP706" s="12"/>
      <c r="BQ706" s="12"/>
      <c r="BR706" s="12"/>
      <c r="BS706" s="12"/>
      <c r="BT706" s="76"/>
      <c r="BU706" s="76"/>
    </row>
    <row r="707" spans="1:73" ht="15.7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248"/>
      <c r="AB707" s="19"/>
      <c r="AC707" s="611" t="s">
        <v>104</v>
      </c>
      <c r="AD707" s="611"/>
      <c r="AE707" s="118"/>
      <c r="AF707" s="118"/>
      <c r="AG707" s="118"/>
      <c r="AH707" s="118"/>
      <c r="AI707" s="118"/>
      <c r="AJ707" s="118"/>
      <c r="AK707" s="118"/>
      <c r="AL707" s="118"/>
      <c r="AM707" s="118"/>
      <c r="AN707" s="118"/>
      <c r="AO707" s="118"/>
      <c r="AP707" s="118"/>
      <c r="AQ707" s="118"/>
      <c r="AR707" s="8"/>
      <c r="AS707" s="19"/>
      <c r="AT707" s="19"/>
      <c r="AU707" s="19"/>
      <c r="AV707" s="19"/>
      <c r="AW707" s="19"/>
      <c r="AX707" s="19"/>
      <c r="AY707" s="19"/>
      <c r="AZ707" s="19"/>
      <c r="BA707" s="19"/>
      <c r="BB707" s="19"/>
      <c r="BC707" s="19"/>
      <c r="BG707" s="12"/>
      <c r="BH707" s="12"/>
      <c r="BI707" s="12"/>
      <c r="BJ707" s="12"/>
      <c r="BK707" s="12"/>
      <c r="BL707" s="12"/>
      <c r="BM707" s="12"/>
      <c r="BN707" s="12"/>
      <c r="BO707" s="12"/>
      <c r="BP707" s="12"/>
      <c r="BQ707" s="12"/>
      <c r="BR707" s="12"/>
      <c r="BS707" s="12"/>
      <c r="BT707" s="76"/>
      <c r="BU707" s="76"/>
    </row>
    <row r="708" spans="1:73" ht="15.7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339"/>
      <c r="AB708" s="19"/>
      <c r="AC708" s="340"/>
      <c r="AD708" s="340"/>
      <c r="AE708" s="118"/>
      <c r="AF708" s="118"/>
      <c r="AG708" s="118"/>
      <c r="AH708" s="118"/>
      <c r="AI708" s="118"/>
      <c r="AJ708" s="118"/>
      <c r="AK708" s="118"/>
      <c r="AL708" s="118"/>
      <c r="AM708" s="118"/>
      <c r="AN708" s="118"/>
      <c r="AO708" s="118"/>
      <c r="AP708" s="118"/>
      <c r="AQ708" s="118"/>
      <c r="AR708" s="8"/>
      <c r="AS708" s="19"/>
      <c r="AT708" s="19"/>
      <c r="AU708" s="19"/>
      <c r="AV708" s="19"/>
      <c r="AW708" s="19"/>
      <c r="AX708" s="19"/>
      <c r="AY708" s="19"/>
      <c r="AZ708" s="19"/>
      <c r="BA708" s="19"/>
      <c r="BB708" s="19"/>
      <c r="BC708" s="19"/>
      <c r="BG708" s="12"/>
      <c r="BH708" s="12"/>
      <c r="BI708" s="12"/>
      <c r="BJ708" s="12"/>
      <c r="BK708" s="12"/>
      <c r="BL708" s="12"/>
      <c r="BM708" s="12"/>
      <c r="BN708" s="12"/>
      <c r="BO708" s="12"/>
      <c r="BP708" s="12"/>
      <c r="BQ708" s="12"/>
      <c r="BR708" s="12"/>
      <c r="BS708" s="12"/>
      <c r="BT708" s="76"/>
      <c r="BU708" s="76"/>
    </row>
    <row r="709" spans="1:73" ht="15.7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214"/>
      <c r="AB709" s="19"/>
      <c r="AC709" s="340"/>
      <c r="AD709" s="340"/>
      <c r="AE709" s="118"/>
      <c r="AF709" s="118"/>
      <c r="AG709" s="118"/>
      <c r="AH709" s="118"/>
      <c r="AI709" s="118"/>
      <c r="AJ709" s="118"/>
      <c r="AK709" s="118"/>
      <c r="AL709" s="118"/>
      <c r="AM709" s="118"/>
      <c r="AN709" s="118"/>
      <c r="AO709" s="118"/>
      <c r="AP709" s="118"/>
      <c r="AQ709" s="118"/>
      <c r="AR709" s="8"/>
      <c r="AS709" s="19"/>
      <c r="AT709" s="19"/>
      <c r="AU709" s="19"/>
      <c r="AV709" s="19"/>
      <c r="AW709" s="19"/>
      <c r="AX709" s="19"/>
      <c r="AY709" s="19"/>
      <c r="AZ709" s="19"/>
      <c r="BA709" s="19"/>
      <c r="BB709" s="19"/>
      <c r="BC709" s="19"/>
      <c r="BG709" s="12"/>
      <c r="BH709" s="12"/>
      <c r="BI709" s="12"/>
      <c r="BJ709" s="12"/>
      <c r="BK709" s="12"/>
      <c r="BL709" s="12"/>
      <c r="BM709" s="12"/>
      <c r="BN709" s="12"/>
      <c r="BO709" s="12"/>
      <c r="BP709" s="12"/>
      <c r="BQ709" s="12"/>
      <c r="BR709" s="12"/>
      <c r="BS709" s="12"/>
      <c r="BT709" s="76"/>
      <c r="BU709" s="76"/>
    </row>
    <row r="710" spans="1:73" ht="15.7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340"/>
      <c r="AD710" s="340"/>
      <c r="AE710" s="118"/>
      <c r="AF710" s="118"/>
      <c r="AG710" s="118"/>
      <c r="AH710" s="118"/>
      <c r="AI710" s="118"/>
      <c r="AJ710" s="118"/>
      <c r="AK710" s="118"/>
      <c r="AL710" s="118"/>
      <c r="AM710" s="118"/>
      <c r="AN710" s="118"/>
      <c r="AO710" s="118"/>
      <c r="AP710" s="118"/>
      <c r="AQ710" s="118"/>
      <c r="AR710" s="8"/>
      <c r="AS710" s="19"/>
      <c r="AT710" s="19"/>
      <c r="AU710" s="19"/>
      <c r="AV710" s="19"/>
      <c r="AW710" s="19"/>
      <c r="AX710" s="19"/>
      <c r="AY710" s="19"/>
      <c r="AZ710" s="19"/>
      <c r="BA710" s="19"/>
      <c r="BB710" s="19"/>
      <c r="BC710" s="19"/>
      <c r="BG710" s="12"/>
      <c r="BH710" s="12"/>
      <c r="BI710" s="12"/>
      <c r="BJ710" s="12"/>
      <c r="BK710" s="12"/>
      <c r="BL710" s="12"/>
      <c r="BM710" s="12"/>
      <c r="BN710" s="12"/>
      <c r="BO710" s="12"/>
      <c r="BP710" s="12"/>
      <c r="BQ710" s="12"/>
      <c r="BR710" s="12"/>
      <c r="BS710" s="12"/>
      <c r="BT710" s="76"/>
      <c r="BU710" s="76"/>
    </row>
    <row r="711" spans="1:73">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18"/>
      <c r="AD711" s="118"/>
      <c r="AE711" s="118"/>
      <c r="AF711" s="118"/>
      <c r="AG711" s="118"/>
      <c r="AH711" s="118"/>
      <c r="AI711" s="118"/>
      <c r="AJ711" s="118"/>
      <c r="AK711" s="118"/>
      <c r="AL711" s="118"/>
      <c r="AM711" s="118"/>
      <c r="AN711" s="118"/>
      <c r="AO711" s="118"/>
      <c r="AP711" s="118"/>
      <c r="AQ711" s="118"/>
      <c r="AR711" s="8"/>
      <c r="AS711" s="19"/>
      <c r="AT711" s="19"/>
      <c r="AU711" s="19"/>
      <c r="AV711" s="19"/>
      <c r="AW711" s="19"/>
      <c r="AX711" s="19"/>
      <c r="AY711" s="19"/>
      <c r="AZ711" s="19"/>
      <c r="BA711" s="19"/>
      <c r="BB711" s="19"/>
      <c r="BC711" s="19"/>
      <c r="BG711" s="12"/>
      <c r="BH711" s="12"/>
      <c r="BI711" s="12"/>
      <c r="BJ711" s="12"/>
      <c r="BK711" s="12"/>
      <c r="BL711" s="12"/>
      <c r="BM711" s="12"/>
      <c r="BN711" s="12"/>
      <c r="BO711" s="12"/>
      <c r="BP711" s="12"/>
      <c r="BQ711" s="12"/>
      <c r="BR711" s="12"/>
      <c r="BS711" s="12"/>
      <c r="BT711" s="76"/>
      <c r="BU711" s="76"/>
    </row>
    <row r="712" spans="1:73">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434" t="s">
        <v>106</v>
      </c>
      <c r="AD712" s="435"/>
      <c r="AE712" s="435"/>
      <c r="AF712" s="435"/>
      <c r="AG712" s="435"/>
      <c r="AH712" s="435"/>
      <c r="AI712" s="435"/>
      <c r="AJ712" s="435"/>
      <c r="AK712" s="435"/>
      <c r="AL712" s="435"/>
      <c r="AM712" s="435"/>
      <c r="AN712" s="435"/>
      <c r="AO712" s="435"/>
      <c r="AP712" s="435"/>
      <c r="AQ712" s="436"/>
      <c r="AR712" s="19"/>
      <c r="AS712" s="19"/>
      <c r="AT712" s="19"/>
      <c r="AU712" s="19"/>
      <c r="AV712" s="19"/>
      <c r="AW712" s="19"/>
      <c r="AX712" s="19"/>
      <c r="AY712" s="19"/>
      <c r="AZ712" s="19"/>
      <c r="BA712" s="19"/>
      <c r="BB712" s="19"/>
      <c r="BC712" s="19"/>
      <c r="BG712" s="12"/>
      <c r="BH712" s="12"/>
      <c r="BI712" s="12"/>
      <c r="BJ712" s="12"/>
      <c r="BK712" s="12"/>
      <c r="BL712" s="12"/>
      <c r="BM712" s="12"/>
      <c r="BN712" s="12"/>
      <c r="BO712" s="12"/>
      <c r="BP712" s="12"/>
      <c r="BQ712" s="12"/>
      <c r="BR712" s="12"/>
      <c r="BS712" s="12"/>
      <c r="BT712" s="76"/>
      <c r="BU712" s="76"/>
    </row>
    <row r="713" spans="1:7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G713" s="12"/>
      <c r="BH713" s="12"/>
      <c r="BI713" s="12"/>
      <c r="BJ713" s="12"/>
      <c r="BK713" s="12"/>
      <c r="BL713" s="12"/>
      <c r="BM713" s="12"/>
      <c r="BN713" s="12"/>
      <c r="BO713" s="12"/>
      <c r="BP713" s="12"/>
      <c r="BQ713" s="12"/>
      <c r="BR713" s="12"/>
      <c r="BS713" s="12"/>
      <c r="BT713" s="76"/>
      <c r="BU713" s="76"/>
    </row>
    <row r="714" spans="1:73">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G714" s="12"/>
      <c r="BH714" s="12"/>
      <c r="BI714" s="12"/>
      <c r="BJ714" s="12"/>
      <c r="BK714" s="12"/>
      <c r="BL714" s="12"/>
      <c r="BM714" s="12"/>
      <c r="BN714" s="12"/>
      <c r="BO714" s="12"/>
      <c r="BP714" s="12"/>
      <c r="BQ714" s="12"/>
      <c r="BR714" s="12"/>
      <c r="BS714" s="12"/>
      <c r="BT714" s="76"/>
      <c r="BU714" s="76"/>
    </row>
    <row r="715" spans="1:73">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8"/>
      <c r="AS715" s="19"/>
      <c r="AT715" s="19"/>
      <c r="AU715" s="19"/>
      <c r="AV715" s="19"/>
      <c r="AW715" s="19"/>
      <c r="AX715" s="19"/>
      <c r="AY715" s="19"/>
      <c r="AZ715" s="19"/>
      <c r="BA715" s="19"/>
      <c r="BB715" s="19"/>
      <c r="BC715" s="19"/>
      <c r="BG715" s="12"/>
      <c r="BH715" s="12"/>
      <c r="BI715" s="12"/>
      <c r="BJ715" s="12"/>
      <c r="BK715" s="12"/>
      <c r="BL715" s="12"/>
      <c r="BM715" s="12"/>
      <c r="BN715" s="12"/>
      <c r="BO715" s="12"/>
      <c r="BP715" s="12"/>
      <c r="BQ715" s="12"/>
      <c r="BR715" s="12"/>
      <c r="BS715" s="12"/>
      <c r="BT715" s="76"/>
      <c r="BU715" s="76"/>
    </row>
    <row r="716" spans="1:73">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18"/>
      <c r="AD716" s="437" t="s">
        <v>107</v>
      </c>
      <c r="AE716" s="206"/>
      <c r="AF716" s="405"/>
      <c r="AG716" s="118"/>
      <c r="AH716" s="118"/>
      <c r="AI716" s="118"/>
      <c r="AJ716" s="118"/>
      <c r="AK716" s="118"/>
      <c r="AL716" s="118"/>
      <c r="AM716" s="118"/>
      <c r="AN716" s="118"/>
      <c r="AO716" s="118"/>
      <c r="AP716" s="118"/>
      <c r="AQ716" s="118"/>
      <c r="AR716" s="118"/>
      <c r="AS716" s="118"/>
      <c r="AT716" s="19"/>
      <c r="AU716" s="19"/>
      <c r="AV716" s="19"/>
      <c r="AW716" s="19"/>
      <c r="AX716" s="19"/>
      <c r="AY716" s="19"/>
      <c r="AZ716" s="19"/>
      <c r="BA716" s="19"/>
      <c r="BB716" s="19"/>
      <c r="BC716" s="19"/>
      <c r="BG716" s="12"/>
      <c r="BH716" s="12"/>
      <c r="BI716" s="12"/>
      <c r="BJ716" s="12"/>
      <c r="BK716" s="12"/>
      <c r="BL716" s="12"/>
      <c r="BM716" s="12"/>
      <c r="BN716" s="12"/>
      <c r="BO716" s="12"/>
      <c r="BP716" s="12"/>
      <c r="BQ716" s="12"/>
      <c r="BR716" s="12"/>
      <c r="BS716" s="12"/>
      <c r="BT716" s="76"/>
      <c r="BU716" s="76"/>
    </row>
    <row r="717" spans="1:73">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18"/>
      <c r="AD717" s="403">
        <v>0</v>
      </c>
      <c r="AE717" s="438">
        <v>1</v>
      </c>
      <c r="AF717" s="438">
        <v>2</v>
      </c>
      <c r="AG717" s="438">
        <v>3</v>
      </c>
      <c r="AH717" s="438">
        <v>4</v>
      </c>
      <c r="AI717" s="438">
        <v>5</v>
      </c>
      <c r="AJ717" s="438">
        <v>6</v>
      </c>
      <c r="AK717" s="438">
        <v>7</v>
      </c>
      <c r="AL717" s="438">
        <v>8</v>
      </c>
      <c r="AM717" s="438">
        <v>9</v>
      </c>
      <c r="AN717" s="438">
        <v>10</v>
      </c>
      <c r="AO717" s="438">
        <v>11</v>
      </c>
      <c r="AP717" s="438">
        <v>12</v>
      </c>
      <c r="AQ717" s="438">
        <v>13</v>
      </c>
      <c r="AR717" s="438">
        <v>14</v>
      </c>
      <c r="AS717" s="439">
        <v>15</v>
      </c>
      <c r="AT717" s="439">
        <v>16</v>
      </c>
      <c r="AU717" s="439">
        <v>17</v>
      </c>
      <c r="AV717" s="439">
        <v>18</v>
      </c>
      <c r="AW717" s="439">
        <v>19</v>
      </c>
      <c r="AX717" s="439">
        <v>20</v>
      </c>
      <c r="AY717" s="19"/>
      <c r="AZ717" s="19"/>
      <c r="BA717" s="19"/>
      <c r="BB717" s="19"/>
      <c r="BC717" s="19"/>
      <c r="BG717" s="12"/>
      <c r="BH717" s="12"/>
      <c r="BI717" s="12"/>
      <c r="BJ717" s="12"/>
      <c r="BK717" s="12"/>
      <c r="BL717" s="12"/>
      <c r="BM717" s="12"/>
      <c r="BN717" s="12"/>
      <c r="BO717" s="12"/>
      <c r="BP717" s="12"/>
      <c r="BQ717" s="12"/>
      <c r="BR717" s="12"/>
      <c r="BS717" s="12"/>
      <c r="BT717" s="76"/>
      <c r="BU717" s="76"/>
    </row>
    <row r="718" spans="1:73">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236" t="str">
        <f>$G$71</f>
        <v>MODAL</v>
      </c>
      <c r="AD718" s="441"/>
      <c r="AE718" s="441"/>
      <c r="AF718" s="441"/>
      <c r="AG718" s="441"/>
      <c r="AH718" s="441"/>
      <c r="AI718" s="441"/>
      <c r="AJ718" s="441"/>
      <c r="AK718" s="441"/>
      <c r="AL718" s="441"/>
      <c r="AM718" s="441"/>
      <c r="AN718" s="441"/>
      <c r="AO718" s="441"/>
      <c r="AP718" s="441"/>
      <c r="AQ718" s="441"/>
      <c r="AR718" s="441"/>
      <c r="AS718" s="441"/>
      <c r="AT718" s="19"/>
      <c r="AU718" s="19"/>
      <c r="AV718" s="19"/>
      <c r="AW718" s="19"/>
      <c r="AX718" s="19"/>
      <c r="AY718" s="19"/>
      <c r="AZ718" s="19"/>
      <c r="BA718" s="19"/>
      <c r="BB718" s="19"/>
      <c r="BC718" s="19"/>
      <c r="BG718" s="12"/>
      <c r="BH718" s="12"/>
      <c r="BI718" s="12"/>
      <c r="BJ718" s="12"/>
      <c r="BK718" s="12"/>
      <c r="BL718" s="12"/>
      <c r="BM718" s="12"/>
      <c r="BN718" s="12"/>
      <c r="BO718" s="12"/>
      <c r="BP718" s="12"/>
      <c r="BQ718" s="12"/>
      <c r="BR718" s="12"/>
      <c r="BS718" s="12"/>
      <c r="BT718" s="76"/>
      <c r="BU718" s="76"/>
    </row>
    <row r="719" spans="1:73">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235" t="str">
        <f>$G$72</f>
        <v>(R1-R5)</v>
      </c>
      <c r="AD719" s="403">
        <v>-7</v>
      </c>
      <c r="AE719" s="438">
        <v>-6</v>
      </c>
      <c r="AF719" s="438">
        <v>-5</v>
      </c>
      <c r="AG719" s="438">
        <v>-4</v>
      </c>
      <c r="AH719" s="438">
        <v>-3</v>
      </c>
      <c r="AI719" s="438">
        <v>-2</v>
      </c>
      <c r="AJ719" s="438">
        <v>-1</v>
      </c>
      <c r="AK719" s="438">
        <v>0</v>
      </c>
      <c r="AL719" s="438">
        <v>1</v>
      </c>
      <c r="AM719" s="438">
        <v>2</v>
      </c>
      <c r="AN719" s="438">
        <v>3</v>
      </c>
      <c r="AO719" s="438">
        <v>4</v>
      </c>
      <c r="AP719" s="438">
        <v>5</v>
      </c>
      <c r="AQ719" s="438">
        <v>6</v>
      </c>
      <c r="AR719" s="442">
        <v>7</v>
      </c>
      <c r="AS719" s="439">
        <v>8</v>
      </c>
      <c r="AT719" s="19"/>
      <c r="AU719" s="19"/>
      <c r="AV719" s="19"/>
      <c r="AW719" s="19"/>
      <c r="AX719" s="19"/>
      <c r="AY719" s="19"/>
      <c r="AZ719" s="19"/>
      <c r="BA719" s="19"/>
      <c r="BB719" s="19"/>
      <c r="BC719" s="19"/>
      <c r="BG719" s="12"/>
      <c r="BH719" s="12"/>
      <c r="BI719" s="12"/>
      <c r="BJ719" s="12"/>
      <c r="BK719" s="12"/>
      <c r="BL719" s="12"/>
      <c r="BM719" s="12"/>
      <c r="BN719" s="12"/>
      <c r="BO719" s="12"/>
      <c r="BP719" s="12"/>
      <c r="BQ719" s="12"/>
      <c r="BR719" s="12"/>
      <c r="BS719" s="12"/>
      <c r="BT719" s="76"/>
      <c r="BU719" s="76"/>
    </row>
    <row r="720" spans="1:73">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443">
        <v>0</v>
      </c>
      <c r="AD720" s="444"/>
      <c r="AE720" s="445"/>
      <c r="AF720" s="445"/>
      <c r="AG720" s="445"/>
      <c r="AH720" s="445"/>
      <c r="AI720" s="445"/>
      <c r="AJ720" s="445"/>
      <c r="AK720" s="446" t="str">
        <f t="array" ref="AK720">IF($R73="-","-",COUNT(IF($R$5:$R$54=$AC720,IF($H$5:$Q$54=AD$717,$H$5:$Q$54,"-"),"-"))/$R73)</f>
        <v>-</v>
      </c>
      <c r="AL720" s="447" t="str">
        <f t="array" ref="AL720">IF($R73="-","-",COUNT(IF($R$5:$R$54=$AC720,IF($H$5:$Q$54=AE$717,$H$5:$Q$54,"-"),"-"))/$R73)</f>
        <v>-</v>
      </c>
      <c r="AM720" s="447" t="str">
        <f t="array" ref="AM720">IF($R73="-","-",COUNT(IF($R$5:$R$54=$AC720,IF($H$5:$Q$54=AF$717,$H$5:$Q$54,"-"),"-"))/$R73)</f>
        <v>-</v>
      </c>
      <c r="AN720" s="447" t="str">
        <f t="array" ref="AN720">IF($R73="-","-",COUNT(IF($R$5:$R$54=$AC720,IF($H$5:$Q$54=AG$717,$H$5:$Q$54,"-"),"-"))/$R73)</f>
        <v>-</v>
      </c>
      <c r="AO720" s="447" t="str">
        <f t="array" ref="AO720">IF($R73="-","-",COUNT(IF($R$5:$R$54=$AC720,IF($H$5:$Q$54=AH$717,$H$5:$Q$54,"-"),"-"))/$R73)</f>
        <v>-</v>
      </c>
      <c r="AP720" s="447" t="str">
        <f t="array" ref="AP720">IF($R73="-","-",COUNT(IF($R$5:$R$54=$AC720,IF($H$5:$Q$54=AI$717,$H$5:$Q$54,"-"),"-"))/$R73)</f>
        <v>-</v>
      </c>
      <c r="AQ720" s="447" t="str">
        <f t="array" ref="AQ720">IF($R73="-","-",COUNT(IF($R$5:$R$54=$AC720,IF($H$5:$Q$54=AJ$717,$H$5:$Q$54,"-"),"-"))/$R73)</f>
        <v>-</v>
      </c>
      <c r="AR720" s="447" t="str">
        <f t="array" ref="AR720">IF($R73="-","-",COUNT(IF($R$5:$R$54=$AC720,IF($H$5:$Q$54=AK$717,$H$5:$Q$54,"-"),"-"))/$R73)</f>
        <v>-</v>
      </c>
      <c r="AS720" s="447" t="str">
        <f t="array" ref="AS720">IF($R73="-","-",COUNT(IF($R$5:$R$54=$AC720,IF($H$5:$Q$54=AL$717,$H$5:$Q$54,"-"),"-"))/$R73)</f>
        <v>-</v>
      </c>
      <c r="AT720" s="448" t="str">
        <f t="shared" ref="AT720:AT735" si="215">IF(SUM(AD720:AS720)=0,"-",SUM(AD720:AS720))</f>
        <v>-</v>
      </c>
      <c r="AU720" s="19"/>
      <c r="AV720" s="19"/>
      <c r="AW720" s="19"/>
      <c r="AX720" s="19"/>
      <c r="AY720" s="19"/>
      <c r="AZ720" s="19"/>
      <c r="BA720" s="19"/>
      <c r="BB720" s="19"/>
      <c r="BC720" s="19"/>
      <c r="BG720" s="12"/>
      <c r="BH720" s="12"/>
      <c r="BI720" s="12"/>
      <c r="BJ720" s="12"/>
      <c r="BK720" s="12"/>
      <c r="BL720" s="12"/>
      <c r="BM720" s="12"/>
      <c r="BN720" s="12"/>
      <c r="BO720" s="12"/>
      <c r="BP720" s="12"/>
      <c r="BQ720" s="12"/>
      <c r="BR720" s="12"/>
      <c r="BS720" s="12"/>
      <c r="BT720" s="76"/>
      <c r="BU720" s="76"/>
    </row>
    <row r="721" spans="1:73">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53">
        <v>1</v>
      </c>
      <c r="AD721" s="449"/>
      <c r="AE721" s="450"/>
      <c r="AF721" s="450"/>
      <c r="AG721" s="450"/>
      <c r="AH721" s="450"/>
      <c r="AI721" s="450"/>
      <c r="AJ721" s="451" t="str">
        <f t="array" ref="AJ721">IF($R74="-","-",COUNT(IF($R$5:$R$54=$AC721,IF($H$5:$Q$54=AD$717,$H$5:$Q$54,"-"),"-"))/$R74)</f>
        <v>-</v>
      </c>
      <c r="AK721" s="452" t="str">
        <f t="array" ref="AK721">IF($R74="-","-",COUNT(IF($R$5:$R$54=$AC721,IF($H$5:$Q$54=AE$717,$H$5:$Q$54,"-"),"-"))/$R74)</f>
        <v>-</v>
      </c>
      <c r="AL721" s="451" t="str">
        <f t="array" ref="AL721">IF($R74="-","-",COUNT(IF($R$5:$R$54=$AC721,IF($H$5:$Q$54=AF$717,$H$5:$Q$54,"-"),"-"))/$R74)</f>
        <v>-</v>
      </c>
      <c r="AM721" s="451" t="str">
        <f t="array" ref="AM721">IF($R74="-","-",COUNT(IF($R$5:$R$54=$AC721,IF($H$5:$Q$54=AG$717,$H$5:$Q$54,"-"),"-"))/$R74)</f>
        <v>-</v>
      </c>
      <c r="AN721" s="451" t="str">
        <f t="array" ref="AN721">IF($R74="-","-",COUNT(IF($R$5:$R$54=$AC721,IF($H$5:$Q$54=AH$717,$H$5:$Q$54,"-"),"-"))/$R74)</f>
        <v>-</v>
      </c>
      <c r="AO721" s="451" t="str">
        <f t="array" ref="AO721">IF($R74="-","-",COUNT(IF($R$5:$R$54=$AC721,IF($H$5:$Q$54=AI$717,$H$5:$Q$54,"-"),"-"))/$R74)</f>
        <v>-</v>
      </c>
      <c r="AP721" s="451" t="str">
        <f t="array" ref="AP721">IF($R74="-","-",COUNT(IF($R$5:$R$54=$AC721,IF($H$5:$Q$54=AJ$717,$H$5:$Q$54,"-"),"-"))/$R74)</f>
        <v>-</v>
      </c>
      <c r="AQ721" s="451" t="str">
        <f t="array" ref="AQ721">IF($R74="-","-",COUNT(IF($R$5:$R$54=$AC721,IF($H$5:$Q$54=AK$717,$H$5:$Q$54,"-"),"-"))/$R74)</f>
        <v>-</v>
      </c>
      <c r="AR721" s="451" t="str">
        <f t="array" ref="AR721">IF($R74="-","-",COUNT(IF($R$5:$R$54=$AC721,IF($H$5:$Q$54=AL$717,$H$5:$Q$54,"-"),"-"))/$R74)</f>
        <v>-</v>
      </c>
      <c r="AS721" s="451" t="str">
        <f t="array" ref="AS721">IF($R74="-","-",COUNT(IF($R$5:$R$54=$AC721,IF($H$5:$Q$54=AM$717,$H$5:$Q$54,"-"),"-"))/$R74)</f>
        <v>-</v>
      </c>
      <c r="AT721" s="453" t="str">
        <f t="shared" si="215"/>
        <v>-</v>
      </c>
      <c r="AU721" s="19"/>
      <c r="AV721" s="19"/>
      <c r="AW721" s="19"/>
      <c r="AX721" s="19"/>
      <c r="AY721" s="19"/>
      <c r="AZ721" s="19"/>
      <c r="BA721" s="19"/>
      <c r="BB721" s="19"/>
      <c r="BC721" s="19"/>
      <c r="BG721" s="12"/>
      <c r="BH721" s="12"/>
      <c r="BI721" s="12"/>
      <c r="BJ721" s="12"/>
      <c r="BK721" s="12"/>
      <c r="BL721" s="12"/>
      <c r="BM721" s="12"/>
      <c r="BN721" s="12"/>
      <c r="BO721" s="12"/>
      <c r="BP721" s="12"/>
      <c r="BQ721" s="12"/>
      <c r="BR721" s="12"/>
      <c r="BS721" s="12"/>
      <c r="BT721" s="76"/>
      <c r="BU721" s="76"/>
    </row>
    <row r="722" spans="1:73">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53">
        <v>2</v>
      </c>
      <c r="AD722" s="449"/>
      <c r="AE722" s="450"/>
      <c r="AF722" s="450"/>
      <c r="AG722" s="450"/>
      <c r="AH722" s="450"/>
      <c r="AI722" s="451">
        <f t="array" ref="AI722">IF($R75="-","-",COUNT(IF($R$5:$R$54=$AC722,IF($H$5:$Q$54=AD$717,$H$5:$Q$54,"-"),"-"))/$R75)</f>
        <v>0</v>
      </c>
      <c r="AJ722" s="451">
        <f t="array" ref="AJ722">IF($R75="-","-",COUNT(IF($R$5:$R$54=$AC722,IF($H$5:$Q$54=AE$717,$H$5:$Q$54,"-"),"-"))/$R75)</f>
        <v>0</v>
      </c>
      <c r="AK722" s="452">
        <f t="array" ref="AK722">IF($R75="-","-",COUNT(IF($R$5:$R$54=$AC722,IF($H$5:$Q$54=AF$717,$H$5:$Q$54,"-"),"-"))/$R75)</f>
        <v>1</v>
      </c>
      <c r="AL722" s="451">
        <f t="array" ref="AL722">IF($R75="-","-",COUNT(IF($R$5:$R$54=$AC722,IF($H$5:$Q$54=AG$717,$H$5:$Q$54,"-"),"-"))/$R75)</f>
        <v>0</v>
      </c>
      <c r="AM722" s="451">
        <f t="array" ref="AM722">IF($R75="-","-",COUNT(IF($R$5:$R$54=$AC722,IF($H$5:$Q$54=AH$717,$H$5:$Q$54,"-"),"-"))/$R75)</f>
        <v>0</v>
      </c>
      <c r="AN722" s="451">
        <f t="array" ref="AN722">IF($R75="-","-",COUNT(IF($R$5:$R$54=$AC722,IF($H$5:$Q$54=AI$717,$H$5:$Q$54,"-"),"-"))/$R75)</f>
        <v>0</v>
      </c>
      <c r="AO722" s="451">
        <f t="array" ref="AO722">IF($R75="-","-",COUNT(IF($R$5:$R$54=$AC722,IF($H$5:$Q$54=AJ$717,$H$5:$Q$54,"-"),"-"))/$R75)</f>
        <v>0</v>
      </c>
      <c r="AP722" s="451">
        <f t="array" ref="AP722">IF($R75="-","-",COUNT(IF($R$5:$R$54=$AC722,IF($H$5:$Q$54=AK$717,$H$5:$Q$54,"-"),"-"))/$R75)</f>
        <v>0</v>
      </c>
      <c r="AQ722" s="451">
        <f t="array" ref="AQ722">IF($R75="-","-",COUNT(IF($R$5:$R$54=$AC722,IF($H$5:$Q$54=AL$717,$H$5:$Q$54,"-"),"-"))/$R75)</f>
        <v>0</v>
      </c>
      <c r="AR722" s="451">
        <f t="array" ref="AR722">IF($R75="-","-",COUNT(IF($R$5:$R$54=$AC722,IF($H$5:$Q$54=AM$717,$H$5:$Q$54,"-"),"-"))/$R75)</f>
        <v>0</v>
      </c>
      <c r="AS722" s="451">
        <f t="array" ref="AS722">IF($R75="-","-",COUNT(IF($R$5:$R$54=$AC722,IF($H$5:$Q$54=AN$717,$H$5:$Q$54,"-"),"-"))/$R75)</f>
        <v>0</v>
      </c>
      <c r="AT722" s="453">
        <f t="shared" si="215"/>
        <v>1</v>
      </c>
      <c r="AU722" s="19"/>
      <c r="AV722" s="19"/>
      <c r="AW722" s="19"/>
      <c r="AX722" s="19"/>
      <c r="AY722" s="19"/>
      <c r="AZ722" s="19"/>
      <c r="BA722" s="19"/>
      <c r="BB722" s="19"/>
      <c r="BC722" s="19"/>
      <c r="BG722" s="12"/>
      <c r="BH722" s="12"/>
      <c r="BI722" s="12"/>
      <c r="BJ722" s="12"/>
      <c r="BK722" s="12"/>
      <c r="BL722" s="12"/>
      <c r="BM722" s="12"/>
      <c r="BN722" s="12"/>
      <c r="BO722" s="12"/>
      <c r="BP722" s="12"/>
      <c r="BQ722" s="12"/>
      <c r="BR722" s="12"/>
      <c r="BS722" s="12"/>
      <c r="BT722" s="76"/>
      <c r="BU722" s="76"/>
    </row>
    <row r="723" spans="1:7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53">
        <v>3</v>
      </c>
      <c r="AD723" s="449"/>
      <c r="AE723" s="450"/>
      <c r="AF723" s="450"/>
      <c r="AG723" s="450"/>
      <c r="AH723" s="451">
        <f t="array" ref="AH723">IF($R76="-","-",COUNT(IF($R$5:$R$54=$AC723,IF($H$5:$Q$54=AD$717,$H$5:$Q$54,"-"),"-"))/$R76)</f>
        <v>0</v>
      </c>
      <c r="AI723" s="451">
        <f t="array" ref="AI723">IF($R76="-","-",COUNT(IF($R$5:$R$54=$AC723,IF($H$5:$Q$54=AE$717,$H$5:$Q$54,"-"),"-"))/$R76)</f>
        <v>0</v>
      </c>
      <c r="AJ723" s="451">
        <f t="array" ref="AJ723">IF($R76="-","-",COUNT(IF($R$5:$R$54=$AC723,IF($H$5:$Q$54=AF$717,$H$5:$Q$54,"-"),"-"))/$R76)</f>
        <v>0</v>
      </c>
      <c r="AK723" s="452">
        <f t="array" ref="AK723">IF($R76="-","-",COUNT(IF($R$5:$R$54=$AC723,IF($H$5:$Q$54=AG$717,$H$5:$Q$54,"-"),"-"))/$R76)</f>
        <v>0.92500000000000004</v>
      </c>
      <c r="AL723" s="451">
        <f t="array" ref="AL723">IF($R76="-","-",COUNT(IF($R$5:$R$54=$AC723,IF($H$5:$Q$54=AH$717,$H$5:$Q$54,"-"),"-"))/$R76)</f>
        <v>7.4999999999999997E-2</v>
      </c>
      <c r="AM723" s="451">
        <f t="array" ref="AM723">IF($R76="-","-",COUNT(IF($R$5:$R$54=$AC723,IF($H$5:$Q$54=AI$717,$H$5:$Q$54,"-"),"-"))/$R76)</f>
        <v>0</v>
      </c>
      <c r="AN723" s="451">
        <f t="array" ref="AN723">IF($R76="-","-",COUNT(IF($R$5:$R$54=$AC723,IF($H$5:$Q$54=AJ$717,$H$5:$Q$54,"-"),"-"))/$R76)</f>
        <v>0</v>
      </c>
      <c r="AO723" s="451">
        <f t="array" ref="AO723">IF($R76="-","-",COUNT(IF($R$5:$R$54=$AC723,IF($H$5:$Q$54=AK$717,$H$5:$Q$54,"-"),"-"))/$R76)</f>
        <v>0</v>
      </c>
      <c r="AP723" s="451">
        <f t="array" ref="AP723">IF($R76="-","-",COUNT(IF($R$5:$R$54=$AC723,IF($H$5:$Q$54=AL$717,$H$5:$Q$54,"-"),"-"))/$R76)</f>
        <v>0</v>
      </c>
      <c r="AQ723" s="451">
        <f t="array" ref="AQ723">IF($R76="-","-",COUNT(IF($R$5:$R$54=$AC723,IF($H$5:$Q$54=AM$717,$H$5:$Q$54,"-"),"-"))/$R76)</f>
        <v>0</v>
      </c>
      <c r="AR723" s="451">
        <f t="array" ref="AR723">IF($R76="-","-",COUNT(IF($R$5:$R$54=$AC723,IF($H$5:$Q$54=AN$717,$H$5:$Q$54,"-"),"-"))/$R76)</f>
        <v>0</v>
      </c>
      <c r="AS723" s="451">
        <f t="array" ref="AS723">IF($R76="-","-",COUNT(IF($R$5:$R$54=$AC723,IF($H$5:$Q$54=AO$717,$H$5:$Q$54,"-"),"-"))/$R76)</f>
        <v>0</v>
      </c>
      <c r="AT723" s="453">
        <f t="shared" si="215"/>
        <v>1</v>
      </c>
      <c r="AU723" s="19"/>
      <c r="AV723" s="19"/>
      <c r="AW723" s="19"/>
      <c r="AX723" s="19"/>
      <c r="AY723" s="19"/>
      <c r="AZ723" s="19"/>
      <c r="BA723" s="19"/>
      <c r="BB723" s="19"/>
      <c r="BC723" s="19"/>
      <c r="BG723" s="12"/>
      <c r="BH723" s="12"/>
      <c r="BI723" s="12"/>
      <c r="BJ723" s="12"/>
      <c r="BK723" s="12"/>
      <c r="BL723" s="12"/>
      <c r="BM723" s="12"/>
      <c r="BN723" s="12"/>
      <c r="BO723" s="12"/>
      <c r="BP723" s="12"/>
      <c r="BQ723" s="12"/>
      <c r="BR723" s="12"/>
      <c r="BS723" s="12"/>
      <c r="BT723" s="76"/>
      <c r="BU723" s="76"/>
    </row>
    <row r="724" spans="1:73">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53">
        <v>4</v>
      </c>
      <c r="AD724" s="449"/>
      <c r="AE724" s="450"/>
      <c r="AF724" s="450"/>
      <c r="AG724" s="451">
        <f t="array" ref="AG724">IF($R77="-","-",COUNT(IF($R$5:$R$54=$AC724,IF($H$5:$Q$54=AD$717,$H$5:$Q$54,"-"),"-"))/$R77)</f>
        <v>0</v>
      </c>
      <c r="AH724" s="451">
        <f t="array" ref="AH724">IF($R77="-","-",COUNT(IF($R$5:$R$54=$AC724,IF($H$5:$Q$54=AE$717,$H$5:$Q$54,"-"),"-"))/$R77)</f>
        <v>0</v>
      </c>
      <c r="AI724" s="451">
        <f t="array" ref="AI724">IF($R77="-","-",COUNT(IF($R$5:$R$54=$AC724,IF($H$5:$Q$54=AF$717,$H$5:$Q$54,"-"),"-"))/$R77)</f>
        <v>0</v>
      </c>
      <c r="AJ724" s="451">
        <f t="array" ref="AJ724">IF($R77="-","-",COUNT(IF($R$5:$R$54=$AC724,IF($H$5:$Q$54=AG$717,$H$5:$Q$54,"-"),"-"))/$R77)</f>
        <v>1.6949152542372881E-2</v>
      </c>
      <c r="AK724" s="452">
        <f t="array" ref="AK724">IF($R77="-","-",COUNT(IF($R$5:$R$54=$AC724,IF($H$5:$Q$54=AH$717,$H$5:$Q$54,"-"),"-"))/$R77)</f>
        <v>0.89830508474576276</v>
      </c>
      <c r="AL724" s="451">
        <f t="array" ref="AL724">IF($R77="-","-",COUNT(IF($R$5:$R$54=$AC724,IF($H$5:$Q$54=AI$717,$H$5:$Q$54,"-"),"-"))/$R77)</f>
        <v>6.7796610169491525E-2</v>
      </c>
      <c r="AM724" s="451">
        <f t="array" ref="AM724">IF($R77="-","-",COUNT(IF($R$5:$R$54=$AC724,IF($H$5:$Q$54=AJ$717,$H$5:$Q$54,"-"),"-"))/$R77)</f>
        <v>1.6949152542372881E-2</v>
      </c>
      <c r="AN724" s="451">
        <f t="array" ref="AN724">IF($R77="-","-",COUNT(IF($R$5:$R$54=$AC724,IF($H$5:$Q$54=AK$717,$H$5:$Q$54,"-"),"-"))/$R77)</f>
        <v>0</v>
      </c>
      <c r="AO724" s="451">
        <f t="array" ref="AO724">IF($R77="-","-",COUNT(IF($R$5:$R$54=$AC724,IF($H$5:$Q$54=AL$717,$H$5:$Q$54,"-"),"-"))/$R77)</f>
        <v>0</v>
      </c>
      <c r="AP724" s="451">
        <f t="array" ref="AP724">IF($R77="-","-",COUNT(IF($R$5:$R$54=$AC724,IF($H$5:$Q$54=AM$717,$H$5:$Q$54,"-"),"-"))/$R77)</f>
        <v>0</v>
      </c>
      <c r="AQ724" s="451">
        <f t="array" ref="AQ724">IF($R77="-","-",COUNT(IF($R$5:$R$54=$AC724,IF($H$5:$Q$54=AN$717,$H$5:$Q$54,"-"),"-"))/$R77)</f>
        <v>0</v>
      </c>
      <c r="AR724" s="451">
        <f t="array" ref="AR724">IF($R77="-","-",COUNT(IF($R$5:$R$54=$AC724,IF($H$5:$Q$54=AO$717,$H$5:$Q$54,"-"),"-"))/$R77)</f>
        <v>0</v>
      </c>
      <c r="AS724" s="451">
        <f t="array" ref="AS724">IF($R77="-","-",COUNT(IF($R$5:$R$54=$AC724,IF($H$5:$Q$54=AP$717,$H$5:$Q$54,"-"),"-"))/$R77)</f>
        <v>0</v>
      </c>
      <c r="AT724" s="453">
        <f t="shared" si="215"/>
        <v>1</v>
      </c>
      <c r="AU724" s="19"/>
      <c r="AV724" s="19"/>
      <c r="AW724" s="19"/>
      <c r="AX724" s="19"/>
      <c r="AY724" s="19"/>
      <c r="AZ724" s="19"/>
      <c r="BA724" s="19"/>
      <c r="BB724" s="19"/>
      <c r="BC724" s="19"/>
      <c r="BG724" s="12"/>
      <c r="BH724" s="12"/>
      <c r="BI724" s="12"/>
      <c r="BJ724" s="12"/>
      <c r="BK724" s="12"/>
      <c r="BL724" s="12"/>
      <c r="BM724" s="12"/>
      <c r="BN724" s="12"/>
      <c r="BO724" s="12"/>
      <c r="BP724" s="12"/>
      <c r="BQ724" s="12"/>
      <c r="BR724" s="12"/>
      <c r="BS724" s="12"/>
      <c r="BT724" s="76"/>
      <c r="BU724" s="76"/>
    </row>
    <row r="725" spans="1:73">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53">
        <v>5</v>
      </c>
      <c r="AD725" s="449"/>
      <c r="AE725" s="450"/>
      <c r="AF725" s="451">
        <f t="array" ref="AF725">IF($R78="-","-",COUNT(IF($R$5:$R$54=$AC725,IF($H$5:$Q$54=AD$717,$H$5:$Q$54,"-"),"-"))/$R78)</f>
        <v>0</v>
      </c>
      <c r="AG725" s="451">
        <f t="array" ref="AG725">IF($R78="-","-",COUNT(IF($R$5:$R$54=$AC725,IF($H$5:$Q$54=AE$717,$H$5:$Q$54,"-"),"-"))/$R78)</f>
        <v>0</v>
      </c>
      <c r="AH725" s="451">
        <f t="array" ref="AH725">IF($R78="-","-",COUNT(IF($R$5:$R$54=$AC725,IF($H$5:$Q$54=AF$717,$H$5:$Q$54,"-"),"-"))/$R78)</f>
        <v>0</v>
      </c>
      <c r="AI725" s="451">
        <f t="array" ref="AI725">IF($R78="-","-",COUNT(IF($R$5:$R$54=$AC725,IF($H$5:$Q$54=AG$717,$H$5:$Q$54,"-"),"-"))/$R78)</f>
        <v>0</v>
      </c>
      <c r="AJ725" s="451">
        <f t="array" ref="AJ725">IF($R78="-","-",COUNT(IF($R$5:$R$54=$AC725,IF($H$5:$Q$54=AH$717,$H$5:$Q$54,"-"),"-"))/$R78)</f>
        <v>0</v>
      </c>
      <c r="AK725" s="452">
        <f t="array" ref="AK725">IF($R78="-","-",COUNT(IF($R$5:$R$54=$AC725,IF($H$5:$Q$54=AI$717,$H$5:$Q$54,"-"),"-"))/$R78)</f>
        <v>0.96</v>
      </c>
      <c r="AL725" s="451">
        <f t="array" ref="AL725">IF($R78="-","-",COUNT(IF($R$5:$R$54=$AC725,IF($H$5:$Q$54=AJ$717,$H$5:$Q$54,"-"),"-"))/$R78)</f>
        <v>0.04</v>
      </c>
      <c r="AM725" s="451">
        <f t="array" ref="AM725">IF($R78="-","-",COUNT(IF($R$5:$R$54=$AC725,IF($H$5:$Q$54=AK$717,$H$5:$Q$54,"-"),"-"))/$R78)</f>
        <v>0</v>
      </c>
      <c r="AN725" s="451">
        <f t="array" ref="AN725">IF($R78="-","-",COUNT(IF($R$5:$R$54=$AC725,IF($H$5:$Q$54=AL$717,$H$5:$Q$54,"-"),"-"))/$R78)</f>
        <v>0</v>
      </c>
      <c r="AO725" s="451">
        <f t="array" ref="AO725">IF($R78="-","-",COUNT(IF($R$5:$R$54=$AC725,IF($H$5:$Q$54=AM$717,$H$5:$Q$54,"-"),"-"))/$R78)</f>
        <v>0</v>
      </c>
      <c r="AP725" s="451">
        <f t="array" ref="AP725">IF($R78="-","-",COUNT(IF($R$5:$R$54=$AC725,IF($H$5:$Q$54=AN$717,$H$5:$Q$54,"-"),"-"))/$R78)</f>
        <v>0</v>
      </c>
      <c r="AQ725" s="451">
        <f t="array" ref="AQ725">IF($R78="-","-",COUNT(IF($R$5:$R$54=$AC725,IF($H$5:$Q$54=AO$717,$H$5:$Q$54,"-"),"-"))/$R78)</f>
        <v>0</v>
      </c>
      <c r="AR725" s="451">
        <f t="array" ref="AR725">IF($R78="-","-",COUNT(IF($R$5:$R$54=$AC725,IF($H$5:$Q$54=AP$717,$H$5:$Q$54,"-"),"-"))/$R78)</f>
        <v>0</v>
      </c>
      <c r="AS725" s="451">
        <f t="array" ref="AS725">IF($R78="-","-",COUNT(IF($R$5:$R$54=$AC725,IF($H$5:$Q$54=AQ$717,$H$5:$Q$54,"-"),"-"))/$R78)</f>
        <v>0</v>
      </c>
      <c r="AT725" s="453">
        <f t="shared" si="215"/>
        <v>1</v>
      </c>
      <c r="AU725" s="19"/>
      <c r="AV725" s="19"/>
      <c r="AW725" s="19"/>
      <c r="AX725" s="19"/>
      <c r="AY725" s="19"/>
      <c r="AZ725" s="19"/>
      <c r="BA725" s="19"/>
      <c r="BB725" s="19"/>
      <c r="BC725" s="19"/>
      <c r="BG725" s="12"/>
      <c r="BH725" s="12"/>
      <c r="BI725" s="12"/>
      <c r="BJ725" s="12"/>
      <c r="BK725" s="12"/>
      <c r="BL725" s="12"/>
      <c r="BM725" s="12"/>
      <c r="BN725" s="12"/>
      <c r="BO725" s="12"/>
      <c r="BP725" s="12"/>
      <c r="BQ725" s="12"/>
      <c r="BR725" s="12"/>
      <c r="BS725" s="12"/>
      <c r="BT725" s="76"/>
      <c r="BU725" s="76"/>
    </row>
    <row r="726" spans="1:73">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53">
        <v>6</v>
      </c>
      <c r="AD726" s="449"/>
      <c r="AE726" s="451">
        <f t="array" ref="AE726">IF($R79="-","-",COUNT(IF($R$5:$R$54=$AC726,IF($H$5:$Q$54=AD$717,$H$5:$Q$54,"-"),"-"))/$R79)</f>
        <v>0</v>
      </c>
      <c r="AF726" s="451">
        <f t="array" ref="AF726">IF($R79="-","-",COUNT(IF($R$5:$R$54=$AC726,IF($H$5:$Q$54=AE$717,$H$5:$Q$54,"-"),"-"))/$R79)</f>
        <v>0</v>
      </c>
      <c r="AG726" s="451">
        <f t="array" ref="AG726">IF($R79="-","-",COUNT(IF($R$5:$R$54=$AC726,IF($H$5:$Q$54=AF$717,$H$5:$Q$54,"-"),"-"))/$R79)</f>
        <v>0</v>
      </c>
      <c r="AH726" s="451">
        <f t="array" ref="AH726">IF($R79="-","-",COUNT(IF($R$5:$R$54=$AC726,IF($H$5:$Q$54=AG$717,$H$5:$Q$54,"-"),"-"))/$R79)</f>
        <v>0</v>
      </c>
      <c r="AI726" s="451">
        <f t="array" ref="AI726">IF($R79="-","-",COUNT(IF($R$5:$R$54=$AC726,IF($H$5:$Q$54=AH$717,$H$5:$Q$54,"-"),"-"))/$R79)</f>
        <v>0</v>
      </c>
      <c r="AJ726" s="451">
        <f t="array" ref="AJ726">IF($R79="-","-",COUNT(IF($R$5:$R$54=$AC726,IF($H$5:$Q$54=AI$717,$H$5:$Q$54,"-"),"-"))/$R79)</f>
        <v>3.3333333333333333E-2</v>
      </c>
      <c r="AK726" s="452">
        <f t="array" ref="AK726">IF($R79="-","-",COUNT(IF($R$5:$R$54=$AC726,IF($H$5:$Q$54=AJ$717,$H$5:$Q$54,"-"),"-"))/$R79)</f>
        <v>0.94444444444444442</v>
      </c>
      <c r="AL726" s="451">
        <f t="array" ref="AL726">IF($R79="-","-",COUNT(IF($R$5:$R$54=$AC726,IF($H$5:$Q$54=AK$717,$H$5:$Q$54,"-"),"-"))/$R79)</f>
        <v>2.2222222222222223E-2</v>
      </c>
      <c r="AM726" s="451">
        <f t="array" ref="AM726">IF($R79="-","-",COUNT(IF($R$5:$R$54=$AC726,IF($H$5:$Q$54=AL$717,$H$5:$Q$54,"-"),"-"))/$R79)</f>
        <v>0</v>
      </c>
      <c r="AN726" s="451">
        <f t="array" ref="AN726">IF($R79="-","-",COUNT(IF($R$5:$R$54=$AC726,IF($H$5:$Q$54=AM$717,$H$5:$Q$54,"-"),"-"))/$R79)</f>
        <v>0</v>
      </c>
      <c r="AO726" s="451">
        <f t="array" ref="AO726">IF($R79="-","-",COUNT(IF($R$5:$R$54=$AC726,IF($H$5:$Q$54=AN$717,$H$5:$Q$54,"-"),"-"))/$R79)</f>
        <v>0</v>
      </c>
      <c r="AP726" s="451">
        <f t="array" ref="AP726">IF($R79="-","-",COUNT(IF($R$5:$R$54=$AC726,IF($H$5:$Q$54=AO$717,$H$5:$Q$54,"-"),"-"))/$R79)</f>
        <v>0</v>
      </c>
      <c r="AQ726" s="451">
        <f t="array" ref="AQ726">IF($R79="-","-",COUNT(IF($R$5:$R$54=$AC726,IF($H$5:$Q$54=AP$717,$H$5:$Q$54,"-"),"-"))/$R79)</f>
        <v>0</v>
      </c>
      <c r="AR726" s="451">
        <f t="array" ref="AR726">IF($R79="-","-",COUNT(IF($R$5:$R$54=$AC726,IF($H$5:$Q$54=AQ$717,$H$5:$Q$54,"-"),"-"))/$R79)</f>
        <v>0</v>
      </c>
      <c r="AS726" s="451">
        <f t="array" ref="AS726">IF($R79="-","-",COUNT(IF($R$5:$R$54=$AC726,IF($H$5:$Q$54=AR$717,$H$5:$Q$54,"-"),"-"))/$R79)</f>
        <v>0</v>
      </c>
      <c r="AT726" s="453">
        <f t="shared" si="215"/>
        <v>1</v>
      </c>
      <c r="AU726" s="19"/>
      <c r="AV726" s="19"/>
      <c r="AW726" s="19"/>
      <c r="AX726" s="19"/>
      <c r="AY726" s="19"/>
      <c r="AZ726" s="19"/>
      <c r="BA726" s="19"/>
      <c r="BB726" s="19"/>
      <c r="BC726" s="19"/>
      <c r="BG726" s="12"/>
      <c r="BH726" s="12"/>
      <c r="BI726" s="12"/>
      <c r="BJ726" s="12"/>
      <c r="BK726" s="12"/>
      <c r="BL726" s="12"/>
      <c r="BM726" s="12"/>
      <c r="BN726" s="12"/>
      <c r="BO726" s="12"/>
      <c r="BP726" s="12"/>
      <c r="BQ726" s="12"/>
      <c r="BR726" s="12"/>
      <c r="BS726" s="12"/>
      <c r="BT726" s="76"/>
      <c r="BU726" s="76"/>
    </row>
    <row r="727" spans="1:73">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53">
        <v>7</v>
      </c>
      <c r="AD727" s="454">
        <f t="array" ref="AD727">IF($R80="-","-",COUNT(IF($R$5:$R$54=$AC727,IF($H$5:$Q$54=AD$717,$H$5:$Q$54,"-"),"-"))/$R80)</f>
        <v>0</v>
      </c>
      <c r="AE727" s="451">
        <f t="array" ref="AE727">IF($R80="-","-",COUNT(IF($R$5:$R$54=$AC727,IF($H$5:$Q$54=AE$717,$H$5:$Q$54,"-"),"-"))/$R80)</f>
        <v>0</v>
      </c>
      <c r="AF727" s="451">
        <f t="array" ref="AF727">IF($R80="-","-",COUNT(IF($R$5:$R$54=$AC727,IF($H$5:$Q$54=AF$717,$H$5:$Q$54,"-"),"-"))/$R80)</f>
        <v>0</v>
      </c>
      <c r="AG727" s="451">
        <f t="array" ref="AG727">IF($R80="-","-",COUNT(IF($R$5:$R$54=$AC727,IF($H$5:$Q$54=AG$717,$H$5:$Q$54,"-"),"-"))/$R80)</f>
        <v>0</v>
      </c>
      <c r="AH727" s="451">
        <f t="array" ref="AH727">IF($R80="-","-",COUNT(IF($R$5:$R$54=$AC727,IF($H$5:$Q$54=AH$717,$H$5:$Q$54,"-"),"-"))/$R80)</f>
        <v>0</v>
      </c>
      <c r="AI727" s="451">
        <f t="array" ref="AI727">IF($R80="-","-",COUNT(IF($R$5:$R$54=$AC727,IF($H$5:$Q$54=AI$717,$H$5:$Q$54,"-"),"-"))/$R80)</f>
        <v>0</v>
      </c>
      <c r="AJ727" s="451">
        <f t="array" ref="AJ727">IF($R80="-","-",COUNT(IF($R$5:$R$54=$AC727,IF($H$5:$Q$54=AJ$717,$H$5:$Q$54,"-"),"-"))/$R80)</f>
        <v>2.8571428571428571E-2</v>
      </c>
      <c r="AK727" s="452">
        <f t="array" ref="AK727">IF($R80="-","-",COUNT(IF($R$5:$R$54=$AC727,IF($H$5:$Q$54=AK$717,$H$5:$Q$54,"-"),"-"))/$R80)</f>
        <v>0.97142857142857142</v>
      </c>
      <c r="AL727" s="451">
        <f t="array" ref="AL727">IF($R80="-","-",COUNT(IF($R$5:$R$54=$AC727,IF($H$5:$Q$54=AL$717,$H$5:$Q$54,"-"),"-"))/$R80)</f>
        <v>0</v>
      </c>
      <c r="AM727" s="451">
        <f t="array" ref="AM727">IF($R80="-","-",COUNT(IF($R$5:$R$54=$AC727,IF($H$5:$Q$54=AM$717,$H$5:$Q$54,"-"),"-"))/$R80)</f>
        <v>0</v>
      </c>
      <c r="AN727" s="451">
        <f t="array" ref="AN727">IF($R80="-","-",COUNT(IF($R$5:$R$54=$AC727,IF($H$5:$Q$54=AN$717,$H$5:$Q$54,"-"),"-"))/$R80)</f>
        <v>0</v>
      </c>
      <c r="AO727" s="451">
        <f t="array" ref="AO727">IF($R80="-","-",COUNT(IF($R$5:$R$54=$AC727,IF($H$5:$Q$54=AO$717,$H$5:$Q$54,"-"),"-"))/$R80)</f>
        <v>0</v>
      </c>
      <c r="AP727" s="451">
        <f t="array" ref="AP727">IF($R80="-","-",COUNT(IF($R$5:$R$54=$AC727,IF($H$5:$Q$54=AP$717,$H$5:$Q$54,"-"),"-"))/$R80)</f>
        <v>0</v>
      </c>
      <c r="AQ727" s="451">
        <f t="array" ref="AQ727">IF($R80="-","-",COUNT(IF($R$5:$R$54=$AC727,IF($H$5:$Q$54=AQ$717,$H$5:$Q$54,"-"),"-"))/$R80)</f>
        <v>0</v>
      </c>
      <c r="AR727" s="451">
        <f t="array" ref="AR727">IF($R80="-","-",COUNT(IF($R$5:$R$54=$AC727,IF($H$5:$Q$54=AR$717,$H$5:$Q$54,"-"),"-"))/$R80)</f>
        <v>0</v>
      </c>
      <c r="AS727" s="451">
        <f t="array" ref="AS727">IF($R80="-","-",COUNT(IF($R$5:$R$54=$AC727,IF($H$5:$Q$54=AS$717,$H$5:$Q$54,"-"),"-"))/$R80)</f>
        <v>0</v>
      </c>
      <c r="AT727" s="453">
        <f t="shared" si="215"/>
        <v>1</v>
      </c>
      <c r="AU727" s="19"/>
      <c r="AV727" s="19"/>
      <c r="AW727" s="19"/>
      <c r="AX727" s="19"/>
      <c r="AY727" s="19"/>
      <c r="AZ727" s="19"/>
      <c r="BA727" s="19"/>
      <c r="BB727" s="19"/>
      <c r="BC727" s="19"/>
      <c r="BG727" s="12"/>
      <c r="BH727" s="12"/>
      <c r="BI727" s="12"/>
      <c r="BJ727" s="12"/>
      <c r="BK727" s="12"/>
      <c r="BL727" s="12"/>
      <c r="BM727" s="12"/>
      <c r="BN727" s="12"/>
      <c r="BO727" s="12"/>
      <c r="BP727" s="12"/>
      <c r="BQ727" s="12"/>
      <c r="BR727" s="12"/>
      <c r="BS727" s="12"/>
      <c r="BT727" s="76"/>
      <c r="BU727" s="76"/>
    </row>
    <row r="728" spans="1:73">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53">
        <v>8</v>
      </c>
      <c r="AD728" s="454">
        <f t="array" ref="AD728">IF($R81="-","-",COUNT(IF($R$5:$R$54=$AC728,IF($H$5:$Q$54=AE$717,$H$5:$Q$54,"-"),"-"))/$R81)</f>
        <v>0</v>
      </c>
      <c r="AE728" s="451">
        <f t="array" ref="AE728">IF($R81="-","-",COUNT(IF($R$5:$R$54=$AC728,IF($H$5:$Q$54=AF$717,$H$5:$Q$54,"-"),"-"))/$R81)</f>
        <v>0</v>
      </c>
      <c r="AF728" s="451">
        <f t="array" ref="AF728">IF($R81="-","-",COUNT(IF($R$5:$R$54=$AC728,IF($H$5:$Q$54=AG$717,$H$5:$Q$54,"-"),"-"))/$R81)</f>
        <v>0</v>
      </c>
      <c r="AG728" s="451">
        <f t="array" ref="AG728">IF($R81="-","-",COUNT(IF($R$5:$R$54=$AC728,IF($H$5:$Q$54=AH$717,$H$5:$Q$54,"-"),"-"))/$R81)</f>
        <v>0</v>
      </c>
      <c r="AH728" s="451">
        <f t="array" ref="AH728">IF($R81="-","-",COUNT(IF($R$5:$R$54=$AC728,IF($H$5:$Q$54=AI$717,$H$5:$Q$54,"-"),"-"))/$R81)</f>
        <v>0</v>
      </c>
      <c r="AI728" s="451">
        <f t="array" ref="AI728">IF($R81="-","-",COUNT(IF($R$5:$R$54=$AC728,IF($H$5:$Q$54=AJ$717,$H$5:$Q$54,"-"),"-"))/$R81)</f>
        <v>0</v>
      </c>
      <c r="AJ728" s="451">
        <f t="array" ref="AJ728">IF($R81="-","-",COUNT(IF($R$5:$R$54=$AC728,IF($H$5:$Q$54=AK$717,$H$5:$Q$54,"-"),"-"))/$R81)</f>
        <v>0.1</v>
      </c>
      <c r="AK728" s="452">
        <f t="array" ref="AK728">IF($R81="-","-",COUNT(IF($R$5:$R$54=$AC728,IF($H$5:$Q$54=AL$717,$H$5:$Q$54,"-"),"-"))/$R81)</f>
        <v>0.85</v>
      </c>
      <c r="AL728" s="451">
        <f t="array" ref="AL728">IF($R81="-","-",COUNT(IF($R$5:$R$54=$AC728,IF($H$5:$Q$54=AM$717,$H$5:$Q$54,"-"),"-"))/$R81)</f>
        <v>0.05</v>
      </c>
      <c r="AM728" s="451">
        <f t="array" ref="AM728">IF($R81="-","-",COUNT(IF($R$5:$R$54=$AC728,IF($H$5:$Q$54=AN$717,$H$5:$Q$54,"-"),"-"))/$R81)</f>
        <v>0</v>
      </c>
      <c r="AN728" s="451">
        <f t="array" ref="AN728">IF($R81="-","-",COUNT(IF($R$5:$R$54=$AC728,IF($H$5:$Q$54=AO$717,$H$5:$Q$54,"-"),"-"))/$R81)</f>
        <v>0</v>
      </c>
      <c r="AO728" s="451">
        <f t="array" ref="AO728">IF($R81="-","-",COUNT(IF($R$5:$R$54=$AC728,IF($H$5:$Q$54=AP$717,$H$5:$Q$54,"-"),"-"))/$R81)</f>
        <v>0</v>
      </c>
      <c r="AP728" s="451">
        <f t="array" ref="AP728">IF($R81="-","-",COUNT(IF($R$5:$R$54=$AC728,IF($H$5:$Q$54=AQ$717,$H$5:$Q$54,"-"),"-"))/$R81)</f>
        <v>0</v>
      </c>
      <c r="AQ728" s="451">
        <f t="array" ref="AQ728">IF($R81="-","-",COUNT(IF($R$5:$R$54=$AC728,IF($H$5:$Q$54=AR$717,$H$5:$Q$54,"-"),"-"))/$R81)</f>
        <v>0</v>
      </c>
      <c r="AR728" s="451">
        <f t="array" ref="AR728">IF($R81="-","-",COUNT(IF($R$5:$R$54=$AC728,IF($H$5:$Q$54=AS$717,$H$5:$Q$54,"-"),"-"))/$R81)</f>
        <v>0</v>
      </c>
      <c r="AS728" s="451">
        <f t="array" ref="AS728">IF($R81="-","-",COUNT(IF($R$5:$R$54=$AC728,IF($H$5:$Q$54=AT$717,$H$5:$Q$54,"-"),"-"))/$R81)</f>
        <v>0</v>
      </c>
      <c r="AT728" s="453">
        <f t="shared" si="215"/>
        <v>1</v>
      </c>
      <c r="AU728" s="19"/>
      <c r="AV728" s="19"/>
      <c r="AW728" s="19"/>
      <c r="AX728" s="19"/>
      <c r="AY728" s="19"/>
      <c r="AZ728" s="19"/>
      <c r="BA728" s="19"/>
      <c r="BB728" s="19"/>
      <c r="BC728" s="19"/>
      <c r="BG728" s="12"/>
      <c r="BH728" s="12"/>
      <c r="BI728" s="12"/>
      <c r="BJ728" s="12"/>
      <c r="BK728" s="12"/>
      <c r="BL728" s="12"/>
      <c r="BM728" s="12"/>
      <c r="BN728" s="12"/>
      <c r="BO728" s="12"/>
      <c r="BP728" s="12"/>
      <c r="BQ728" s="12"/>
      <c r="BR728" s="12"/>
      <c r="BS728" s="12"/>
      <c r="BT728" s="76"/>
      <c r="BU728" s="76"/>
    </row>
    <row r="729" spans="1:73">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53">
        <v>9</v>
      </c>
      <c r="AD729" s="454">
        <f t="array" ref="AD729">IF($R82="-","-",COUNT(IF($R$5:$R$54=$AC729,IF($H$5:$Q$54=AF$717,$H$5:$Q$54,"-"),"-"))/$R82)</f>
        <v>0</v>
      </c>
      <c r="AE729" s="451">
        <f t="array" ref="AE729">IF($R82="-","-",COUNT(IF($R$5:$R$54=$AC729,IF($H$5:$Q$54=AG$717,$H$5:$Q$54,"-"),"-"))/$R82)</f>
        <v>0</v>
      </c>
      <c r="AF729" s="451">
        <f t="array" ref="AF729">IF($R82="-","-",COUNT(IF($R$5:$R$54=$AC729,IF($H$5:$Q$54=AH$717,$H$5:$Q$54,"-"),"-"))/$R82)</f>
        <v>0</v>
      </c>
      <c r="AG729" s="451">
        <f t="array" ref="AG729">IF($R82="-","-",COUNT(IF($R$5:$R$54=$AC729,IF($H$5:$Q$54=AI$717,$H$5:$Q$54,"-"),"-"))/$R82)</f>
        <v>0</v>
      </c>
      <c r="AH729" s="451">
        <f t="array" ref="AH729">IF($R82="-","-",COUNT(IF($R$5:$R$54=$AC729,IF($H$5:$Q$54=AJ$717,$H$5:$Q$54,"-"),"-"))/$R82)</f>
        <v>0</v>
      </c>
      <c r="AI729" s="451">
        <f t="array" ref="AI729">IF($R82="-","-",COUNT(IF($R$5:$R$54=$AC729,IF($H$5:$Q$54=AK$717,$H$5:$Q$54,"-"),"-"))/$R82)</f>
        <v>0</v>
      </c>
      <c r="AJ729" s="451">
        <f t="array" ref="AJ729">IF($R82="-","-",COUNT(IF($R$5:$R$54=$AC729,IF($H$5:$Q$54=AL$717,$H$5:$Q$54,"-"),"-"))/$R82)</f>
        <v>0.1</v>
      </c>
      <c r="AK729" s="452">
        <f t="array" ref="AK729">IF($R82="-","-",COUNT(IF($R$5:$R$54=$AC729,IF($H$5:$Q$54=AM$717,$H$5:$Q$54,"-"),"-"))/$R82)</f>
        <v>0.7</v>
      </c>
      <c r="AL729" s="451">
        <f t="array" ref="AL729">IF($R82="-","-",COUNT(IF($R$5:$R$54=$AC729,IF($H$5:$Q$54=AN$717,$H$5:$Q$54,"-"),"-"))/$R82)</f>
        <v>0.2</v>
      </c>
      <c r="AM729" s="451">
        <f t="array" ref="AM729">IF($R82="-","-",COUNT(IF($R$5:$R$54=$AC729,IF($H$5:$Q$54=AO$717,$H$5:$Q$54,"-"),"-"))/$R82)</f>
        <v>0</v>
      </c>
      <c r="AN729" s="451">
        <f t="array" ref="AN729">IF($R82="-","-",COUNT(IF($R$5:$R$54=$AC729,IF($H$5:$Q$54=AP$717,$H$5:$Q$54,"-"),"-"))/$R82)</f>
        <v>0</v>
      </c>
      <c r="AO729" s="451">
        <f t="array" ref="AO729">IF($R82="-","-",COUNT(IF($R$5:$R$54=$AC729,IF($H$5:$Q$54=AQ$717,$H$5:$Q$54,"-"),"-"))/$R82)</f>
        <v>0</v>
      </c>
      <c r="AP729" s="451">
        <f t="array" ref="AP729">IF($R82="-","-",COUNT(IF($R$5:$R$54=$AC729,IF($H$5:$Q$54=AR$717,$H$5:$Q$54,"-"),"-"))/$R82)</f>
        <v>0</v>
      </c>
      <c r="AQ729" s="451">
        <f t="array" ref="AQ729">IF($R82="-","-",COUNT(IF($R$5:$R$54=$AC729,IF($H$5:$Q$54=AS$717,$H$5:$Q$54,"-"),"-"))/$R82)</f>
        <v>0</v>
      </c>
      <c r="AR729" s="451">
        <f t="array" ref="AR729">IF($R82="-","-",COUNT(IF($R$5:$R$54=$AC729,IF($H$5:$Q$54=AT$717,$H$5:$Q$54,"-"),"-"))/$R82)</f>
        <v>0</v>
      </c>
      <c r="AS729" s="451">
        <f t="array" ref="AS729">IF($R82="-","-",COUNT(IF($R$5:$R$54=$AC729,IF($H$5:$Q$54=AU$717,$H$5:$Q$54,"-"),"-"))/$R82)</f>
        <v>0</v>
      </c>
      <c r="AT729" s="453">
        <f t="shared" si="215"/>
        <v>1</v>
      </c>
      <c r="AU729" s="19"/>
      <c r="AV729" s="19"/>
      <c r="AW729" s="19"/>
      <c r="AX729" s="19"/>
      <c r="AY729" s="19"/>
      <c r="AZ729" s="19"/>
      <c r="BA729" s="19"/>
      <c r="BB729" s="19"/>
      <c r="BC729" s="19"/>
      <c r="BG729" s="12"/>
      <c r="BH729" s="12"/>
      <c r="BI729" s="12"/>
      <c r="BJ729" s="12"/>
      <c r="BK729" s="12"/>
      <c r="BL729" s="12"/>
      <c r="BM729" s="12"/>
      <c r="BN729" s="12"/>
      <c r="BO729" s="12"/>
      <c r="BP729" s="12"/>
      <c r="BQ729" s="12"/>
      <c r="BR729" s="12"/>
      <c r="BS729" s="12"/>
      <c r="BT729" s="76"/>
      <c r="BU729" s="76"/>
    </row>
    <row r="730" spans="1:73">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53">
        <v>10</v>
      </c>
      <c r="AD730" s="454">
        <f t="array" ref="AD730">IF($R83="-","-",COUNT(IF($R$5:$R$54=$AC730,IF($H$5:$Q$54=AG$717,$H$5:$Q$54,"-"),"-"))/$R83)</f>
        <v>0</v>
      </c>
      <c r="AE730" s="451">
        <f t="array" ref="AE730">IF($R83="-","-",COUNT(IF($R$5:$R$54=$AC730,IF($H$5:$Q$54=AH$717,$H$5:$Q$54,"-"),"-"))/$R83)</f>
        <v>0</v>
      </c>
      <c r="AF730" s="451">
        <f t="array" ref="AF730">IF($R83="-","-",COUNT(IF($R$5:$R$54=$AC730,IF($H$5:$Q$54=AI$717,$H$5:$Q$54,"-"),"-"))/$R83)</f>
        <v>0</v>
      </c>
      <c r="AG730" s="451">
        <f t="array" ref="AG730">IF($R83="-","-",COUNT(IF($R$5:$R$54=$AC730,IF($H$5:$Q$54=AJ$717,$H$5:$Q$54,"-"),"-"))/$R83)</f>
        <v>0</v>
      </c>
      <c r="AH730" s="451">
        <f t="array" ref="AH730">IF($R83="-","-",COUNT(IF($R$5:$R$54=$AC730,IF($H$5:$Q$54=AK$717,$H$5:$Q$54,"-"),"-"))/$R83)</f>
        <v>0</v>
      </c>
      <c r="AI730" s="451">
        <f t="array" ref="AI730">IF($R83="-","-",COUNT(IF($R$5:$R$54=$AC730,IF($H$5:$Q$54=AL$717,$H$5:$Q$54,"-"),"-"))/$R83)</f>
        <v>0</v>
      </c>
      <c r="AJ730" s="451">
        <f t="array" ref="AJ730">IF($R83="-","-",COUNT(IF($R$5:$R$54=$AC730,IF($H$5:$Q$54=AM$717,$H$5:$Q$54,"-"),"-"))/$R83)</f>
        <v>5.128205128205128E-2</v>
      </c>
      <c r="AK730" s="452">
        <f t="array" ref="AK730">IF($R83="-","-",COUNT(IF($R$5:$R$54=$AC730,IF($H$5:$Q$54=AN$717,$H$5:$Q$54,"-"),"-"))/$R83)</f>
        <v>0.79487179487179482</v>
      </c>
      <c r="AL730" s="451">
        <f t="array" ref="AL730">IF($R83="-","-",COUNT(IF($R$5:$R$54=$AC730,IF($H$5:$Q$54=AO$717,$H$5:$Q$54,"-"),"-"))/$R83)</f>
        <v>0.15384615384615385</v>
      </c>
      <c r="AM730" s="451">
        <f t="array" ref="AM730">IF($R83="-","-",COUNT(IF($R$5:$R$54=$AC730,IF($H$5:$Q$54=AP$717,$H$5:$Q$54,"-"),"-"))/$R83)</f>
        <v>0</v>
      </c>
      <c r="AN730" s="451">
        <f t="array" ref="AN730">IF($R83="-","-",COUNT(IF($R$5:$R$54=$AC730,IF($H$5:$Q$54=AQ$717,$H$5:$Q$54,"-"),"-"))/$R83)</f>
        <v>0</v>
      </c>
      <c r="AO730" s="451">
        <f t="array" ref="AO730">IF($R83="-","-",COUNT(IF($R$5:$R$54=$AC730,IF($H$5:$Q$54=AR$717,$H$5:$Q$54,"-"),"-"))/$R83)</f>
        <v>0</v>
      </c>
      <c r="AP730" s="451">
        <f t="array" ref="AP730">IF($R83="-","-",COUNT(IF($R$5:$R$54=$AC730,IF($H$5:$Q$54=AS$717,$H$5:$Q$54,"-"),"-"))/$R83)</f>
        <v>0</v>
      </c>
      <c r="AQ730" s="451">
        <f t="array" ref="AQ730">IF($R83="-","-",COUNT(IF($R$5:$R$54=$AC730,IF($H$5:$Q$54=AT$717,$H$5:$Q$54,"-"),"-"))/$R83)</f>
        <v>0</v>
      </c>
      <c r="AR730" s="451">
        <f t="array" ref="AR730">IF($R83="-","-",COUNT(IF($R$5:$R$54=$AC730,IF($H$5:$Q$54=AU$717,$H$5:$Q$54,"-"),"-"))/$R83)</f>
        <v>0</v>
      </c>
      <c r="AS730" s="451">
        <f t="array" ref="AS730">IF($R83="-","-",COUNT(IF($R$5:$R$54=$AC730,IF($H$5:$Q$54=AV$717,$H$5:$Q$54,"-"),"-"))/$R83)</f>
        <v>0</v>
      </c>
      <c r="AT730" s="453">
        <f t="shared" si="215"/>
        <v>1</v>
      </c>
      <c r="AU730" s="19"/>
      <c r="AV730" s="19"/>
      <c r="AW730" s="19"/>
      <c r="AX730" s="19"/>
      <c r="AY730" s="19"/>
      <c r="AZ730" s="19"/>
      <c r="BA730" s="19"/>
      <c r="BB730" s="19"/>
      <c r="BC730" s="19"/>
      <c r="BG730" s="12"/>
      <c r="BH730" s="12"/>
      <c r="BI730" s="12"/>
      <c r="BJ730" s="12"/>
      <c r="BK730" s="12"/>
      <c r="BL730" s="12"/>
      <c r="BM730" s="12"/>
      <c r="BN730" s="12"/>
      <c r="BO730" s="12"/>
      <c r="BP730" s="12"/>
      <c r="BQ730" s="12"/>
      <c r="BR730" s="12"/>
      <c r="BS730" s="12"/>
      <c r="BT730" s="76"/>
      <c r="BU730" s="76"/>
    </row>
    <row r="731" spans="1:73">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53">
        <v>11</v>
      </c>
      <c r="AD731" s="454">
        <f t="array" ref="AD731">IF($R84="-","-",COUNT(IF($R$5:$R$54=$AC731,IF($H$5:$Q$54=AH$717,$H$5:$Q$54,"-"),"-"))/$R84)</f>
        <v>0</v>
      </c>
      <c r="AE731" s="451">
        <f t="array" ref="AE731">IF($R84="-","-",COUNT(IF($R$5:$R$54=$AC731,IF($H$5:$Q$54=AI$717,$H$5:$Q$54,"-"),"-"))/$R84)</f>
        <v>0</v>
      </c>
      <c r="AF731" s="451">
        <f t="array" ref="AF731">IF($R84="-","-",COUNT(IF($R$5:$R$54=$AC731,IF($H$5:$Q$54=AJ$717,$H$5:$Q$54,"-"),"-"))/$R84)</f>
        <v>0</v>
      </c>
      <c r="AG731" s="451">
        <f t="array" ref="AG731">IF($R84="-","-",COUNT(IF($R$5:$R$54=$AC731,IF($H$5:$Q$54=AK$717,$H$5:$Q$54,"-"),"-"))/$R84)</f>
        <v>0</v>
      </c>
      <c r="AH731" s="451">
        <f t="array" ref="AH731">IF($R84="-","-",COUNT(IF($R$5:$R$54=$AC731,IF($H$5:$Q$54=AL$717,$H$5:$Q$54,"-"),"-"))/$R84)</f>
        <v>0</v>
      </c>
      <c r="AI731" s="451">
        <f t="array" ref="AI731">IF($R84="-","-",COUNT(IF($R$5:$R$54=$AC731,IF($H$5:$Q$54=AM$717,$H$5:$Q$54,"-"),"-"))/$R84)</f>
        <v>0</v>
      </c>
      <c r="AJ731" s="451">
        <f t="array" ref="AJ731">IF($R84="-","-",COUNT(IF($R$5:$R$54=$AC731,IF($H$5:$Q$54=AN$717,$H$5:$Q$54,"-"),"-"))/$R84)</f>
        <v>0.17241379310344829</v>
      </c>
      <c r="AK731" s="452">
        <f t="array" ref="AK731">IF($R84="-","-",COUNT(IF($R$5:$R$54=$AC731,IF($H$5:$Q$54=AO$717,$H$5:$Q$54,"-"),"-"))/$R84)</f>
        <v>0.58620689655172409</v>
      </c>
      <c r="AL731" s="451">
        <f t="array" ref="AL731">IF($R84="-","-",COUNT(IF($R$5:$R$54=$AC731,IF($H$5:$Q$54=AP$717,$H$5:$Q$54,"-"),"-"))/$R84)</f>
        <v>0.17241379310344829</v>
      </c>
      <c r="AM731" s="451">
        <f t="array" ref="AM731">IF($R84="-","-",COUNT(IF($R$5:$R$54=$AC731,IF($H$5:$Q$54=AQ$717,$H$5:$Q$54,"-"),"-"))/$R84)</f>
        <v>0</v>
      </c>
      <c r="AN731" s="451">
        <f t="array" ref="AN731">IF($R84="-","-",COUNT(IF($R$5:$R$54=$AC731,IF($H$5:$Q$54=AR$717,$H$5:$Q$54,"-"),"-"))/$R84)</f>
        <v>3.4482758620689655E-2</v>
      </c>
      <c r="AO731" s="451">
        <f t="array" ref="AO731">IF($R84="-","-",COUNT(IF($R$5:$R$54=$AC731,IF($H$5:$Q$54=AS$717,$H$5:$Q$54,"-"),"-"))/$R84)</f>
        <v>3.4482758620689655E-2</v>
      </c>
      <c r="AP731" s="451">
        <f t="array" ref="AP731">IF($R84="-","-",COUNT(IF($R$5:$R$54=$AC731,IF($H$5:$Q$54=AT$717,$H$5:$Q$54,"-"),"-"))/$R84)</f>
        <v>0</v>
      </c>
      <c r="AQ731" s="451">
        <f t="array" ref="AQ731">IF($R84="-","-",COUNT(IF($R$5:$R$54=$AC731,IF($H$5:$Q$54=AU$717,$H$5:$Q$54,"-"),"-"))/$R84)</f>
        <v>0</v>
      </c>
      <c r="AR731" s="451">
        <f t="array" ref="AR731">IF($R84="-","-",COUNT(IF($R$5:$R$54=$AC731,IF($H$5:$Q$54=AV$717,$H$5:$Q$54,"-"),"-"))/$R84)</f>
        <v>0</v>
      </c>
      <c r="AS731" s="451">
        <f t="array" ref="AS731">IF($R84="-","-",COUNT(IF($R$5:$R$54=$AC731,IF($H$5:$Q$54=AW$717,$H$5:$Q$54,"-"),"-"))/$R84)</f>
        <v>0</v>
      </c>
      <c r="AT731" s="453">
        <f t="shared" si="215"/>
        <v>0.99999999999999989</v>
      </c>
      <c r="AU731" s="19"/>
      <c r="AV731" s="19"/>
      <c r="AW731" s="19"/>
      <c r="AX731" s="19"/>
      <c r="AY731" s="19"/>
      <c r="AZ731" s="19"/>
      <c r="BA731" s="19"/>
      <c r="BB731" s="19"/>
      <c r="BC731" s="19"/>
      <c r="BG731" s="12"/>
      <c r="BH731" s="12"/>
      <c r="BI731" s="12"/>
      <c r="BJ731" s="12"/>
      <c r="BK731" s="12"/>
      <c r="BL731" s="12"/>
      <c r="BM731" s="12"/>
      <c r="BN731" s="12"/>
      <c r="BO731" s="12"/>
      <c r="BP731" s="12"/>
      <c r="BQ731" s="12"/>
      <c r="BR731" s="12"/>
      <c r="BS731" s="12"/>
      <c r="BT731" s="76"/>
      <c r="BU731" s="76"/>
    </row>
    <row r="732" spans="1:73">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53">
        <v>12</v>
      </c>
      <c r="AD732" s="454">
        <f t="array" ref="AD732">IF($R85="-","-",COUNT(IF($R$5:$R$54=$AC732,IF($H$5:$Q$54=AI$717,$H$5:$Q$54,"-"),"-"))/$R85)</f>
        <v>0</v>
      </c>
      <c r="AE732" s="451">
        <f t="array" ref="AE732">IF($R85="-","-",COUNT(IF($R$5:$R$54=$AC732,IF($H$5:$Q$54=AJ$717,$H$5:$Q$54,"-"),"-"))/$R85)</f>
        <v>0</v>
      </c>
      <c r="AF732" s="451">
        <f t="array" ref="AF732">IF($R85="-","-",COUNT(IF($R$5:$R$54=$AC732,IF($H$5:$Q$54=AK$717,$H$5:$Q$54,"-"),"-"))/$R85)</f>
        <v>0</v>
      </c>
      <c r="AG732" s="451">
        <f t="array" ref="AG732">IF($R85="-","-",COUNT(IF($R$5:$R$54=$AC732,IF($H$5:$Q$54=AL$717,$H$5:$Q$54,"-"),"-"))/$R85)</f>
        <v>0</v>
      </c>
      <c r="AH732" s="451">
        <f t="array" ref="AH732">IF($R85="-","-",COUNT(IF($R$5:$R$54=$AC732,IF($H$5:$Q$54=AM$717,$H$5:$Q$54,"-"),"-"))/$R85)</f>
        <v>0</v>
      </c>
      <c r="AI732" s="451">
        <f t="array" ref="AI732">IF($R85="-","-",COUNT(IF($R$5:$R$54=$AC732,IF($H$5:$Q$54=AN$717,$H$5:$Q$54,"-"),"-"))/$R85)</f>
        <v>0</v>
      </c>
      <c r="AJ732" s="451">
        <f t="array" ref="AJ732">IF($R85="-","-",COUNT(IF($R$5:$R$54=$AC732,IF($H$5:$Q$54=AO$717,$H$5:$Q$54,"-"),"-"))/$R85)</f>
        <v>0.4</v>
      </c>
      <c r="AK732" s="452">
        <f t="array" ref="AK732">IF($R85="-","-",COUNT(IF($R$5:$R$54=$AC732,IF($H$5:$Q$54=AP$717,$H$5:$Q$54,"-"),"-"))/$R85)</f>
        <v>0.6</v>
      </c>
      <c r="AL732" s="451">
        <f t="array" ref="AL732">IF($R85="-","-",COUNT(IF($R$5:$R$54=$AC732,IF($H$5:$Q$54=AQ$717,$H$5:$Q$54,"-"),"-"))/$R85)</f>
        <v>0</v>
      </c>
      <c r="AM732" s="451">
        <f t="array" ref="AM732">IF($R85="-","-",COUNT(IF($R$5:$R$54=$AC732,IF($H$5:$Q$54=AR$717,$H$5:$Q$54,"-"),"-"))/$R85)</f>
        <v>0</v>
      </c>
      <c r="AN732" s="451">
        <f t="array" ref="AN732">IF($R85="-","-",COUNT(IF($R$5:$R$54=$AC732,IF($H$5:$Q$54=AS$717,$H$5:$Q$54,"-"),"-"))/$R85)</f>
        <v>0</v>
      </c>
      <c r="AO732" s="451">
        <f t="array" ref="AO732">IF($R85="-","-",COUNT(IF($R$5:$R$54=$AC732,IF($H$5:$Q$54=AT$717,$H$5:$Q$54,"-"),"-"))/$R85)</f>
        <v>0</v>
      </c>
      <c r="AP732" s="451">
        <f t="array" ref="AP732">IF($R85="-","-",COUNT(IF($R$5:$R$54=$AC732,IF($H$5:$Q$54=AU$717,$H$5:$Q$54,"-"),"-"))/$R85)</f>
        <v>0</v>
      </c>
      <c r="AQ732" s="451">
        <f t="array" ref="AQ732">IF($R85="-","-",COUNT(IF($R$5:$R$54=$AC732,IF($H$5:$Q$54=AV$717,$H$5:$Q$54,"-"),"-"))/$R85)</f>
        <v>0</v>
      </c>
      <c r="AR732" s="451">
        <f t="array" ref="AR732">IF($R85="-","-",COUNT(IF($R$5:$R$54=$AC732,IF($H$5:$Q$54=AW$717,$H$5:$Q$54,"-"),"-"))/$R85)</f>
        <v>0</v>
      </c>
      <c r="AS732" s="451">
        <f t="array" ref="AS732">IF($R85="-","-",COUNT(IF($R$5:$R$54=$AC732,IF($H$5:$Q$54=AX$717,$H$5:$Q$54,"-"),"-"))/$R85)</f>
        <v>0</v>
      </c>
      <c r="AT732" s="453">
        <f t="shared" si="215"/>
        <v>1</v>
      </c>
      <c r="AU732" s="19"/>
      <c r="AV732" s="19"/>
      <c r="AW732" s="19"/>
      <c r="AX732" s="19"/>
      <c r="AY732" s="19"/>
      <c r="AZ732" s="19"/>
      <c r="BA732" s="19"/>
      <c r="BB732" s="19"/>
      <c r="BC732" s="19"/>
      <c r="BG732" s="12"/>
      <c r="BH732" s="12"/>
      <c r="BI732" s="12"/>
      <c r="BJ732" s="12"/>
      <c r="BK732" s="12"/>
      <c r="BL732" s="12"/>
      <c r="BM732" s="12"/>
      <c r="BN732" s="12"/>
      <c r="BO732" s="12"/>
      <c r="BP732" s="12"/>
      <c r="BQ732" s="12"/>
      <c r="BR732" s="12"/>
      <c r="BS732" s="12"/>
      <c r="BT732" s="76"/>
      <c r="BU732" s="76"/>
    </row>
    <row r="733" spans="1:7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53">
        <v>13</v>
      </c>
      <c r="AD733" s="454" t="str">
        <f t="array" ref="AD733">IF($R86="-","-",COUNT(IF($R$5:$R$54=$AC733,IF($H$5:$Q$54=AJ$717,$H$5:$Q$54,"-"),"-"))/$R86)</f>
        <v>-</v>
      </c>
      <c r="AE733" s="451" t="str">
        <f t="array" ref="AE733">IF($R86="-","-",COUNT(IF($R$5:$R$54=$AC733,IF($H$5:$Q$54=AK$717,$H$5:$Q$54,"-"),"-"))/$R86)</f>
        <v>-</v>
      </c>
      <c r="AF733" s="451" t="str">
        <f t="array" ref="AF733">IF($R86="-","-",COUNT(IF($R$5:$R$54=$AC733,IF($H$5:$Q$54=AL$717,$H$5:$Q$54,"-"),"-"))/$R86)</f>
        <v>-</v>
      </c>
      <c r="AG733" s="451" t="str">
        <f t="array" ref="AG733">IF($R86="-","-",COUNT(IF($R$5:$R$54=$AC733,IF($H$5:$Q$54=AM$717,$H$5:$Q$54,"-"),"-"))/$R86)</f>
        <v>-</v>
      </c>
      <c r="AH733" s="451" t="str">
        <f t="array" ref="AH733">IF($R86="-","-",COUNT(IF($R$5:$R$54=$AC733,IF($H$5:$Q$54=AN$717,$H$5:$Q$54,"-"),"-"))/$R86)</f>
        <v>-</v>
      </c>
      <c r="AI733" s="451" t="str">
        <f t="array" ref="AI733">IF($R86="-","-",COUNT(IF($R$5:$R$54=$AC733,IF($H$5:$Q$54=AO$717,$H$5:$Q$54,"-"),"-"))/$R86)</f>
        <v>-</v>
      </c>
      <c r="AJ733" s="451" t="str">
        <f t="array" ref="AJ733">IF($R86="-","-",COUNT(IF($R$5:$R$54=$AC733,IF($H$5:$Q$54=AP$717,$H$5:$Q$54,"-"),"-"))/$R86)</f>
        <v>-</v>
      </c>
      <c r="AK733" s="452" t="str">
        <f t="array" ref="AK733">IF($R86="-","-",COUNT(IF($R$5:$R$54=$AC733,IF($H$5:$Q$54=AQ$717,$H$5:$Q$54,"-"),"-"))/$R86)</f>
        <v>-</v>
      </c>
      <c r="AL733" s="451" t="str">
        <f t="array" ref="AL733">IF($R86="-","-",COUNT(IF($R$5:$R$54=$AC733,IF($H$5:$Q$54=AR$717,$H$5:$Q$54,"-"),"-"))/$R86)</f>
        <v>-</v>
      </c>
      <c r="AM733" s="451" t="str">
        <f t="array" ref="AM733">IF($R86="-","-",COUNT(IF($R$5:$R$54=$AC733,IF($H$5:$Q$54=AS$717,$H$5:$Q$54,"-"),"-"))/$R86)</f>
        <v>-</v>
      </c>
      <c r="AN733" s="451" t="str">
        <f t="array" ref="AN733">IF($R86="-","-",COUNT(IF($R$5:$R$54=$AC733,IF($H$5:$Q$54=AT$717,$H$5:$Q$54,"-"),"-"))/$R86)</f>
        <v>-</v>
      </c>
      <c r="AO733" s="451" t="str">
        <f t="array" ref="AO733">IF($R86="-","-",COUNT(IF($R$5:$R$54=$AC733,IF($H$5:$Q$54=AU$717,$H$5:$Q$54,"-"),"-"))/$R86)</f>
        <v>-</v>
      </c>
      <c r="AP733" s="451" t="str">
        <f t="array" ref="AP733">IF($R86="-","-",COUNT(IF($R$5:$R$54=$AC733,IF($H$5:$Q$54=AV$717,$H$5:$Q$54,"-"),"-"))/$R86)</f>
        <v>-</v>
      </c>
      <c r="AQ733" s="451" t="str">
        <f t="array" ref="AQ733">IF($R86="-","-",COUNT(IF($R$5:$R$54=$AC733,IF($H$5:$Q$54=AW$717,$H$5:$Q$54,"-"),"-"))/$R86)</f>
        <v>-</v>
      </c>
      <c r="AR733" s="451" t="str">
        <f t="array" ref="AR733">IF($R86="-","-",COUNT(IF($R$5:$R$54=$AC733,IF($H$5:$Q$54=AX$717,$H$5:$Q$54,"-"),"-"))/$R86)</f>
        <v>-</v>
      </c>
      <c r="AS733" s="451" t="str">
        <f t="array" ref="AS733">IF($R86="-","-",COUNT(IF($R$5:$R$54=$AC733,IF($H$5:$Q$54=AY$689,$H$5:$Q$54,"-"),"-"))/$R86)</f>
        <v>-</v>
      </c>
      <c r="AT733" s="453" t="str">
        <f t="shared" si="215"/>
        <v>-</v>
      </c>
      <c r="AU733" s="19"/>
      <c r="AV733" s="19"/>
      <c r="AW733" s="19"/>
      <c r="AX733" s="19"/>
      <c r="AY733" s="19"/>
      <c r="AZ733" s="19"/>
      <c r="BA733" s="19"/>
      <c r="BB733" s="19"/>
      <c r="BC733" s="19"/>
      <c r="BG733" s="12"/>
      <c r="BH733" s="12"/>
      <c r="BI733" s="12"/>
      <c r="BJ733" s="12"/>
      <c r="BK733" s="12"/>
      <c r="BL733" s="12"/>
      <c r="BM733" s="12"/>
      <c r="BN733" s="12"/>
      <c r="BO733" s="12"/>
      <c r="BP733" s="12"/>
      <c r="BQ733" s="12"/>
      <c r="BR733" s="12"/>
      <c r="BS733" s="12"/>
      <c r="BT733" s="76"/>
      <c r="BU733" s="76"/>
    </row>
    <row r="734" spans="1:73">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53">
        <v>14</v>
      </c>
      <c r="AD734" s="454" t="str">
        <f t="array" ref="AD734">IF($R87="-","-",COUNT(IF($R$5:$R$54=$AC734,IF($H$5:$Q$54=AK$717,$H$5:$Q$54,"-"),"-"))/$R87)</f>
        <v>-</v>
      </c>
      <c r="AE734" s="451" t="str">
        <f t="array" ref="AE734">IF($R87="-","-",COUNT(IF($R$5:$R$54=$AC734,IF($H$5:$Q$54=AL$717,$H$5:$Q$54,"-"),"-"))/$R87)</f>
        <v>-</v>
      </c>
      <c r="AF734" s="451" t="str">
        <f t="array" ref="AF734">IF($R87="-","-",COUNT(IF($R$5:$R$54=$AC734,IF($H$5:$Q$54=AM$717,$H$5:$Q$54,"-"),"-"))/$R87)</f>
        <v>-</v>
      </c>
      <c r="AG734" s="451" t="str">
        <f t="array" ref="AG734">IF($R87="-","-",COUNT(IF($R$5:$R$54=$AC734,IF($H$5:$Q$54=AN$717,$H$5:$Q$54,"-"),"-"))/$R87)</f>
        <v>-</v>
      </c>
      <c r="AH734" s="451" t="str">
        <f t="array" ref="AH734">IF($R87="-","-",COUNT(IF($R$5:$R$54=$AC734,IF($H$5:$Q$54=AO$717,$H$5:$Q$54,"-"),"-"))/$R87)</f>
        <v>-</v>
      </c>
      <c r="AI734" s="451" t="str">
        <f t="array" ref="AI734">IF($R87="-","-",COUNT(IF($R$5:$R$54=$AC734,IF($H$5:$Q$54=AP$717,$H$5:$Q$54,"-"),"-"))/$R87)</f>
        <v>-</v>
      </c>
      <c r="AJ734" s="451" t="str">
        <f t="array" ref="AJ734">IF($R87="-","-",COUNT(IF($R$5:$R$54=$AC734,IF($H$5:$Q$54=AQ$717,$H$5:$Q$54,"-"),"-"))/$R87)</f>
        <v>-</v>
      </c>
      <c r="AK734" s="452" t="str">
        <f t="array" ref="AK734">IF($R87="-","-",COUNT(IF($R$5:$R$54=$AC734,IF($H$5:$Q$54=AR$717,$H$5:$Q$54,"-"),"-"))/$R87)</f>
        <v>-</v>
      </c>
      <c r="AL734" s="451" t="str">
        <f t="array" ref="AL734">IF($R87="-","-",COUNT(IF($R$5:$R$54=$AC734,IF($H$5:$Q$54=AS$717,$H$5:$Q$54,"-"),"-"))/$R87)</f>
        <v>-</v>
      </c>
      <c r="AM734" s="451" t="str">
        <f t="array" ref="AM734">IF($R87="-","-",COUNT(IF($R$5:$R$54=$AC734,IF($H$5:$Q$54=AT$717,$H$5:$Q$54,"-"),"-"))/$R87)</f>
        <v>-</v>
      </c>
      <c r="AN734" s="451" t="str">
        <f t="array" ref="AN734">IF($R87="-","-",COUNT(IF($R$5:$R$54=$AC734,IF($H$5:$Q$54=AU$717,$H$5:$Q$54,"-"),"-"))/$R87)</f>
        <v>-</v>
      </c>
      <c r="AO734" s="451" t="str">
        <f t="array" ref="AO734">IF($R87="-","-",COUNT(IF($R$5:$R$54=$AC734,IF($H$5:$Q$54=AV$717,$H$5:$Q$54,"-"),"-"))/$R87)</f>
        <v>-</v>
      </c>
      <c r="AP734" s="451" t="str">
        <f t="array" ref="AP734">IF($R87="-","-",COUNT(IF($R$5:$R$54=$AC734,IF($H$5:$Q$54=AW$717,$H$5:$Q$54,"-"),"-"))/$R87)</f>
        <v>-</v>
      </c>
      <c r="AQ734" s="451" t="str">
        <f t="array" ref="AQ734">IF($R87="-","-",COUNT(IF($R$5:$R$54=$AC734,IF($H$5:$Q$54=AX$717,$H$5:$Q$54,"-"),"-"))/$R87)</f>
        <v>-</v>
      </c>
      <c r="AR734" s="451" t="str">
        <f t="array" ref="AR734">IF($R87="-","-",COUNT(IF($R$5:$R$54=$AC734,IF($H$5:$Q$54=AY$689,$H$5:$Q$54,"-"),"-"))/$R87)</f>
        <v>-</v>
      </c>
      <c r="AS734" s="451" t="str">
        <f t="array" ref="AS734">IF($R87="-","-",COUNT(IF($R$5:$R$54=$AC734,IF($H$5:$Q$54=AZ$689,$H$5:$Q$54,"-"),"-"))/$R87)</f>
        <v>-</v>
      </c>
      <c r="AT734" s="453" t="str">
        <f t="shared" si="215"/>
        <v>-</v>
      </c>
      <c r="AU734" s="19"/>
      <c r="AV734" s="19"/>
      <c r="AW734" s="19"/>
      <c r="AX734" s="19"/>
      <c r="AY734" s="19"/>
      <c r="AZ734" s="19"/>
      <c r="BA734" s="19"/>
      <c r="BB734" s="19"/>
      <c r="BC734" s="19"/>
      <c r="BG734" s="12"/>
      <c r="BH734" s="12"/>
      <c r="BI734" s="12"/>
      <c r="BJ734" s="12"/>
      <c r="BK734" s="12"/>
      <c r="BL734" s="12"/>
      <c r="BM734" s="12"/>
      <c r="BN734" s="12"/>
      <c r="BO734" s="12"/>
      <c r="BP734" s="12"/>
      <c r="BQ734" s="12"/>
      <c r="BR734" s="12"/>
      <c r="BS734" s="12"/>
      <c r="BT734" s="76"/>
      <c r="BU734" s="76"/>
    </row>
    <row r="735" spans="1:73">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56">
        <v>15</v>
      </c>
      <c r="AD735" s="455">
        <f t="array" ref="AD735">IF($R88="-","-",COUNT(IF($R$5:$R$54=$AC735,IF($H$5:$Q$54=AL$717,$H$5:$Q$54,"-"),"-"))/$R88)</f>
        <v>0</v>
      </c>
      <c r="AE735" s="456">
        <f t="array" ref="AE735">IF($R88="-","-",COUNT(IF($R$5:$R$54=$AC735,IF($H$5:$Q$54=AM$717,$H$5:$Q$54,"-"),"-"))/$R88)</f>
        <v>0</v>
      </c>
      <c r="AF735" s="456">
        <f t="array" ref="AF735">IF($R88="-","-",COUNT(IF($R$5:$R$54=$AC735,IF($H$5:$Q$54=AN$717,$H$5:$Q$54,"-"),"-"))/$R88)</f>
        <v>0</v>
      </c>
      <c r="AG735" s="456">
        <f t="array" ref="AG735">IF($R88="-","-",COUNT(IF($R$5:$R$54=$AC735,IF($H$5:$Q$54=AO$717,$H$5:$Q$54,"-"),"-"))/$R88)</f>
        <v>0</v>
      </c>
      <c r="AH735" s="456">
        <f t="array" ref="AH735">IF($R88="-","-",COUNT(IF($R$5:$R$54=$AC735,IF($H$5:$Q$54=AP$717,$H$5:$Q$54,"-"),"-"))/$R88)</f>
        <v>0</v>
      </c>
      <c r="AI735" s="456">
        <f t="array" ref="AI735">IF($R88="-","-",COUNT(IF($R$5:$R$54=$AC735,IF($H$5:$Q$54=AQ$717,$H$5:$Q$54,"-"),"-"))/$R88)</f>
        <v>0</v>
      </c>
      <c r="AJ735" s="456">
        <f t="array" ref="AJ735">IF($R88="-","-",COUNT(IF($R$5:$R$54=$AC735,IF($H$5:$Q$54=AR$717,$H$5:$Q$54,"-"),"-"))/$R88)</f>
        <v>0.1</v>
      </c>
      <c r="AK735" s="457">
        <f t="array" ref="AK735">IF($R88="-","-",COUNT(IF($R$5:$R$54=$AC735,IF($H$5:$Q$54=AS$717,$H$5:$Q$54,"-"),"-"))/$R88)</f>
        <v>0.3</v>
      </c>
      <c r="AL735" s="456">
        <f t="array" ref="AL735">IF($R88="-","-",COUNT(IF($R$5:$R$54=$AC735,IF($H$5:$Q$54=AT$717,$H$5:$Q$54,"-"),"-"))/$R88)</f>
        <v>0.3</v>
      </c>
      <c r="AM735" s="456">
        <f t="array" ref="AM735">IF($R88="-","-",COUNT(IF($R$5:$R$54=$AC735,IF($H$5:$Q$54=AU$717,$H$5:$Q$54,"-"),"-"))/$R88)</f>
        <v>0</v>
      </c>
      <c r="AN735" s="456">
        <f t="array" ref="AN735">IF($R88="-","-",COUNT(IF($R$5:$R$54=$AC735,IF($H$5:$Q$54=AV$717,$H$5:$Q$54,"-"),"-"))/$R88)</f>
        <v>0.1</v>
      </c>
      <c r="AO735" s="456">
        <f t="array" ref="AO735">IF($R88="-","-",COUNT(IF($R$5:$R$54=$AC735,IF($H$5:$Q$54=AW$717,$H$5:$Q$54,"-"),"-"))/$R88)</f>
        <v>0.1</v>
      </c>
      <c r="AP735" s="456">
        <f t="array" ref="AP735">IF($R88="-","-",COUNT(IF($R$5:$R$54=$AC735,IF($H$5:$Q$54=AX$717,$H$5:$Q$54,"-"),"-"))/$R88)</f>
        <v>0.1</v>
      </c>
      <c r="AQ735" s="456">
        <f t="array" ref="AQ735">IF($R88="-","-",COUNT(IF($R$5:$R$54=$AC735,IF($H$5:$Q$54=AY$689,$H$5:$Q$54,"-"),"-"))/$R88)</f>
        <v>0</v>
      </c>
      <c r="AR735" s="456">
        <f t="array" ref="AR735">IF($R88="-","-",COUNT(IF($R$5:$R$54=$AC735,IF($H$5:$Q$54=AZ$689,$H$5:$Q$54,"-"),"-"))/$R88)</f>
        <v>0</v>
      </c>
      <c r="AS735" s="456">
        <f t="array" ref="AS735">IF($R88="-","-",COUNT(IF($R$5:$R$54=$AC735,IF($H$5:$Q$54=BA$689,$H$5:$Q$54,"-"),"-"))/$R88)</f>
        <v>0</v>
      </c>
      <c r="AT735" s="458">
        <f t="shared" si="215"/>
        <v>0.99999999999999989</v>
      </c>
      <c r="AU735" s="19"/>
      <c r="AV735" s="19"/>
      <c r="AW735" s="19"/>
      <c r="AX735" s="19"/>
      <c r="AY735" s="19"/>
      <c r="AZ735" s="19"/>
      <c r="BA735" s="19"/>
      <c r="BB735" s="19"/>
      <c r="BC735" s="19"/>
      <c r="BG735" s="12"/>
      <c r="BH735" s="12"/>
      <c r="BI735" s="12"/>
      <c r="BJ735" s="12"/>
      <c r="BK735" s="12"/>
      <c r="BL735" s="12"/>
      <c r="BM735" s="12"/>
      <c r="BN735" s="12"/>
      <c r="BO735" s="12"/>
      <c r="BP735" s="12"/>
      <c r="BQ735" s="12"/>
      <c r="BR735" s="12"/>
      <c r="BS735" s="12"/>
      <c r="BT735" s="76"/>
      <c r="BU735" s="76"/>
    </row>
    <row r="736" spans="1:73">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G736" s="12"/>
      <c r="BH736" s="12"/>
      <c r="BI736" s="12"/>
      <c r="BJ736" s="12"/>
      <c r="BK736" s="12"/>
      <c r="BL736" s="12"/>
      <c r="BM736" s="12"/>
      <c r="BN736" s="12"/>
      <c r="BO736" s="12"/>
      <c r="BP736" s="12"/>
      <c r="BQ736" s="12"/>
      <c r="BR736" s="12"/>
      <c r="BS736" s="12"/>
      <c r="BT736" s="76"/>
      <c r="BU736" s="76"/>
    </row>
    <row r="737" spans="1:73">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G737" s="12"/>
      <c r="BH737" s="12"/>
      <c r="BI737" s="12"/>
      <c r="BJ737" s="12"/>
      <c r="BK737" s="12"/>
      <c r="BL737" s="12"/>
      <c r="BM737" s="12"/>
      <c r="BN737" s="12"/>
      <c r="BO737" s="12"/>
      <c r="BP737" s="12"/>
      <c r="BQ737" s="12"/>
      <c r="BR737" s="12"/>
      <c r="BS737" s="12"/>
      <c r="BT737" s="76"/>
      <c r="BU737" s="76"/>
    </row>
    <row r="738" spans="1:73" ht="2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92" t="str">
        <f>J1</f>
        <v>Seilesing HI 2015, ALDER</v>
      </c>
      <c r="AD738" s="118"/>
      <c r="AE738" s="118"/>
      <c r="AF738" s="118"/>
      <c r="AG738" s="118"/>
      <c r="AH738" s="118"/>
      <c r="AI738" s="118"/>
      <c r="AJ738" s="118"/>
      <c r="AK738" s="118"/>
      <c r="AL738" s="118"/>
      <c r="AM738" s="118"/>
      <c r="AN738" s="118"/>
      <c r="AO738" s="118"/>
      <c r="AP738" s="118"/>
      <c r="AQ738" s="118"/>
      <c r="AR738" s="118"/>
      <c r="AS738" s="19"/>
      <c r="AT738" s="19"/>
      <c r="AU738" s="19"/>
      <c r="AV738" s="19"/>
      <c r="AW738" s="19"/>
      <c r="AX738" s="19"/>
      <c r="AY738" s="19"/>
      <c r="AZ738" s="19"/>
      <c r="BA738" s="19"/>
      <c r="BB738" s="19"/>
      <c r="BC738" s="19"/>
      <c r="BG738" s="12"/>
      <c r="BH738" s="12"/>
      <c r="BI738" s="12"/>
      <c r="BJ738" s="12"/>
      <c r="BK738" s="12"/>
      <c r="BL738" s="12"/>
      <c r="BM738" s="12"/>
      <c r="BN738" s="12"/>
      <c r="BO738" s="12"/>
      <c r="BP738" s="12"/>
      <c r="BQ738" s="12"/>
      <c r="BR738" s="12"/>
      <c r="BS738" s="12"/>
      <c r="BT738" s="76"/>
      <c r="BU738" s="76"/>
    </row>
    <row r="739" spans="1:73">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25"/>
      <c r="AD739" s="125"/>
      <c r="AE739" s="125"/>
      <c r="AF739" s="125"/>
      <c r="AG739" s="125"/>
      <c r="AH739" s="125"/>
      <c r="AI739" s="125"/>
      <c r="AJ739" s="125"/>
      <c r="AK739" s="125"/>
      <c r="AL739" s="125"/>
      <c r="AM739" s="125"/>
      <c r="AN739" s="125"/>
      <c r="AO739" s="125"/>
      <c r="AP739" s="125"/>
      <c r="AQ739" s="125"/>
      <c r="AR739" s="125"/>
      <c r="AS739" s="19"/>
      <c r="AT739" s="19"/>
      <c r="AU739" s="19"/>
      <c r="AV739" s="19"/>
      <c r="AW739" s="19"/>
      <c r="AX739" s="19"/>
      <c r="AY739" s="19"/>
      <c r="AZ739" s="19"/>
      <c r="BA739" s="19"/>
      <c r="BB739" s="19"/>
      <c r="BC739" s="19"/>
      <c r="BG739" s="12"/>
      <c r="BH739" s="12"/>
      <c r="BI739" s="12"/>
      <c r="BJ739" s="12"/>
      <c r="BK739" s="12"/>
      <c r="BL739" s="12"/>
      <c r="BM739" s="12"/>
      <c r="BN739" s="12"/>
      <c r="BO739" s="12"/>
      <c r="BP739" s="12"/>
      <c r="BQ739" s="12"/>
      <c r="BR739" s="12"/>
      <c r="BS739" s="12"/>
      <c r="BT739" s="76"/>
      <c r="BU739" s="76"/>
    </row>
    <row r="740" spans="1:73">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25"/>
      <c r="AD740" s="125"/>
      <c r="AE740" s="125"/>
      <c r="AF740" s="125"/>
      <c r="AG740" s="125"/>
      <c r="AH740" s="125"/>
      <c r="AI740" s="125"/>
      <c r="AJ740" s="125"/>
      <c r="AK740" s="125"/>
      <c r="AL740" s="125"/>
      <c r="AM740" s="125"/>
      <c r="AN740" s="125"/>
      <c r="AO740" s="125"/>
      <c r="AP740" s="125"/>
      <c r="AQ740" s="125"/>
      <c r="AR740" s="125"/>
      <c r="AS740" s="19"/>
      <c r="AT740" s="19"/>
      <c r="AU740" s="19"/>
      <c r="AV740" s="19"/>
      <c r="AW740" s="19"/>
      <c r="AX740" s="19"/>
      <c r="AY740" s="19"/>
      <c r="AZ740" s="19"/>
      <c r="BA740" s="19"/>
      <c r="BB740" s="19"/>
      <c r="BC740" s="19"/>
      <c r="BG740" s="12"/>
      <c r="BH740" s="12"/>
      <c r="BI740" s="12"/>
      <c r="BJ740" s="12"/>
      <c r="BK740" s="12"/>
      <c r="BL740" s="12"/>
      <c r="BM740" s="12"/>
      <c r="BN740" s="12"/>
      <c r="BO740" s="12"/>
      <c r="BP740" s="12"/>
      <c r="BQ740" s="12"/>
      <c r="BR740" s="12"/>
      <c r="BS740" s="12"/>
      <c r="BT740" s="76"/>
      <c r="BU740" s="76"/>
    </row>
    <row r="741" spans="1:73">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25"/>
      <c r="AD741" s="125"/>
      <c r="AE741" s="125"/>
      <c r="AF741" s="125"/>
      <c r="AG741" s="125"/>
      <c r="AH741" s="125"/>
      <c r="AI741" s="125"/>
      <c r="AJ741" s="125"/>
      <c r="AK741" s="125"/>
      <c r="AL741" s="125"/>
      <c r="AM741" s="125"/>
      <c r="AN741" s="125"/>
      <c r="AO741" s="125"/>
      <c r="AP741" s="125"/>
      <c r="AQ741" s="125"/>
      <c r="AR741" s="125"/>
      <c r="AS741" s="19"/>
      <c r="AT741" s="19"/>
      <c r="AU741" s="19"/>
      <c r="AV741" s="19"/>
      <c r="AW741" s="19"/>
      <c r="AX741" s="19"/>
      <c r="AY741" s="19"/>
      <c r="AZ741" s="19"/>
      <c r="BA741" s="19"/>
      <c r="BB741" s="19"/>
      <c r="BC741" s="19"/>
      <c r="BG741" s="12"/>
      <c r="BH741" s="12"/>
      <c r="BI741" s="12"/>
      <c r="BJ741" s="12"/>
      <c r="BK741" s="12"/>
      <c r="BL741" s="12"/>
      <c r="BM741" s="12"/>
      <c r="BN741" s="12"/>
      <c r="BO741" s="12"/>
      <c r="BP741" s="12"/>
      <c r="BQ741" s="12"/>
      <c r="BR741" s="12"/>
      <c r="BS741" s="12"/>
      <c r="BT741" s="76"/>
      <c r="BU741" s="76"/>
    </row>
    <row r="742" spans="1:73">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25"/>
      <c r="AD742" s="125"/>
      <c r="AE742" s="125"/>
      <c r="AF742" s="125"/>
      <c r="AG742" s="125"/>
      <c r="AH742" s="125"/>
      <c r="AI742" s="125"/>
      <c r="AJ742" s="125"/>
      <c r="AK742" s="125"/>
      <c r="AL742" s="125"/>
      <c r="AM742" s="125"/>
      <c r="AN742" s="125"/>
      <c r="AO742" s="125"/>
      <c r="AP742" s="125"/>
      <c r="AQ742" s="125"/>
      <c r="AR742" s="125"/>
      <c r="AS742" s="19"/>
      <c r="AT742" s="19"/>
      <c r="AU742" s="19"/>
      <c r="AV742" s="19"/>
      <c r="AW742" s="19"/>
      <c r="AX742" s="19"/>
      <c r="AY742" s="19"/>
      <c r="AZ742" s="19"/>
      <c r="BA742" s="19"/>
      <c r="BB742" s="19"/>
      <c r="BC742" s="19"/>
      <c r="BG742" s="12"/>
      <c r="BH742" s="12"/>
      <c r="BI742" s="12"/>
      <c r="BJ742" s="12"/>
      <c r="BK742" s="12"/>
      <c r="BL742" s="12"/>
      <c r="BM742" s="12"/>
      <c r="BN742" s="12"/>
      <c r="BO742" s="12"/>
      <c r="BP742" s="12"/>
      <c r="BQ742" s="12"/>
      <c r="BR742" s="12"/>
      <c r="BS742" s="12"/>
      <c r="BT742" s="76"/>
      <c r="BU742" s="76"/>
    </row>
    <row r="743" spans="1:7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25"/>
      <c r="AD743" s="125"/>
      <c r="AE743" s="125"/>
      <c r="AF743" s="125"/>
      <c r="AG743" s="125"/>
      <c r="AH743" s="125"/>
      <c r="AI743" s="125"/>
      <c r="AJ743" s="125"/>
      <c r="AK743" s="125"/>
      <c r="AL743" s="125"/>
      <c r="AM743" s="125"/>
      <c r="AN743" s="125"/>
      <c r="AO743" s="125"/>
      <c r="AP743" s="125"/>
      <c r="AQ743" s="125"/>
      <c r="AR743" s="125"/>
      <c r="AS743" s="19"/>
      <c r="AT743" s="19"/>
      <c r="AU743" s="19"/>
      <c r="AV743" s="19"/>
      <c r="AW743" s="19"/>
      <c r="AX743" s="19"/>
      <c r="AY743" s="19"/>
      <c r="AZ743" s="19"/>
      <c r="BA743" s="19"/>
      <c r="BB743" s="19"/>
      <c r="BC743" s="19"/>
      <c r="BG743" s="12"/>
      <c r="BH743" s="12"/>
      <c r="BI743" s="12"/>
      <c r="BJ743" s="12"/>
      <c r="BK743" s="12"/>
      <c r="BL743" s="12"/>
      <c r="BM743" s="12"/>
      <c r="BN743" s="12"/>
      <c r="BO743" s="12"/>
      <c r="BP743" s="12"/>
      <c r="BQ743" s="12"/>
      <c r="BR743" s="12"/>
      <c r="BS743" s="12"/>
      <c r="BT743" s="76"/>
      <c r="BU743" s="76"/>
    </row>
    <row r="744" spans="1:73">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25"/>
      <c r="AD744" s="125"/>
      <c r="AE744" s="125"/>
      <c r="AF744" s="125"/>
      <c r="AG744" s="125"/>
      <c r="AH744" s="125"/>
      <c r="AI744" s="125"/>
      <c r="AJ744" s="125"/>
      <c r="AK744" s="125"/>
      <c r="AL744" s="125"/>
      <c r="AM744" s="125"/>
      <c r="AN744" s="125"/>
      <c r="AO744" s="125"/>
      <c r="AP744" s="125"/>
      <c r="AQ744" s="125"/>
      <c r="AR744" s="125"/>
      <c r="AS744" s="19"/>
      <c r="AT744" s="19"/>
      <c r="AU744" s="19"/>
      <c r="AV744" s="19"/>
      <c r="AW744" s="19"/>
      <c r="AX744" s="19"/>
      <c r="AY744" s="19"/>
      <c r="AZ744" s="19"/>
      <c r="BA744" s="19"/>
      <c r="BB744" s="19"/>
      <c r="BC744" s="19"/>
      <c r="BG744" s="12"/>
      <c r="BH744" s="12"/>
      <c r="BI744" s="12"/>
      <c r="BJ744" s="12"/>
      <c r="BK744" s="12"/>
      <c r="BL744" s="12"/>
      <c r="BM744" s="12"/>
      <c r="BN744" s="12"/>
      <c r="BO744" s="12"/>
      <c r="BP744" s="12"/>
      <c r="BQ744" s="12"/>
      <c r="BR744" s="12"/>
      <c r="BS744" s="12"/>
      <c r="BT744" s="76"/>
      <c r="BU744" s="76"/>
    </row>
    <row r="745" spans="1:73">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25"/>
      <c r="AD745" s="125"/>
      <c r="AE745" s="125"/>
      <c r="AF745" s="125"/>
      <c r="AG745" s="125"/>
      <c r="AH745" s="125"/>
      <c r="AI745" s="125"/>
      <c r="AJ745" s="125"/>
      <c r="AK745" s="125"/>
      <c r="AL745" s="125"/>
      <c r="AM745" s="125"/>
      <c r="AN745" s="125"/>
      <c r="AO745" s="125"/>
      <c r="AP745" s="125"/>
      <c r="AQ745" s="125"/>
      <c r="AR745" s="125"/>
      <c r="AS745" s="19"/>
      <c r="AT745" s="19"/>
      <c r="AU745" s="19"/>
      <c r="AV745" s="19"/>
      <c r="AW745" s="19"/>
      <c r="AX745" s="19"/>
      <c r="AY745" s="19"/>
      <c r="AZ745" s="19"/>
      <c r="BA745" s="19"/>
      <c r="BB745" s="19"/>
      <c r="BC745" s="19"/>
      <c r="BG745" s="12"/>
      <c r="BH745" s="12"/>
      <c r="BI745" s="12"/>
      <c r="BJ745" s="12"/>
      <c r="BK745" s="12"/>
      <c r="BL745" s="12"/>
      <c r="BM745" s="12"/>
      <c r="BN745" s="12"/>
      <c r="BO745" s="12"/>
      <c r="BP745" s="12"/>
      <c r="BQ745" s="12"/>
      <c r="BR745" s="12"/>
      <c r="BS745" s="12"/>
      <c r="BT745" s="76"/>
      <c r="BU745" s="76"/>
    </row>
    <row r="746" spans="1:73">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25"/>
      <c r="AD746" s="125"/>
      <c r="AE746" s="125"/>
      <c r="AF746" s="125"/>
      <c r="AG746" s="125"/>
      <c r="AH746" s="125"/>
      <c r="AI746" s="125"/>
      <c r="AJ746" s="125"/>
      <c r="AK746" s="125"/>
      <c r="AL746" s="125"/>
      <c r="AM746" s="125"/>
      <c r="AN746" s="125"/>
      <c r="AO746" s="125"/>
      <c r="AP746" s="125"/>
      <c r="AQ746" s="125"/>
      <c r="AR746" s="125"/>
      <c r="AS746" s="19"/>
      <c r="AT746" s="19"/>
      <c r="AU746" s="19"/>
      <c r="AV746" s="19"/>
      <c r="AW746" s="19"/>
      <c r="AX746" s="19"/>
      <c r="AY746" s="19"/>
      <c r="AZ746" s="19"/>
      <c r="BA746" s="19"/>
      <c r="BB746" s="19"/>
      <c r="BC746" s="19"/>
      <c r="BG746" s="12"/>
      <c r="BH746" s="12"/>
      <c r="BI746" s="12"/>
      <c r="BJ746" s="12"/>
      <c r="BK746" s="12"/>
      <c r="BL746" s="12"/>
      <c r="BM746" s="12"/>
      <c r="BN746" s="12"/>
      <c r="BO746" s="12"/>
      <c r="BP746" s="12"/>
      <c r="BQ746" s="12"/>
      <c r="BR746" s="12"/>
      <c r="BS746" s="12"/>
      <c r="BT746" s="76"/>
      <c r="BU746" s="76"/>
    </row>
    <row r="747" spans="1:73">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25"/>
      <c r="AD747" s="125"/>
      <c r="AE747" s="125"/>
      <c r="AF747" s="125"/>
      <c r="AG747" s="125"/>
      <c r="AH747" s="125"/>
      <c r="AI747" s="125"/>
      <c r="AJ747" s="125"/>
      <c r="AK747" s="125"/>
      <c r="AL747" s="125"/>
      <c r="AM747" s="125"/>
      <c r="AN747" s="125"/>
      <c r="AO747" s="125"/>
      <c r="AP747" s="125"/>
      <c r="AQ747" s="125"/>
      <c r="AR747" s="125"/>
      <c r="AS747" s="19"/>
      <c r="AT747" s="19"/>
      <c r="AU747" s="19"/>
      <c r="AV747" s="19"/>
      <c r="AW747" s="19"/>
      <c r="AX747" s="19"/>
      <c r="AY747" s="19"/>
      <c r="AZ747" s="19"/>
      <c r="BA747" s="19"/>
      <c r="BB747" s="19"/>
      <c r="BC747" s="19"/>
      <c r="BG747" s="12"/>
      <c r="BH747" s="12"/>
      <c r="BI747" s="12"/>
      <c r="BJ747" s="12"/>
      <c r="BK747" s="12"/>
      <c r="BL747" s="12"/>
      <c r="BM747" s="12"/>
      <c r="BN747" s="12"/>
      <c r="BO747" s="12"/>
      <c r="BP747" s="12"/>
      <c r="BQ747" s="12"/>
      <c r="BR747" s="12"/>
      <c r="BS747" s="12"/>
      <c r="BT747" s="76"/>
      <c r="BU747" s="76"/>
    </row>
    <row r="748" spans="1:73">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25"/>
      <c r="AD748" s="125"/>
      <c r="AE748" s="125"/>
      <c r="AF748" s="125"/>
      <c r="AG748" s="125"/>
      <c r="AH748" s="125"/>
      <c r="AI748" s="125"/>
      <c r="AJ748" s="125"/>
      <c r="AK748" s="125"/>
      <c r="AL748" s="125"/>
      <c r="AM748" s="125"/>
      <c r="AN748" s="125"/>
      <c r="AO748" s="125"/>
      <c r="AP748" s="125"/>
      <c r="AQ748" s="125"/>
      <c r="AR748" s="125"/>
      <c r="AS748" s="19"/>
      <c r="AT748" s="19"/>
      <c r="AU748" s="19"/>
      <c r="AV748" s="19"/>
      <c r="AW748" s="19"/>
      <c r="AX748" s="19"/>
      <c r="AY748" s="19"/>
      <c r="AZ748" s="19"/>
      <c r="BA748" s="19"/>
      <c r="BB748" s="19"/>
      <c r="BC748" s="19"/>
      <c r="BG748" s="12"/>
      <c r="BH748" s="12"/>
      <c r="BI748" s="12"/>
      <c r="BJ748" s="12"/>
      <c r="BK748" s="12"/>
      <c r="BL748" s="12"/>
      <c r="BM748" s="12"/>
      <c r="BN748" s="12"/>
      <c r="BO748" s="12"/>
      <c r="BP748" s="12"/>
      <c r="BQ748" s="12"/>
      <c r="BR748" s="12"/>
      <c r="BS748" s="12"/>
      <c r="BT748" s="76"/>
      <c r="BU748" s="76"/>
    </row>
    <row r="749" spans="1:73">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25"/>
      <c r="AD749" s="125"/>
      <c r="AE749" s="125"/>
      <c r="AF749" s="125"/>
      <c r="AG749" s="125"/>
      <c r="AH749" s="125"/>
      <c r="AI749" s="125"/>
      <c r="AJ749" s="125"/>
      <c r="AK749" s="125"/>
      <c r="AL749" s="125"/>
      <c r="AM749" s="125"/>
      <c r="AN749" s="125"/>
      <c r="AO749" s="125"/>
      <c r="AP749" s="125"/>
      <c r="AQ749" s="125"/>
      <c r="AR749" s="125"/>
      <c r="AS749" s="19"/>
      <c r="AT749" s="19"/>
      <c r="AU749" s="19"/>
      <c r="AV749" s="19"/>
      <c r="AW749" s="19"/>
      <c r="AX749" s="19"/>
      <c r="AY749" s="19"/>
      <c r="AZ749" s="19"/>
      <c r="BA749" s="19"/>
      <c r="BB749" s="19"/>
      <c r="BC749" s="19"/>
      <c r="BG749" s="12"/>
      <c r="BH749" s="12"/>
      <c r="BI749" s="12"/>
      <c r="BJ749" s="12"/>
      <c r="BK749" s="12"/>
      <c r="BL749" s="12"/>
      <c r="BM749" s="12"/>
      <c r="BN749" s="12"/>
      <c r="BO749" s="12"/>
      <c r="BP749" s="12"/>
      <c r="BQ749" s="12"/>
      <c r="BR749" s="12"/>
      <c r="BS749" s="12"/>
      <c r="BT749" s="76"/>
      <c r="BU749" s="76"/>
    </row>
    <row r="750" spans="1:73">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25"/>
      <c r="AD750" s="125"/>
      <c r="AE750" s="125"/>
      <c r="AF750" s="125"/>
      <c r="AG750" s="125"/>
      <c r="AH750" s="125"/>
      <c r="AI750" s="125"/>
      <c r="AJ750" s="125"/>
      <c r="AK750" s="125"/>
      <c r="AL750" s="125"/>
      <c r="AM750" s="125"/>
      <c r="AN750" s="125"/>
      <c r="AO750" s="125"/>
      <c r="AP750" s="125"/>
      <c r="AQ750" s="125"/>
      <c r="AR750" s="125"/>
      <c r="AS750" s="19"/>
      <c r="AT750" s="19"/>
      <c r="AU750" s="19"/>
      <c r="AV750" s="19"/>
      <c r="AW750" s="19"/>
      <c r="AX750" s="19"/>
      <c r="AY750" s="19"/>
      <c r="AZ750" s="19"/>
      <c r="BA750" s="19"/>
      <c r="BB750" s="19"/>
      <c r="BC750" s="19"/>
      <c r="BG750" s="12"/>
      <c r="BH750" s="12"/>
      <c r="BI750" s="12"/>
      <c r="BJ750" s="12"/>
      <c r="BK750" s="12"/>
      <c r="BL750" s="12"/>
      <c r="BM750" s="12"/>
      <c r="BN750" s="12"/>
      <c r="BO750" s="12"/>
      <c r="BP750" s="12"/>
      <c r="BQ750" s="12"/>
      <c r="BR750" s="12"/>
      <c r="BS750" s="12"/>
      <c r="BT750" s="76"/>
      <c r="BU750" s="76"/>
    </row>
    <row r="751" spans="1:73">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25"/>
      <c r="AD751" s="125"/>
      <c r="AE751" s="125"/>
      <c r="AF751" s="125"/>
      <c r="AG751" s="125"/>
      <c r="AH751" s="125"/>
      <c r="AI751" s="125"/>
      <c r="AJ751" s="125"/>
      <c r="AK751" s="125"/>
      <c r="AL751" s="125"/>
      <c r="AM751" s="125"/>
      <c r="AN751" s="125"/>
      <c r="AO751" s="125"/>
      <c r="AP751" s="125"/>
      <c r="AQ751" s="125"/>
      <c r="AR751" s="125"/>
      <c r="AS751" s="19"/>
      <c r="AT751" s="19"/>
      <c r="AU751" s="19"/>
      <c r="AV751" s="19"/>
      <c r="AW751" s="19"/>
      <c r="AX751" s="19"/>
      <c r="AY751" s="19"/>
      <c r="AZ751" s="19"/>
      <c r="BA751" s="19"/>
      <c r="BB751" s="19"/>
      <c r="BC751" s="19"/>
      <c r="BG751" s="12"/>
      <c r="BH751" s="12"/>
      <c r="BI751" s="12"/>
      <c r="BJ751" s="12"/>
      <c r="BK751" s="12"/>
      <c r="BL751" s="12"/>
      <c r="BM751" s="12"/>
      <c r="BN751" s="12"/>
      <c r="BO751" s="12"/>
      <c r="BP751" s="12"/>
      <c r="BQ751" s="12"/>
      <c r="BR751" s="12"/>
      <c r="BS751" s="12"/>
    </row>
    <row r="752" spans="1:73">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25"/>
      <c r="AD752" s="125"/>
      <c r="AE752" s="125"/>
      <c r="AF752" s="125"/>
      <c r="AG752" s="125"/>
      <c r="AH752" s="125"/>
      <c r="AI752" s="125"/>
      <c r="AJ752" s="125"/>
      <c r="AK752" s="125"/>
      <c r="AL752" s="125"/>
      <c r="AM752" s="125"/>
      <c r="AN752" s="125"/>
      <c r="AO752" s="125"/>
      <c r="AP752" s="125"/>
      <c r="AQ752" s="125"/>
      <c r="AR752" s="125"/>
      <c r="AS752" s="19"/>
      <c r="AT752" s="19"/>
      <c r="AU752" s="19"/>
      <c r="AV752" s="19"/>
      <c r="AW752" s="19"/>
      <c r="AX752" s="19"/>
      <c r="AY752" s="19"/>
      <c r="AZ752" s="19"/>
      <c r="BA752" s="19"/>
      <c r="BB752" s="19"/>
      <c r="BC752" s="19"/>
      <c r="BG752" s="12"/>
      <c r="BH752" s="12"/>
      <c r="BI752" s="12"/>
      <c r="BJ752" s="12"/>
      <c r="BK752" s="12"/>
      <c r="BL752" s="12"/>
      <c r="BM752" s="12"/>
      <c r="BN752" s="12"/>
      <c r="BO752" s="12"/>
      <c r="BP752" s="12"/>
      <c r="BQ752" s="12"/>
      <c r="BR752" s="12"/>
      <c r="BS752" s="12"/>
    </row>
    <row r="753" spans="1:74">
      <c r="A753" s="214"/>
      <c r="B753" s="214"/>
      <c r="C753" s="214"/>
      <c r="D753" s="214"/>
      <c r="E753" s="332"/>
      <c r="F753" s="332"/>
      <c r="G753" s="214"/>
      <c r="H753" s="333"/>
      <c r="I753" s="333"/>
      <c r="J753" s="214"/>
      <c r="K753" s="214"/>
      <c r="L753" s="214"/>
      <c r="M753" s="214"/>
      <c r="N753" s="214"/>
      <c r="O753" s="214"/>
      <c r="P753" s="214"/>
      <c r="Q753" s="214"/>
      <c r="R753" s="248"/>
      <c r="S753" s="248"/>
      <c r="T753" s="248"/>
      <c r="U753" s="248"/>
      <c r="V753" s="248"/>
      <c r="W753" s="248"/>
      <c r="X753" s="248"/>
      <c r="Y753" s="248"/>
      <c r="Z753" s="248"/>
      <c r="AA753" s="19"/>
      <c r="AB753" s="19"/>
      <c r="AC753" s="125"/>
      <c r="AD753" s="125"/>
      <c r="AE753" s="125"/>
      <c r="AF753" s="125"/>
      <c r="AG753" s="125"/>
      <c r="AH753" s="125"/>
      <c r="AI753" s="125"/>
      <c r="AJ753" s="125"/>
      <c r="AK753" s="125"/>
      <c r="AL753" s="125"/>
      <c r="AM753" s="125"/>
      <c r="AN753" s="125"/>
      <c r="AO753" s="125"/>
      <c r="AP753" s="125"/>
      <c r="AQ753" s="125"/>
      <c r="AR753" s="125"/>
      <c r="AS753" s="19"/>
      <c r="AT753" s="19"/>
      <c r="AU753" s="19"/>
      <c r="AV753" s="19"/>
      <c r="AW753" s="19"/>
      <c r="AX753" s="19"/>
      <c r="AY753" s="19"/>
      <c r="AZ753" s="19"/>
      <c r="BA753" s="19"/>
      <c r="BB753" s="19"/>
      <c r="BC753" s="19"/>
      <c r="BG753" s="12"/>
      <c r="BH753" s="12"/>
      <c r="BI753" s="12"/>
      <c r="BJ753" s="12"/>
      <c r="BK753" s="12"/>
      <c r="BL753" s="12"/>
      <c r="BM753" s="12"/>
      <c r="BN753" s="12"/>
      <c r="BO753" s="12"/>
      <c r="BP753" s="12"/>
      <c r="BQ753" s="12"/>
      <c r="BR753" s="12"/>
      <c r="BS753" s="12"/>
    </row>
    <row r="754" spans="1:74">
      <c r="A754" s="335" t="s">
        <v>108</v>
      </c>
      <c r="B754" s="336"/>
      <c r="C754" s="337"/>
      <c r="D754" s="336" t="s">
        <v>70</v>
      </c>
      <c r="E754" s="338"/>
      <c r="F754" s="336" t="s">
        <v>70</v>
      </c>
      <c r="G754" s="337"/>
      <c r="H754" s="336" t="s">
        <v>70</v>
      </c>
      <c r="I754" s="336"/>
      <c r="J754" s="337"/>
      <c r="K754" s="336" t="s">
        <v>70</v>
      </c>
      <c r="L754" s="337"/>
      <c r="M754" s="336" t="s">
        <v>70</v>
      </c>
      <c r="N754" s="336"/>
      <c r="O754" s="337"/>
      <c r="P754" s="336" t="s">
        <v>70</v>
      </c>
      <c r="Q754" s="337"/>
      <c r="R754" s="339"/>
      <c r="S754" s="336" t="s">
        <v>70</v>
      </c>
      <c r="T754" s="339"/>
      <c r="U754" s="336" t="s">
        <v>70</v>
      </c>
      <c r="V754" s="339"/>
      <c r="W754" s="336" t="s">
        <v>70</v>
      </c>
      <c r="X754" s="339"/>
      <c r="Y754" s="339"/>
      <c r="Z754" s="336" t="s">
        <v>70</v>
      </c>
      <c r="AA754" s="19"/>
      <c r="AB754" s="19"/>
      <c r="AC754" s="125"/>
      <c r="AD754" s="125"/>
      <c r="AE754" s="125"/>
      <c r="AF754" s="125"/>
      <c r="AG754" s="125"/>
      <c r="AH754" s="125"/>
      <c r="AI754" s="125"/>
      <c r="AJ754" s="125"/>
      <c r="AK754" s="125"/>
      <c r="AL754" s="125"/>
      <c r="AM754" s="125"/>
      <c r="AN754" s="125"/>
      <c r="AO754" s="125"/>
      <c r="AP754" s="125"/>
      <c r="AQ754" s="125"/>
      <c r="AR754" s="125"/>
      <c r="AS754" s="19"/>
      <c r="AT754" s="19"/>
      <c r="AU754" s="19"/>
      <c r="AV754" s="19"/>
      <c r="AW754" s="19"/>
      <c r="AX754" s="19"/>
      <c r="AY754" s="19"/>
      <c r="AZ754" s="19"/>
      <c r="BA754" s="19"/>
      <c r="BB754" s="19"/>
      <c r="BC754" s="19"/>
      <c r="BG754" s="12"/>
      <c r="BH754" s="12"/>
      <c r="BI754" s="12"/>
      <c r="BJ754" s="12"/>
      <c r="BK754" s="12"/>
      <c r="BL754" s="12"/>
      <c r="BM754" s="12"/>
      <c r="BN754" s="12"/>
      <c r="BO754" s="12"/>
      <c r="BP754" s="12"/>
      <c r="BQ754" s="12"/>
      <c r="BR754" s="12"/>
      <c r="BS754" s="12"/>
    </row>
    <row r="755" spans="1:74">
      <c r="A755" s="214"/>
      <c r="B755" s="214"/>
      <c r="C755" s="214"/>
      <c r="D755" s="214"/>
      <c r="E755" s="332"/>
      <c r="F755" s="332"/>
      <c r="G755" s="214"/>
      <c r="H755" s="333"/>
      <c r="I755" s="333"/>
      <c r="J755" s="214"/>
      <c r="K755" s="214"/>
      <c r="L755" s="214"/>
      <c r="M755" s="214"/>
      <c r="N755" s="214"/>
      <c r="O755" s="214"/>
      <c r="P755" s="214"/>
      <c r="Q755" s="214"/>
      <c r="R755" s="214"/>
      <c r="S755" s="214"/>
      <c r="T755" s="214"/>
      <c r="U755" s="214"/>
      <c r="V755" s="214"/>
      <c r="W755" s="214"/>
      <c r="X755" s="214"/>
      <c r="Y755" s="214"/>
      <c r="Z755" s="214"/>
      <c r="AA755" s="19"/>
      <c r="AB755" s="19"/>
      <c r="AC755" s="125"/>
      <c r="AD755" s="125"/>
      <c r="AE755" s="125"/>
      <c r="AF755" s="125"/>
      <c r="AG755" s="125"/>
      <c r="AH755" s="125"/>
      <c r="AI755" s="125"/>
      <c r="AJ755" s="125"/>
      <c r="AK755" s="125"/>
      <c r="AL755" s="125"/>
      <c r="AM755" s="125"/>
      <c r="AN755" s="125"/>
      <c r="AO755" s="125"/>
      <c r="AP755" s="125"/>
      <c r="AQ755" s="125"/>
      <c r="AR755" s="125"/>
      <c r="AS755" s="19"/>
      <c r="AT755" s="19"/>
      <c r="AU755" s="19"/>
      <c r="AV755" s="19"/>
      <c r="AW755" s="19"/>
      <c r="AX755" s="19"/>
      <c r="AY755" s="19"/>
      <c r="AZ755" s="19"/>
      <c r="BA755" s="19"/>
      <c r="BB755" s="19"/>
      <c r="BC755" s="19"/>
      <c r="BG755" s="12"/>
      <c r="BH755" s="12"/>
      <c r="BI755" s="12"/>
      <c r="BJ755" s="12"/>
      <c r="BK755" s="12"/>
      <c r="BL755" s="12"/>
      <c r="BM755" s="12"/>
      <c r="BN755" s="12"/>
      <c r="BO755" s="12"/>
      <c r="BP755" s="12"/>
      <c r="BQ755" s="12"/>
      <c r="BR755" s="12"/>
      <c r="BS755" s="12"/>
    </row>
    <row r="756" spans="1:74">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25"/>
      <c r="AD756" s="125"/>
      <c r="AE756" s="125"/>
      <c r="AF756" s="125"/>
      <c r="AG756" s="125"/>
      <c r="AH756" s="125"/>
      <c r="AI756" s="125"/>
      <c r="AJ756" s="125"/>
      <c r="AK756" s="125"/>
      <c r="AL756" s="125"/>
      <c r="AM756" s="125"/>
      <c r="AN756" s="125"/>
      <c r="AO756" s="125"/>
      <c r="AP756" s="125"/>
      <c r="AQ756" s="125"/>
      <c r="AR756" s="125"/>
      <c r="AS756" s="19"/>
      <c r="AT756" s="19"/>
      <c r="AU756" s="19"/>
      <c r="AV756" s="19"/>
      <c r="AW756" s="19"/>
      <c r="AX756" s="19"/>
      <c r="AY756" s="19"/>
      <c r="AZ756" s="19"/>
      <c r="BA756" s="19"/>
      <c r="BB756" s="19"/>
      <c r="BC756" s="19"/>
      <c r="BG756" s="12"/>
      <c r="BH756" s="12"/>
      <c r="BI756" s="12"/>
      <c r="BJ756" s="12"/>
      <c r="BK756" s="12"/>
      <c r="BL756" s="12"/>
      <c r="BM756" s="12"/>
      <c r="BN756" s="12"/>
      <c r="BO756" s="12"/>
      <c r="BP756" s="12"/>
      <c r="BQ756" s="12"/>
      <c r="BR756" s="12"/>
      <c r="BS756" s="12"/>
    </row>
    <row r="757" spans="1:74">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25"/>
      <c r="AD757" s="125"/>
      <c r="AE757" s="125"/>
      <c r="AF757" s="125"/>
      <c r="AG757" s="125"/>
      <c r="AH757" s="125"/>
      <c r="AI757" s="125"/>
      <c r="AJ757" s="125"/>
      <c r="AK757" s="125"/>
      <c r="AL757" s="125"/>
      <c r="AM757" s="125"/>
      <c r="AN757" s="125"/>
      <c r="AO757" s="125"/>
      <c r="AP757" s="125"/>
      <c r="AQ757" s="125"/>
      <c r="AR757" s="125"/>
      <c r="AS757" s="19"/>
      <c r="AT757" s="19"/>
      <c r="AU757" s="19"/>
      <c r="AV757" s="19"/>
      <c r="AW757" s="19"/>
      <c r="AX757" s="19"/>
      <c r="AY757" s="19"/>
      <c r="AZ757" s="19"/>
      <c r="BA757" s="19"/>
      <c r="BB757" s="19"/>
      <c r="BC757" s="19"/>
      <c r="BG757" s="12"/>
      <c r="BH757" s="12"/>
      <c r="BI757" s="12"/>
      <c r="BJ757" s="12"/>
      <c r="BK757" s="12"/>
      <c r="BL757" s="12"/>
      <c r="BM757" s="12"/>
      <c r="BN757" s="12"/>
      <c r="BO757" s="12"/>
      <c r="BP757" s="12"/>
      <c r="BQ757" s="12"/>
      <c r="BR757" s="12"/>
      <c r="BS757" s="12"/>
    </row>
    <row r="758" spans="1:74">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25"/>
      <c r="AD758" s="125"/>
      <c r="AE758" s="125"/>
      <c r="AF758" s="125"/>
      <c r="AG758" s="125"/>
      <c r="AH758" s="125"/>
      <c r="AI758" s="125"/>
      <c r="AJ758" s="125"/>
      <c r="AK758" s="125"/>
      <c r="AL758" s="125"/>
      <c r="AM758" s="125"/>
      <c r="AN758" s="125"/>
      <c r="AO758" s="125"/>
      <c r="AP758" s="125"/>
      <c r="AQ758" s="125"/>
      <c r="AR758" s="125"/>
      <c r="AS758" s="19"/>
      <c r="AT758" s="19"/>
      <c r="AU758" s="19"/>
      <c r="AV758" s="19"/>
      <c r="AW758" s="19"/>
      <c r="AX758" s="19"/>
      <c r="AY758" s="19"/>
      <c r="AZ758" s="19"/>
      <c r="BA758" s="19"/>
      <c r="BB758" s="19"/>
      <c r="BC758" s="19"/>
      <c r="BG758" s="12"/>
      <c r="BH758" s="12"/>
      <c r="BI758" s="12"/>
      <c r="BJ758" s="12"/>
      <c r="BK758" s="12"/>
      <c r="BL758" s="12"/>
      <c r="BM758" s="12"/>
      <c r="BN758" s="12"/>
      <c r="BO758" s="12"/>
      <c r="BP758" s="12"/>
      <c r="BQ758" s="12"/>
      <c r="BR758" s="12"/>
      <c r="BS758" s="12"/>
    </row>
    <row r="759" spans="1:74">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25"/>
      <c r="AD759" s="125"/>
      <c r="AE759" s="125"/>
      <c r="AF759" s="125"/>
      <c r="AG759" s="125"/>
      <c r="AH759" s="125"/>
      <c r="AI759" s="125"/>
      <c r="AJ759" s="125"/>
      <c r="AK759" s="125"/>
      <c r="AL759" s="125"/>
      <c r="AM759" s="125"/>
      <c r="AN759" s="125"/>
      <c r="AO759" s="125"/>
      <c r="AP759" s="125"/>
      <c r="AQ759" s="125"/>
      <c r="AR759" s="125"/>
      <c r="AS759" s="19"/>
      <c r="AT759" s="19"/>
      <c r="AU759" s="19"/>
      <c r="AV759" s="19"/>
      <c r="AW759" s="19"/>
      <c r="AX759" s="19"/>
      <c r="AY759" s="19"/>
      <c r="AZ759" s="19"/>
      <c r="BA759" s="19"/>
      <c r="BB759" s="19"/>
      <c r="BC759" s="19"/>
      <c r="BG759" s="12"/>
      <c r="BH759" s="12"/>
      <c r="BI759" s="12"/>
      <c r="BJ759" s="12"/>
      <c r="BK759" s="12"/>
      <c r="BL759" s="12"/>
      <c r="BM759" s="12"/>
      <c r="BN759" s="12"/>
      <c r="BO759" s="12"/>
      <c r="BP759" s="12"/>
      <c r="BQ759" s="12"/>
      <c r="BR759" s="12"/>
      <c r="BS759" s="12"/>
    </row>
    <row r="760" spans="1:74">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25"/>
      <c r="AD760" s="125"/>
      <c r="AE760" s="125"/>
      <c r="AF760" s="125"/>
      <c r="AG760" s="125"/>
      <c r="AH760" s="125"/>
      <c r="AI760" s="125"/>
      <c r="AJ760" s="125"/>
      <c r="AK760" s="125"/>
      <c r="AL760" s="125"/>
      <c r="AM760" s="125"/>
      <c r="AN760" s="125"/>
      <c r="AO760" s="125"/>
      <c r="AP760" s="125"/>
      <c r="AQ760" s="125"/>
      <c r="AR760" s="125"/>
      <c r="AS760" s="19"/>
      <c r="AT760" s="19"/>
      <c r="AU760" s="19"/>
      <c r="AV760" s="19"/>
      <c r="AW760" s="19"/>
      <c r="AX760" s="19"/>
      <c r="AY760" s="19"/>
      <c r="AZ760" s="19"/>
      <c r="BA760" s="19"/>
      <c r="BB760" s="19"/>
      <c r="BC760" s="19"/>
      <c r="BG760" s="12"/>
      <c r="BH760" s="12"/>
      <c r="BI760" s="12"/>
      <c r="BJ760" s="12"/>
      <c r="BK760" s="12"/>
      <c r="BL760" s="12"/>
      <c r="BM760" s="12"/>
      <c r="BN760" s="12"/>
      <c r="BO760" s="12"/>
      <c r="BP760" s="12"/>
      <c r="BQ760" s="12"/>
      <c r="BR760" s="12"/>
      <c r="BS760" s="12"/>
    </row>
    <row r="761" spans="1:74">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25"/>
      <c r="AD761" s="125"/>
      <c r="AE761" s="125"/>
      <c r="AF761" s="125"/>
      <c r="AG761" s="125"/>
      <c r="AH761" s="125"/>
      <c r="AI761" s="125"/>
      <c r="AJ761" s="125"/>
      <c r="AK761" s="125"/>
      <c r="AL761" s="125"/>
      <c r="AM761" s="125"/>
      <c r="AN761" s="125"/>
      <c r="AO761" s="125"/>
      <c r="AP761" s="125"/>
      <c r="AQ761" s="125"/>
      <c r="AR761" s="125"/>
      <c r="AS761" s="19"/>
      <c r="AT761" s="19"/>
      <c r="AU761" s="19"/>
      <c r="AV761" s="19"/>
      <c r="AW761" s="19"/>
      <c r="AX761" s="19"/>
      <c r="AY761" s="19"/>
      <c r="AZ761" s="19"/>
      <c r="BA761" s="19"/>
      <c r="BB761" s="19"/>
      <c r="BC761" s="19"/>
      <c r="BH761" s="12"/>
      <c r="BI761" s="12"/>
      <c r="BJ761" s="12"/>
      <c r="BK761" s="12"/>
      <c r="BL761" s="12"/>
      <c r="BM761" s="12"/>
      <c r="BN761" s="12"/>
      <c r="BO761" s="12"/>
      <c r="BP761" s="12"/>
      <c r="BQ761" s="12"/>
      <c r="BR761" s="12"/>
      <c r="BS761" s="12"/>
      <c r="BT761" s="12"/>
      <c r="BV761" s="125"/>
    </row>
    <row r="762" spans="1:74">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25"/>
      <c r="AD762" s="125"/>
      <c r="AE762" s="125"/>
      <c r="AF762" s="125"/>
      <c r="AG762" s="125"/>
      <c r="AH762" s="125"/>
      <c r="AI762" s="125"/>
      <c r="AJ762" s="125"/>
      <c r="AK762" s="125"/>
      <c r="AL762" s="125"/>
      <c r="AM762" s="125"/>
      <c r="AN762" s="125"/>
      <c r="AO762" s="125"/>
      <c r="AP762" s="125"/>
      <c r="AQ762" s="125"/>
      <c r="AR762" s="125"/>
      <c r="AS762" s="19"/>
      <c r="AT762" s="19"/>
      <c r="AU762" s="19"/>
      <c r="AV762" s="19"/>
      <c r="AW762" s="19"/>
      <c r="AX762" s="19"/>
      <c r="AY762" s="19"/>
      <c r="AZ762" s="19"/>
      <c r="BA762" s="19"/>
      <c r="BB762" s="19"/>
      <c r="BC762" s="19"/>
      <c r="BG762" s="12"/>
      <c r="BH762" s="12"/>
      <c r="BI762" s="12"/>
      <c r="BJ762" s="12"/>
      <c r="BK762" s="12"/>
      <c r="BL762" s="12"/>
      <c r="BM762" s="12"/>
      <c r="BN762" s="12"/>
      <c r="BO762" s="12"/>
      <c r="BP762" s="12"/>
      <c r="BQ762" s="12"/>
      <c r="BR762" s="12"/>
      <c r="BS762" s="12"/>
    </row>
    <row r="763" spans="1:74">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25"/>
      <c r="AD763" s="125"/>
      <c r="AE763" s="125"/>
      <c r="AF763" s="125"/>
      <c r="AG763" s="125"/>
      <c r="AH763" s="125"/>
      <c r="AI763" s="125"/>
      <c r="AJ763" s="125"/>
      <c r="AK763" s="125"/>
      <c r="AL763" s="125"/>
      <c r="AM763" s="125"/>
      <c r="AN763" s="125"/>
      <c r="AO763" s="125"/>
      <c r="AP763" s="125"/>
      <c r="AQ763" s="125"/>
      <c r="AR763" s="125"/>
      <c r="AS763" s="19"/>
      <c r="AT763" s="19"/>
      <c r="AU763" s="19"/>
      <c r="AV763" s="19"/>
      <c r="AW763" s="19"/>
      <c r="AX763" s="19"/>
      <c r="AY763" s="19"/>
      <c r="AZ763" s="19"/>
      <c r="BA763" s="19"/>
      <c r="BB763" s="19"/>
      <c r="BC763" s="19"/>
      <c r="BG763" s="12"/>
      <c r="BH763" s="12"/>
      <c r="BI763" s="12"/>
      <c r="BJ763" s="12"/>
      <c r="BK763" s="12"/>
      <c r="BL763" s="12"/>
      <c r="BM763" s="12"/>
      <c r="BN763" s="12"/>
      <c r="BO763" s="12"/>
      <c r="BP763" s="12"/>
      <c r="BQ763" s="12"/>
      <c r="BR763" s="12"/>
      <c r="BS763" s="12"/>
    </row>
    <row r="764" spans="1:7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25"/>
      <c r="AD764" s="125"/>
      <c r="AE764" s="125"/>
      <c r="AF764" s="125"/>
      <c r="AG764" s="125"/>
      <c r="AH764" s="125"/>
      <c r="AI764" s="125"/>
      <c r="AJ764" s="125"/>
      <c r="AK764" s="125"/>
      <c r="AL764" s="125"/>
      <c r="AM764" s="125"/>
      <c r="AN764" s="125"/>
      <c r="AO764" s="125"/>
      <c r="AP764" s="125"/>
      <c r="AQ764" s="125"/>
      <c r="AR764" s="125"/>
      <c r="AS764" s="19"/>
      <c r="AT764" s="19"/>
      <c r="AU764" s="19"/>
      <c r="AV764" s="19"/>
      <c r="AW764" s="19"/>
      <c r="AX764" s="19"/>
      <c r="AY764" s="19"/>
      <c r="AZ764" s="19"/>
      <c r="BA764" s="19"/>
      <c r="BB764" s="19"/>
      <c r="BC764" s="19"/>
      <c r="BG764" s="12"/>
      <c r="BH764" s="12"/>
      <c r="BI764" s="12"/>
      <c r="BJ764" s="12"/>
      <c r="BK764" s="12"/>
      <c r="BL764" s="12"/>
      <c r="BM764" s="12"/>
      <c r="BN764" s="12"/>
      <c r="BO764" s="12"/>
      <c r="BP764" s="12"/>
      <c r="BQ764" s="12"/>
      <c r="BR764" s="12"/>
      <c r="BS764" s="12"/>
    </row>
    <row r="765" spans="1:74">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25"/>
      <c r="AD765" s="125"/>
      <c r="AE765" s="125"/>
      <c r="AF765" s="125"/>
      <c r="AG765" s="125"/>
      <c r="AH765" s="125"/>
      <c r="AI765" s="125"/>
      <c r="AJ765" s="125"/>
      <c r="AK765" s="125"/>
      <c r="AL765" s="125"/>
      <c r="AM765" s="125"/>
      <c r="AN765" s="125"/>
      <c r="AO765" s="125"/>
      <c r="AP765" s="125"/>
      <c r="AQ765" s="125"/>
      <c r="AR765" s="125"/>
      <c r="AS765" s="19"/>
      <c r="AT765" s="19"/>
      <c r="AU765" s="19"/>
      <c r="AV765" s="19"/>
      <c r="AW765" s="19"/>
      <c r="AX765" s="19"/>
      <c r="AY765" s="19"/>
      <c r="AZ765" s="19"/>
      <c r="BA765" s="19"/>
      <c r="BB765" s="19"/>
      <c r="BC765" s="19"/>
      <c r="BG765" s="12"/>
      <c r="BH765" s="12"/>
      <c r="BI765" s="12"/>
      <c r="BJ765" s="12"/>
      <c r="BK765" s="12"/>
      <c r="BL765" s="12"/>
      <c r="BM765" s="12"/>
      <c r="BN765" s="12"/>
      <c r="BO765" s="12"/>
      <c r="BP765" s="12"/>
      <c r="BQ765" s="12"/>
      <c r="BR765" s="12"/>
      <c r="BS765" s="12"/>
    </row>
    <row r="766" spans="1:74">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25"/>
      <c r="AD766" s="125"/>
      <c r="AE766" s="125"/>
      <c r="AF766" s="125"/>
      <c r="AG766" s="125"/>
      <c r="AH766" s="125"/>
      <c r="AI766" s="125"/>
      <c r="AJ766" s="125"/>
      <c r="AK766" s="125"/>
      <c r="AL766" s="125"/>
      <c r="AM766" s="125"/>
      <c r="AN766" s="125"/>
      <c r="AO766" s="125"/>
      <c r="AP766" s="125"/>
      <c r="AQ766" s="125"/>
      <c r="AR766" s="125"/>
      <c r="AS766" s="19"/>
      <c r="AT766" s="19"/>
      <c r="AU766" s="19"/>
      <c r="AV766" s="19"/>
      <c r="AW766" s="19"/>
      <c r="AX766" s="19"/>
      <c r="AY766" s="19"/>
      <c r="AZ766" s="19"/>
      <c r="BA766" s="19"/>
      <c r="BB766" s="19"/>
      <c r="BC766" s="19"/>
      <c r="BG766" s="12"/>
      <c r="BH766" s="12"/>
      <c r="BI766" s="12"/>
      <c r="BJ766" s="12"/>
      <c r="BK766" s="12"/>
      <c r="BL766" s="12"/>
      <c r="BM766" s="12"/>
      <c r="BN766" s="12"/>
      <c r="BO766" s="12"/>
      <c r="BP766" s="12"/>
      <c r="BQ766" s="12"/>
      <c r="BR766" s="12"/>
      <c r="BS766" s="12"/>
    </row>
    <row r="767" spans="1:74">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25"/>
      <c r="AD767" s="125"/>
      <c r="AE767" s="125"/>
      <c r="AF767" s="125"/>
      <c r="AG767" s="125"/>
      <c r="AH767" s="125"/>
      <c r="AI767" s="125"/>
      <c r="AJ767" s="125"/>
      <c r="AK767" s="125"/>
      <c r="AL767" s="125"/>
      <c r="AM767" s="125"/>
      <c r="AN767" s="125"/>
      <c r="AO767" s="125"/>
      <c r="AP767" s="125"/>
      <c r="AQ767" s="125"/>
      <c r="AR767" s="125"/>
      <c r="AS767" s="19"/>
      <c r="AT767" s="19"/>
      <c r="AU767" s="19"/>
      <c r="AV767" s="19"/>
      <c r="AW767" s="19"/>
      <c r="AX767" s="19"/>
      <c r="AY767" s="19"/>
      <c r="AZ767" s="19"/>
      <c r="BA767" s="19"/>
      <c r="BB767" s="19"/>
      <c r="BC767" s="19"/>
      <c r="BG767" s="12"/>
      <c r="BH767" s="12"/>
      <c r="BI767" s="12"/>
      <c r="BJ767" s="12"/>
      <c r="BK767" s="12"/>
      <c r="BL767" s="12"/>
      <c r="BM767" s="12"/>
      <c r="BN767" s="12"/>
      <c r="BO767" s="12"/>
      <c r="BP767" s="12"/>
      <c r="BQ767" s="12"/>
      <c r="BR767" s="12"/>
      <c r="BS767" s="12"/>
      <c r="BT767" s="76"/>
      <c r="BU767" s="76"/>
    </row>
    <row r="768" spans="1:74">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25"/>
      <c r="AD768" s="125"/>
      <c r="AE768" s="125"/>
      <c r="AF768" s="125"/>
      <c r="AG768" s="125"/>
      <c r="AH768" s="125"/>
      <c r="AI768" s="125"/>
      <c r="AJ768" s="125"/>
      <c r="AK768" s="125"/>
      <c r="AL768" s="125"/>
      <c r="AM768" s="125"/>
      <c r="AN768" s="125"/>
      <c r="AO768" s="125"/>
      <c r="AP768" s="125"/>
      <c r="AQ768" s="125"/>
      <c r="AR768" s="125"/>
      <c r="AS768" s="19"/>
      <c r="AT768" s="19"/>
      <c r="AU768" s="19"/>
      <c r="AV768" s="19"/>
      <c r="AW768" s="19"/>
      <c r="AX768" s="19"/>
      <c r="AY768" s="19"/>
      <c r="AZ768" s="19"/>
      <c r="BA768" s="19"/>
      <c r="BB768" s="19"/>
      <c r="BC768" s="19"/>
      <c r="BG768" s="12"/>
      <c r="BH768" s="12"/>
      <c r="BI768" s="12"/>
      <c r="BJ768" s="12"/>
      <c r="BK768" s="12"/>
      <c r="BL768" s="12"/>
      <c r="BM768" s="12"/>
      <c r="BN768" s="12"/>
      <c r="BO768" s="12"/>
      <c r="BP768" s="12"/>
      <c r="BQ768" s="12"/>
      <c r="BR768" s="12"/>
      <c r="BS768" s="12"/>
      <c r="BT768" s="76"/>
      <c r="BU768" s="76"/>
    </row>
    <row r="769" spans="1:73">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25"/>
      <c r="AD769" s="125"/>
      <c r="AE769" s="125"/>
      <c r="AF769" s="125"/>
      <c r="AG769" s="125"/>
      <c r="AH769" s="125"/>
      <c r="AI769" s="125"/>
      <c r="AJ769" s="125"/>
      <c r="AK769" s="125"/>
      <c r="AL769" s="125"/>
      <c r="AM769" s="125"/>
      <c r="AN769" s="125"/>
      <c r="AO769" s="125"/>
      <c r="AP769" s="125"/>
      <c r="AQ769" s="125"/>
      <c r="AR769" s="125"/>
      <c r="AS769" s="19"/>
      <c r="AT769" s="19"/>
      <c r="AU769" s="19"/>
      <c r="AV769" s="19"/>
      <c r="AW769" s="19"/>
      <c r="AX769" s="19"/>
      <c r="AY769" s="19"/>
      <c r="AZ769" s="19"/>
      <c r="BA769" s="19"/>
      <c r="BB769" s="19"/>
      <c r="BC769" s="19"/>
      <c r="BG769" s="12"/>
      <c r="BH769" s="12"/>
      <c r="BI769" s="12"/>
      <c r="BJ769" s="12"/>
      <c r="BK769" s="12"/>
      <c r="BL769" s="12"/>
      <c r="BM769" s="12"/>
      <c r="BN769" s="12"/>
      <c r="BO769" s="12"/>
      <c r="BP769" s="12"/>
      <c r="BQ769" s="12"/>
      <c r="BR769" s="12"/>
      <c r="BS769" s="12"/>
      <c r="BT769" s="76"/>
      <c r="BU769" s="76"/>
    </row>
    <row r="770" spans="1:73">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25"/>
      <c r="AD770" s="125"/>
      <c r="AE770" s="125"/>
      <c r="AF770" s="125"/>
      <c r="AG770" s="125"/>
      <c r="AH770" s="125"/>
      <c r="AI770" s="125"/>
      <c r="AJ770" s="125"/>
      <c r="AK770" s="125"/>
      <c r="AL770" s="125"/>
      <c r="AM770" s="125"/>
      <c r="AN770" s="125"/>
      <c r="AO770" s="125"/>
      <c r="AP770" s="125"/>
      <c r="AQ770" s="125"/>
      <c r="AR770" s="125"/>
      <c r="AS770" s="19"/>
      <c r="AT770" s="19"/>
      <c r="AU770" s="19"/>
      <c r="AV770" s="19"/>
      <c r="AW770" s="19"/>
      <c r="AX770" s="19"/>
      <c r="AY770" s="19"/>
      <c r="AZ770" s="19"/>
      <c r="BA770" s="19"/>
      <c r="BB770" s="19"/>
      <c r="BC770" s="19"/>
      <c r="BG770" s="12"/>
      <c r="BH770" s="12"/>
      <c r="BI770" s="12"/>
      <c r="BJ770" s="12"/>
      <c r="BK770" s="12"/>
      <c r="BL770" s="12"/>
      <c r="BM770" s="12"/>
      <c r="BN770" s="12"/>
      <c r="BO770" s="12"/>
      <c r="BP770" s="12"/>
      <c r="BQ770" s="12"/>
      <c r="BR770" s="12"/>
      <c r="BS770" s="12"/>
      <c r="BT770" s="76"/>
      <c r="BU770" s="76"/>
    </row>
    <row r="771" spans="1:73">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25"/>
      <c r="AD771" s="125"/>
      <c r="AE771" s="125"/>
      <c r="AF771" s="125"/>
      <c r="AG771" s="125"/>
      <c r="AH771" s="125"/>
      <c r="AI771" s="125"/>
      <c r="AJ771" s="125"/>
      <c r="AK771" s="125"/>
      <c r="AL771" s="125"/>
      <c r="AM771" s="125"/>
      <c r="AN771" s="125"/>
      <c r="AO771" s="125"/>
      <c r="AP771" s="125"/>
      <c r="AQ771" s="125"/>
      <c r="AR771" s="125"/>
      <c r="AS771" s="19"/>
      <c r="AT771" s="19"/>
      <c r="AU771" s="19"/>
      <c r="AV771" s="19"/>
      <c r="AW771" s="19"/>
      <c r="AX771" s="19"/>
      <c r="AY771" s="19"/>
      <c r="AZ771" s="19"/>
      <c r="BA771" s="19"/>
      <c r="BB771" s="19"/>
      <c r="BC771" s="19"/>
      <c r="BG771" s="12"/>
      <c r="BH771" s="12"/>
      <c r="BI771" s="12"/>
      <c r="BJ771" s="12"/>
      <c r="BK771" s="12"/>
      <c r="BL771" s="12"/>
      <c r="BM771" s="12"/>
      <c r="BN771" s="12"/>
      <c r="BO771" s="12"/>
      <c r="BP771" s="12"/>
      <c r="BQ771" s="12"/>
      <c r="BR771" s="12"/>
      <c r="BS771" s="12"/>
      <c r="BT771" s="76"/>
      <c r="BU771" s="76"/>
    </row>
    <row r="772" spans="1:73">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25"/>
      <c r="AD772" s="125"/>
      <c r="AE772" s="125"/>
      <c r="AF772" s="125"/>
      <c r="AG772" s="125"/>
      <c r="AH772" s="125"/>
      <c r="AI772" s="125"/>
      <c r="AJ772" s="125"/>
      <c r="AK772" s="125"/>
      <c r="AL772" s="125"/>
      <c r="AM772" s="125"/>
      <c r="AN772" s="125"/>
      <c r="AO772" s="125"/>
      <c r="AP772" s="125"/>
      <c r="AQ772" s="125"/>
      <c r="AR772" s="125"/>
      <c r="AS772" s="19"/>
      <c r="AT772" s="19"/>
      <c r="AU772" s="19"/>
      <c r="AV772" s="19"/>
      <c r="AW772" s="19"/>
      <c r="AX772" s="19"/>
      <c r="AY772" s="19"/>
      <c r="AZ772" s="19"/>
      <c r="BA772" s="19"/>
      <c r="BB772" s="19"/>
      <c r="BC772" s="19"/>
      <c r="BG772" s="12"/>
      <c r="BH772" s="12"/>
      <c r="BI772" s="12"/>
      <c r="BJ772" s="12"/>
      <c r="BK772" s="12"/>
      <c r="BL772" s="12"/>
      <c r="BM772" s="12"/>
      <c r="BN772" s="12"/>
      <c r="BO772" s="12"/>
      <c r="BP772" s="12"/>
      <c r="BQ772" s="12"/>
      <c r="BR772" s="12"/>
      <c r="BS772" s="12"/>
      <c r="BT772" s="76"/>
      <c r="BU772" s="76"/>
    </row>
    <row r="773" spans="1: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25"/>
      <c r="AD773" s="125"/>
      <c r="AE773" s="125"/>
      <c r="AF773" s="125"/>
      <c r="AG773" s="125"/>
      <c r="AH773" s="125"/>
      <c r="AI773" s="125"/>
      <c r="AJ773" s="125"/>
      <c r="AK773" s="125"/>
      <c r="AL773" s="125"/>
      <c r="AM773" s="125"/>
      <c r="AN773" s="125"/>
      <c r="AO773" s="125"/>
      <c r="AP773" s="125"/>
      <c r="AQ773" s="125"/>
      <c r="AR773" s="125"/>
      <c r="AS773" s="19"/>
      <c r="AT773" s="19"/>
      <c r="AU773" s="19"/>
      <c r="AV773" s="19"/>
      <c r="AW773" s="19"/>
      <c r="AX773" s="19"/>
      <c r="AY773" s="19"/>
      <c r="AZ773" s="19"/>
      <c r="BA773" s="19"/>
      <c r="BB773" s="19"/>
      <c r="BC773" s="19"/>
      <c r="BG773" s="12"/>
      <c r="BH773" s="12"/>
      <c r="BI773" s="12"/>
      <c r="BJ773" s="12"/>
      <c r="BK773" s="12"/>
      <c r="BL773" s="12"/>
      <c r="BM773" s="12"/>
      <c r="BN773" s="12"/>
      <c r="BO773" s="12"/>
      <c r="BP773" s="12"/>
      <c r="BQ773" s="12"/>
      <c r="BR773" s="12"/>
      <c r="BS773" s="12"/>
      <c r="BT773" s="76"/>
      <c r="BU773" s="76"/>
    </row>
    <row r="774" spans="1:73">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25"/>
      <c r="AD774" s="125"/>
      <c r="AE774" s="125"/>
      <c r="AF774" s="125"/>
      <c r="AG774" s="125"/>
      <c r="AH774" s="125"/>
      <c r="AI774" s="125"/>
      <c r="AJ774" s="125"/>
      <c r="AK774" s="125"/>
      <c r="AL774" s="125"/>
      <c r="AM774" s="125"/>
      <c r="AN774" s="125"/>
      <c r="AO774" s="125"/>
      <c r="AP774" s="125"/>
      <c r="AQ774" s="125"/>
      <c r="AR774" s="125"/>
      <c r="AS774" s="19"/>
      <c r="AT774" s="19"/>
      <c r="AU774" s="19"/>
      <c r="AV774" s="19"/>
      <c r="AW774" s="19"/>
      <c r="AX774" s="19"/>
      <c r="AY774" s="19"/>
      <c r="AZ774" s="19"/>
      <c r="BA774" s="19"/>
      <c r="BB774" s="19"/>
      <c r="BC774" s="19"/>
      <c r="BG774" s="12"/>
      <c r="BH774" s="12"/>
      <c r="BI774" s="12"/>
      <c r="BJ774" s="12"/>
      <c r="BK774" s="12"/>
      <c r="BL774" s="12"/>
      <c r="BM774" s="12"/>
      <c r="BN774" s="12"/>
      <c r="BO774" s="12"/>
      <c r="BP774" s="12"/>
      <c r="BQ774" s="12"/>
      <c r="BR774" s="12"/>
      <c r="BS774" s="12"/>
      <c r="BT774" s="76"/>
      <c r="BU774" s="76"/>
    </row>
    <row r="775" spans="1:73">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25"/>
      <c r="AD775" s="125"/>
      <c r="AE775" s="125"/>
      <c r="AF775" s="125"/>
      <c r="AG775" s="125"/>
      <c r="AH775" s="125"/>
      <c r="AI775" s="125"/>
      <c r="AJ775" s="125"/>
      <c r="AK775" s="125"/>
      <c r="AL775" s="125"/>
      <c r="AM775" s="125"/>
      <c r="AN775" s="125"/>
      <c r="AO775" s="125"/>
      <c r="AP775" s="125"/>
      <c r="AQ775" s="125"/>
      <c r="AR775" s="125"/>
      <c r="AS775" s="19"/>
      <c r="AT775" s="19"/>
      <c r="AU775" s="19"/>
      <c r="AV775" s="19"/>
      <c r="AW775" s="19"/>
      <c r="AX775" s="19"/>
      <c r="AY775" s="19"/>
      <c r="AZ775" s="19"/>
      <c r="BA775" s="19"/>
      <c r="BB775" s="19"/>
      <c r="BC775" s="19"/>
      <c r="BG775" s="12"/>
      <c r="BH775" s="12"/>
      <c r="BI775" s="12"/>
      <c r="BJ775" s="12"/>
      <c r="BK775" s="12"/>
      <c r="BL775" s="12"/>
      <c r="BM775" s="12"/>
      <c r="BN775" s="12"/>
      <c r="BO775" s="12"/>
      <c r="BP775" s="12"/>
      <c r="BQ775" s="12"/>
      <c r="BR775" s="12"/>
      <c r="BS775" s="12"/>
      <c r="BT775" s="76"/>
      <c r="BU775" s="76"/>
    </row>
    <row r="776" spans="1:73">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25"/>
      <c r="AD776" s="125"/>
      <c r="AE776" s="125"/>
      <c r="AF776" s="125"/>
      <c r="AG776" s="125"/>
      <c r="AH776" s="125"/>
      <c r="AI776" s="125"/>
      <c r="AJ776" s="125"/>
      <c r="AK776" s="125"/>
      <c r="AL776" s="125"/>
      <c r="AM776" s="125"/>
      <c r="AN776" s="125"/>
      <c r="AO776" s="125"/>
      <c r="AP776" s="125"/>
      <c r="AQ776" s="125"/>
      <c r="AR776" s="125"/>
      <c r="AS776" s="19"/>
      <c r="AT776" s="19"/>
      <c r="AU776" s="19"/>
      <c r="AV776" s="19"/>
      <c r="AW776" s="19"/>
      <c r="AX776" s="19"/>
      <c r="AY776" s="19"/>
      <c r="AZ776" s="19"/>
      <c r="BA776" s="19"/>
      <c r="BB776" s="19"/>
      <c r="BC776" s="19"/>
      <c r="BG776" s="12"/>
      <c r="BH776" s="12"/>
      <c r="BI776" s="12"/>
      <c r="BJ776" s="12"/>
      <c r="BK776" s="12"/>
      <c r="BL776" s="12"/>
      <c r="BM776" s="12"/>
      <c r="BN776" s="12"/>
      <c r="BO776" s="12"/>
      <c r="BP776" s="12"/>
      <c r="BQ776" s="12"/>
      <c r="BR776" s="12"/>
      <c r="BS776" s="12"/>
      <c r="BT776" s="76"/>
      <c r="BU776" s="76"/>
    </row>
    <row r="777" spans="1:73">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25"/>
      <c r="AD777" s="125"/>
      <c r="AE777" s="125"/>
      <c r="AF777" s="125"/>
      <c r="AG777" s="125"/>
      <c r="AH777" s="125"/>
      <c r="AI777" s="125"/>
      <c r="AJ777" s="125"/>
      <c r="AK777" s="125"/>
      <c r="AL777" s="125"/>
      <c r="AM777" s="125"/>
      <c r="AN777" s="125"/>
      <c r="AO777" s="125"/>
      <c r="AP777" s="125"/>
      <c r="AQ777" s="125"/>
      <c r="AR777" s="125"/>
      <c r="AS777" s="19"/>
      <c r="AT777" s="19"/>
      <c r="AU777" s="19"/>
      <c r="AV777" s="19"/>
      <c r="AW777" s="19"/>
      <c r="AX777" s="19"/>
      <c r="AY777" s="19"/>
      <c r="AZ777" s="19"/>
      <c r="BA777" s="19"/>
      <c r="BB777" s="19"/>
      <c r="BC777" s="19"/>
      <c r="BG777" s="12"/>
      <c r="BH777" s="12"/>
      <c r="BI777" s="12"/>
      <c r="BJ777" s="12"/>
      <c r="BK777" s="12"/>
      <c r="BL777" s="12"/>
      <c r="BM777" s="12"/>
      <c r="BN777" s="12"/>
      <c r="BO777" s="12"/>
      <c r="BP777" s="12"/>
      <c r="BQ777" s="12"/>
      <c r="BR777" s="12"/>
      <c r="BS777" s="12"/>
      <c r="BT777" s="76"/>
      <c r="BU777" s="76"/>
    </row>
    <row r="778" spans="1:73">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25"/>
      <c r="AD778" s="125"/>
      <c r="AE778" s="125"/>
      <c r="AF778" s="125"/>
      <c r="AG778" s="125"/>
      <c r="AH778" s="125"/>
      <c r="AI778" s="125"/>
      <c r="AJ778" s="125"/>
      <c r="AK778" s="125"/>
      <c r="AL778" s="125"/>
      <c r="AM778" s="125"/>
      <c r="AN778" s="125"/>
      <c r="AO778" s="125"/>
      <c r="AP778" s="125"/>
      <c r="AQ778" s="125"/>
      <c r="AR778" s="125"/>
      <c r="AS778" s="19"/>
      <c r="AT778" s="19"/>
      <c r="AU778" s="19"/>
      <c r="AV778" s="19"/>
      <c r="AW778" s="19"/>
      <c r="AX778" s="19"/>
      <c r="AY778" s="19"/>
      <c r="AZ778" s="19"/>
      <c r="BA778" s="19"/>
      <c r="BB778" s="19"/>
      <c r="BC778" s="19"/>
      <c r="BG778" s="12"/>
      <c r="BH778" s="12"/>
      <c r="BI778" s="12"/>
      <c r="BJ778" s="12"/>
      <c r="BK778" s="12"/>
      <c r="BL778" s="12"/>
      <c r="BM778" s="12"/>
      <c r="BN778" s="12"/>
      <c r="BO778" s="12"/>
      <c r="BP778" s="12"/>
      <c r="BQ778" s="12"/>
      <c r="BR778" s="12"/>
      <c r="BS778" s="12"/>
      <c r="BT778" s="76"/>
      <c r="BU778" s="76"/>
    </row>
    <row r="779" spans="1:73">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25"/>
      <c r="AD779" s="125"/>
      <c r="AE779" s="125"/>
      <c r="AF779" s="125"/>
      <c r="AG779" s="125"/>
      <c r="AH779" s="125"/>
      <c r="AI779" s="125"/>
      <c r="AJ779" s="125"/>
      <c r="AK779" s="125"/>
      <c r="AL779" s="125"/>
      <c r="AM779" s="125"/>
      <c r="AN779" s="125"/>
      <c r="AO779" s="125"/>
      <c r="AP779" s="125"/>
      <c r="AQ779" s="125"/>
      <c r="AR779" s="125"/>
      <c r="AS779" s="19"/>
      <c r="AT779" s="19"/>
      <c r="AU779" s="19"/>
      <c r="AV779" s="19"/>
      <c r="AW779" s="19"/>
      <c r="AX779" s="19"/>
      <c r="AY779" s="19"/>
      <c r="AZ779" s="19"/>
      <c r="BA779" s="19"/>
      <c r="BB779" s="19"/>
      <c r="BC779" s="19"/>
      <c r="BG779" s="12"/>
      <c r="BH779" s="12"/>
      <c r="BI779" s="12"/>
      <c r="BJ779" s="12"/>
      <c r="BK779" s="12"/>
      <c r="BL779" s="12"/>
      <c r="BM779" s="12"/>
      <c r="BN779" s="12"/>
      <c r="BO779" s="12"/>
      <c r="BP779" s="12"/>
      <c r="BQ779" s="12"/>
      <c r="BR779" s="12"/>
      <c r="BS779" s="12"/>
      <c r="BT779" s="76"/>
      <c r="BU779" s="76"/>
    </row>
    <row r="780" spans="1:73">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25"/>
      <c r="AD780" s="125"/>
      <c r="AE780" s="125"/>
      <c r="AF780" s="125"/>
      <c r="AG780" s="125"/>
      <c r="AH780" s="125"/>
      <c r="AI780" s="125"/>
      <c r="AJ780" s="125"/>
      <c r="AK780" s="125"/>
      <c r="AL780" s="125"/>
      <c r="AM780" s="125"/>
      <c r="AN780" s="125"/>
      <c r="AO780" s="125"/>
      <c r="AP780" s="125"/>
      <c r="AQ780" s="125"/>
      <c r="AR780" s="125"/>
      <c r="AS780" s="19"/>
      <c r="AT780" s="19"/>
      <c r="AU780" s="19"/>
      <c r="AV780" s="19"/>
      <c r="AW780" s="19"/>
      <c r="AX780" s="19"/>
      <c r="AY780" s="19"/>
      <c r="AZ780" s="19"/>
      <c r="BA780" s="19"/>
      <c r="BB780" s="19"/>
      <c r="BC780" s="19"/>
      <c r="BG780" s="12"/>
      <c r="BH780" s="12"/>
      <c r="BI780" s="12"/>
      <c r="BJ780" s="12"/>
      <c r="BK780" s="12"/>
      <c r="BL780" s="12"/>
      <c r="BM780" s="12"/>
      <c r="BN780" s="12"/>
      <c r="BO780" s="12"/>
      <c r="BP780" s="12"/>
      <c r="BQ780" s="12"/>
      <c r="BR780" s="12"/>
      <c r="BS780" s="12"/>
      <c r="BT780" s="76"/>
      <c r="BU780" s="76"/>
    </row>
    <row r="781" spans="1:73">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248"/>
      <c r="AB781" s="19"/>
      <c r="AC781" s="118"/>
      <c r="AD781" s="118"/>
      <c r="AE781" s="118"/>
      <c r="AF781" s="118"/>
      <c r="AG781" s="118"/>
      <c r="AH781" s="118"/>
      <c r="AI781" s="118"/>
      <c r="AJ781" s="118"/>
      <c r="AK781" s="118"/>
      <c r="AL781" s="118"/>
      <c r="AM781" s="118"/>
      <c r="AN781" s="118"/>
      <c r="AO781" s="118"/>
      <c r="AP781" s="118"/>
      <c r="AQ781" s="118"/>
      <c r="AR781" s="118"/>
      <c r="AS781" s="19"/>
      <c r="AT781" s="19"/>
      <c r="AU781" s="19"/>
      <c r="AV781" s="19"/>
      <c r="AW781" s="19"/>
      <c r="AX781" s="19"/>
      <c r="AY781" s="19"/>
      <c r="AZ781" s="19"/>
      <c r="BA781" s="19"/>
      <c r="BB781" s="19"/>
      <c r="BC781" s="19"/>
      <c r="BG781" s="12"/>
      <c r="BH781" s="12"/>
      <c r="BI781" s="12"/>
      <c r="BJ781" s="12"/>
      <c r="BK781" s="12"/>
      <c r="BL781" s="12"/>
      <c r="BM781" s="12"/>
      <c r="BN781" s="12"/>
      <c r="BO781" s="12"/>
      <c r="BP781" s="12"/>
      <c r="BQ781" s="12"/>
      <c r="BR781" s="12"/>
      <c r="BS781" s="12"/>
      <c r="BT781" s="76"/>
      <c r="BU781" s="76"/>
    </row>
    <row r="782" spans="1:73">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339"/>
      <c r="AB782" s="19"/>
      <c r="AC782" s="610" t="s">
        <v>109</v>
      </c>
      <c r="AD782" s="610"/>
      <c r="AE782" s="118"/>
      <c r="AF782" s="118"/>
      <c r="AG782" s="118"/>
      <c r="AH782" s="118"/>
      <c r="AI782" s="118"/>
      <c r="AJ782" s="118"/>
      <c r="AK782" s="118"/>
      <c r="AL782" s="118"/>
      <c r="AM782" s="118"/>
      <c r="AN782" s="118"/>
      <c r="AO782" s="118"/>
      <c r="AP782" s="118"/>
      <c r="AQ782" s="118"/>
      <c r="AR782" s="118"/>
      <c r="AS782" s="19"/>
      <c r="AT782" s="19"/>
      <c r="AU782" s="19"/>
      <c r="AV782" s="19"/>
      <c r="AW782" s="19"/>
      <c r="AX782" s="19"/>
      <c r="AY782" s="19"/>
      <c r="AZ782" s="19"/>
      <c r="BA782" s="19"/>
      <c r="BB782" s="19"/>
      <c r="BC782" s="19"/>
      <c r="BG782" s="12"/>
      <c r="BH782" s="12"/>
      <c r="BI782" s="12"/>
      <c r="BJ782" s="12"/>
      <c r="BK782" s="12"/>
      <c r="BL782" s="12"/>
      <c r="BM782" s="12"/>
      <c r="BN782" s="12"/>
      <c r="BO782" s="12"/>
      <c r="BP782" s="12"/>
      <c r="BQ782" s="12"/>
      <c r="BR782" s="12"/>
      <c r="BS782" s="12"/>
      <c r="BT782" s="76"/>
      <c r="BU782" s="76"/>
    </row>
    <row r="783" spans="1:7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214"/>
      <c r="AB783" s="19"/>
      <c r="AC783" s="118"/>
      <c r="AD783" s="118"/>
      <c r="AE783" s="118"/>
      <c r="AF783" s="118"/>
      <c r="AG783" s="118"/>
      <c r="AH783" s="118"/>
      <c r="AI783" s="118"/>
      <c r="AJ783" s="118"/>
      <c r="AK783" s="118"/>
      <c r="AL783" s="118"/>
      <c r="AM783" s="118"/>
      <c r="AN783" s="118"/>
      <c r="AO783" s="118"/>
      <c r="AP783" s="118"/>
      <c r="AQ783" s="118"/>
      <c r="AR783" s="118"/>
      <c r="AS783" s="19"/>
      <c r="AT783" s="19"/>
      <c r="AU783" s="19"/>
      <c r="AV783" s="19"/>
      <c r="AW783" s="19"/>
      <c r="AX783" s="19"/>
      <c r="AY783" s="19"/>
      <c r="AZ783" s="19"/>
      <c r="BA783" s="19"/>
      <c r="BB783" s="19"/>
      <c r="BC783" s="19"/>
      <c r="BG783" s="12"/>
      <c r="BH783" s="12"/>
      <c r="BI783" s="12"/>
      <c r="BJ783" s="12"/>
      <c r="BK783" s="12"/>
      <c r="BL783" s="12"/>
      <c r="BM783" s="12"/>
      <c r="BN783" s="12"/>
      <c r="BO783" s="12"/>
      <c r="BP783" s="12"/>
      <c r="BQ783" s="12"/>
      <c r="BR783" s="12"/>
      <c r="BS783" s="12"/>
      <c r="BT783" s="76"/>
      <c r="BU783" s="76"/>
    </row>
    <row r="784" spans="1:73">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18"/>
      <c r="AD784" s="118"/>
      <c r="AE784" s="118"/>
      <c r="AF784" s="118"/>
      <c r="AG784" s="118"/>
      <c r="AH784" s="118"/>
      <c r="AI784" s="118"/>
      <c r="AJ784" s="118"/>
      <c r="AK784" s="118"/>
      <c r="AL784" s="118"/>
      <c r="AM784" s="118"/>
      <c r="AN784" s="118"/>
      <c r="AO784" s="118"/>
      <c r="AP784" s="118"/>
      <c r="AQ784" s="118"/>
      <c r="AR784" s="118"/>
      <c r="AS784" s="19"/>
      <c r="AT784" s="19"/>
      <c r="AU784" s="19"/>
      <c r="AV784" s="19"/>
      <c r="AW784" s="19"/>
      <c r="AX784" s="19"/>
      <c r="AY784" s="19"/>
      <c r="AZ784" s="19"/>
      <c r="BA784" s="19"/>
      <c r="BB784" s="19"/>
      <c r="BC784" s="19"/>
      <c r="BG784" s="12"/>
      <c r="BH784" s="12"/>
      <c r="BI784" s="12"/>
      <c r="BJ784" s="12"/>
      <c r="BK784" s="12"/>
      <c r="BL784" s="12"/>
      <c r="BM784" s="12"/>
      <c r="BN784" s="12"/>
      <c r="BO784" s="12"/>
      <c r="BP784" s="12"/>
      <c r="BQ784" s="12"/>
      <c r="BR784" s="12"/>
      <c r="BS784" s="12"/>
      <c r="BT784" s="76"/>
      <c r="BU784" s="76"/>
    </row>
    <row r="785" spans="1:73">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18"/>
      <c r="AD785" s="118"/>
      <c r="AE785" s="118"/>
      <c r="AF785" s="118"/>
      <c r="AG785" s="118"/>
      <c r="AH785" s="118"/>
      <c r="AI785" s="118"/>
      <c r="AJ785" s="118"/>
      <c r="AK785" s="118"/>
      <c r="AL785" s="118"/>
      <c r="AM785" s="118"/>
      <c r="AN785" s="118"/>
      <c r="AO785" s="118"/>
      <c r="AP785" s="118"/>
      <c r="AQ785" s="118"/>
      <c r="AR785" s="118"/>
      <c r="AS785" s="19"/>
      <c r="AT785" s="19"/>
      <c r="AU785" s="19"/>
      <c r="AV785" s="19"/>
      <c r="AW785" s="19"/>
      <c r="AX785" s="19"/>
      <c r="AY785" s="19"/>
      <c r="AZ785" s="19"/>
      <c r="BA785" s="19"/>
      <c r="BB785" s="19"/>
      <c r="BC785" s="19"/>
      <c r="BG785" s="12"/>
      <c r="BH785" s="12"/>
      <c r="BI785" s="12"/>
      <c r="BJ785" s="12"/>
      <c r="BK785" s="12"/>
      <c r="BL785" s="12"/>
      <c r="BM785" s="12"/>
      <c r="BN785" s="12"/>
      <c r="BO785" s="12"/>
      <c r="BP785" s="12"/>
      <c r="BQ785" s="12"/>
      <c r="BR785" s="12"/>
      <c r="BS785" s="12"/>
      <c r="BT785" s="76"/>
      <c r="BU785" s="76"/>
    </row>
    <row r="786" spans="1:73">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18"/>
      <c r="AD786" s="118"/>
      <c r="AE786" s="118"/>
      <c r="AF786" s="118"/>
      <c r="AG786" s="118"/>
      <c r="AH786" s="118"/>
      <c r="AI786" s="118"/>
      <c r="AJ786" s="118"/>
      <c r="AK786" s="118"/>
      <c r="AL786" s="118"/>
      <c r="AM786" s="118"/>
      <c r="AN786" s="118"/>
      <c r="AO786" s="118"/>
      <c r="AP786" s="118"/>
      <c r="AQ786" s="118"/>
      <c r="AR786" s="118"/>
      <c r="AS786" s="19"/>
      <c r="AT786" s="19"/>
      <c r="AU786" s="19"/>
      <c r="AV786" s="19"/>
      <c r="AW786" s="19"/>
      <c r="AX786" s="19"/>
      <c r="AY786" s="19"/>
      <c r="AZ786" s="19"/>
      <c r="BA786" s="19"/>
      <c r="BB786" s="19"/>
      <c r="BC786" s="19"/>
      <c r="BG786" s="12"/>
      <c r="BH786" s="12"/>
      <c r="BI786" s="12"/>
      <c r="BJ786" s="12"/>
      <c r="BK786" s="12"/>
      <c r="BL786" s="12"/>
      <c r="BM786" s="12"/>
      <c r="BN786" s="12"/>
      <c r="BO786" s="12"/>
      <c r="BP786" s="12"/>
      <c r="BQ786" s="12"/>
      <c r="BR786" s="12"/>
      <c r="BS786" s="12"/>
      <c r="BT786" s="76"/>
      <c r="BU786" s="76"/>
    </row>
    <row r="787" spans="1:73">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18"/>
      <c r="AD787" s="118"/>
      <c r="AE787" s="118"/>
      <c r="AF787" s="118"/>
      <c r="AG787" s="118"/>
      <c r="AH787" s="118"/>
      <c r="AI787" s="118"/>
      <c r="AJ787" s="118"/>
      <c r="AK787" s="118"/>
      <c r="AL787" s="118"/>
      <c r="AM787" s="118"/>
      <c r="AN787" s="118"/>
      <c r="AO787" s="118"/>
      <c r="AP787" s="118"/>
      <c r="AQ787" s="118"/>
      <c r="AR787" s="118"/>
      <c r="AS787" s="19"/>
      <c r="AT787" s="19"/>
      <c r="AU787" s="19"/>
      <c r="AV787" s="19"/>
      <c r="AW787" s="19"/>
      <c r="AX787" s="19"/>
      <c r="AY787" s="19"/>
      <c r="AZ787" s="19"/>
      <c r="BA787" s="19"/>
      <c r="BB787" s="19"/>
      <c r="BC787" s="19"/>
      <c r="BG787" s="12"/>
      <c r="BH787" s="12"/>
      <c r="BI787" s="12"/>
      <c r="BJ787" s="12"/>
      <c r="BK787" s="12"/>
      <c r="BL787" s="12"/>
      <c r="BM787" s="12"/>
      <c r="BN787" s="12"/>
      <c r="BO787" s="12"/>
      <c r="BP787" s="12"/>
      <c r="BQ787" s="12"/>
      <c r="BR787" s="12"/>
      <c r="BS787" s="12"/>
      <c r="BT787" s="76"/>
      <c r="BU787" s="76"/>
    </row>
    <row r="788" spans="1:73">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G788" s="12"/>
      <c r="BH788" s="12"/>
      <c r="BI788" s="12"/>
      <c r="BJ788" s="12"/>
      <c r="BK788" s="12"/>
      <c r="BL788" s="12"/>
      <c r="BM788" s="12"/>
      <c r="BN788" s="12"/>
      <c r="BO788" s="12"/>
      <c r="BP788" s="12"/>
      <c r="BQ788" s="12"/>
      <c r="BR788" s="12"/>
      <c r="BS788" s="12"/>
      <c r="BT788" s="76"/>
      <c r="BU788" s="76"/>
    </row>
    <row r="789" spans="1:73">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G789" s="12"/>
      <c r="BH789" s="12"/>
      <c r="BI789" s="12"/>
      <c r="BJ789" s="12"/>
      <c r="BK789" s="12"/>
      <c r="BL789" s="12"/>
      <c r="BM789" s="12"/>
      <c r="BN789" s="12"/>
      <c r="BO789" s="12"/>
      <c r="BP789" s="12"/>
      <c r="BQ789" s="12"/>
      <c r="BR789" s="12"/>
      <c r="BS789" s="12"/>
      <c r="BT789" s="76"/>
      <c r="BU789" s="76"/>
    </row>
    <row r="790" spans="1:73" ht="2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92" t="str">
        <f>J1</f>
        <v>Seilesing HI 2015, ALDER</v>
      </c>
      <c r="AD790" s="118"/>
      <c r="AE790" s="118"/>
      <c r="AF790" s="118"/>
      <c r="AG790" s="118"/>
      <c r="AH790" s="118"/>
      <c r="AI790" s="118"/>
      <c r="AJ790" s="118"/>
      <c r="AK790" s="118"/>
      <c r="AL790" s="118"/>
      <c r="AM790" s="118"/>
      <c r="AN790" s="118"/>
      <c r="AO790" s="118"/>
      <c r="AP790" s="118"/>
      <c r="AQ790" s="118"/>
      <c r="AR790" s="118"/>
      <c r="AS790" s="19"/>
      <c r="AT790" s="19"/>
      <c r="AU790" s="19"/>
      <c r="AV790" s="19"/>
      <c r="AW790" s="19"/>
      <c r="AX790" s="19"/>
      <c r="AY790" s="19"/>
      <c r="AZ790" s="19"/>
      <c r="BA790" s="19"/>
      <c r="BB790" s="19"/>
      <c r="BC790" s="19"/>
      <c r="BG790" s="12"/>
      <c r="BH790" s="12"/>
      <c r="BI790" s="12"/>
      <c r="BJ790" s="12"/>
      <c r="BK790" s="12"/>
      <c r="BL790" s="12"/>
      <c r="BM790" s="12"/>
      <c r="BN790" s="12"/>
      <c r="BO790" s="12"/>
      <c r="BP790" s="12"/>
      <c r="BQ790" s="12"/>
      <c r="BR790" s="12"/>
      <c r="BS790" s="12"/>
      <c r="BT790" s="76"/>
      <c r="BU790" s="76"/>
    </row>
    <row r="791" spans="1:73">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25"/>
      <c r="AD791" s="125"/>
      <c r="AE791" s="125"/>
      <c r="AF791" s="125"/>
      <c r="AG791" s="125"/>
      <c r="AH791" s="125"/>
      <c r="AI791" s="125"/>
      <c r="AJ791" s="125"/>
      <c r="AK791" s="125"/>
      <c r="AL791" s="125"/>
      <c r="AM791" s="125"/>
      <c r="AN791" s="125"/>
      <c r="AO791" s="125"/>
      <c r="AP791" s="125"/>
      <c r="AQ791" s="125"/>
      <c r="AR791" s="125"/>
      <c r="AS791" s="19"/>
      <c r="AT791" s="19"/>
      <c r="AU791" s="19"/>
      <c r="AV791" s="19"/>
      <c r="AW791" s="19"/>
      <c r="AX791" s="19"/>
      <c r="AY791" s="19"/>
      <c r="AZ791" s="19"/>
      <c r="BA791" s="19"/>
      <c r="BB791" s="19"/>
      <c r="BC791" s="19"/>
      <c r="BG791" s="12"/>
      <c r="BH791" s="12"/>
      <c r="BI791" s="12"/>
      <c r="BJ791" s="12"/>
      <c r="BK791" s="12"/>
      <c r="BL791" s="12"/>
      <c r="BM791" s="12"/>
      <c r="BN791" s="12"/>
      <c r="BO791" s="12"/>
      <c r="BP791" s="12"/>
      <c r="BQ791" s="12"/>
      <c r="BR791" s="12"/>
      <c r="BS791" s="12"/>
      <c r="BT791" s="76"/>
      <c r="BU791" s="76"/>
    </row>
    <row r="792" spans="1:73">
      <c r="A792" s="214"/>
      <c r="B792" s="214"/>
      <c r="C792" s="214"/>
      <c r="D792" s="214"/>
      <c r="E792" s="332"/>
      <c r="F792" s="332"/>
      <c r="G792" s="214"/>
      <c r="H792" s="333"/>
      <c r="I792" s="333"/>
      <c r="J792" s="214"/>
      <c r="K792" s="214"/>
      <c r="L792" s="214"/>
      <c r="M792" s="214"/>
      <c r="N792" s="214"/>
      <c r="O792" s="214"/>
      <c r="P792" s="214"/>
      <c r="Q792" s="214"/>
      <c r="R792" s="248"/>
      <c r="S792" s="248"/>
      <c r="T792" s="248"/>
      <c r="U792" s="248"/>
      <c r="V792" s="248"/>
      <c r="W792" s="248"/>
      <c r="X792" s="248"/>
      <c r="Y792" s="248"/>
      <c r="Z792" s="248"/>
      <c r="AA792" s="19"/>
      <c r="AB792" s="19"/>
      <c r="AC792" s="125"/>
      <c r="AD792" s="125"/>
      <c r="AE792" s="125"/>
      <c r="AF792" s="125"/>
      <c r="AG792" s="125"/>
      <c r="AH792" s="125"/>
      <c r="AI792" s="125"/>
      <c r="AJ792" s="125"/>
      <c r="AK792" s="125"/>
      <c r="AL792" s="125"/>
      <c r="AM792" s="125"/>
      <c r="AN792" s="125"/>
      <c r="AO792" s="125"/>
      <c r="AP792" s="125"/>
      <c r="AQ792" s="125"/>
      <c r="AR792" s="125"/>
      <c r="AS792" s="19"/>
      <c r="AT792" s="19"/>
      <c r="AU792" s="19"/>
      <c r="AV792" s="19"/>
      <c r="AW792" s="19"/>
      <c r="AX792" s="19"/>
      <c r="AY792" s="19"/>
      <c r="AZ792" s="19"/>
      <c r="BA792" s="19"/>
      <c r="BB792" s="19"/>
      <c r="BC792" s="19"/>
      <c r="BG792" s="12"/>
      <c r="BH792" s="12"/>
      <c r="BI792" s="12"/>
      <c r="BJ792" s="12"/>
      <c r="BK792" s="12"/>
      <c r="BL792" s="12"/>
      <c r="BM792" s="12"/>
      <c r="BN792" s="12"/>
      <c r="BO792" s="12"/>
      <c r="BP792" s="12"/>
      <c r="BQ792" s="12"/>
      <c r="BR792" s="12"/>
      <c r="BS792" s="12"/>
      <c r="BT792" s="76"/>
      <c r="BU792" s="76"/>
    </row>
    <row r="793" spans="1:73">
      <c r="A793" s="335" t="s">
        <v>110</v>
      </c>
      <c r="B793" s="336"/>
      <c r="C793" s="337"/>
      <c r="D793" s="336" t="s">
        <v>70</v>
      </c>
      <c r="E793" s="338"/>
      <c r="F793" s="336" t="s">
        <v>70</v>
      </c>
      <c r="G793" s="337"/>
      <c r="H793" s="336" t="s">
        <v>70</v>
      </c>
      <c r="I793" s="336"/>
      <c r="J793" s="337"/>
      <c r="K793" s="336" t="s">
        <v>70</v>
      </c>
      <c r="L793" s="337"/>
      <c r="M793" s="336" t="s">
        <v>70</v>
      </c>
      <c r="N793" s="336"/>
      <c r="O793" s="337"/>
      <c r="P793" s="336" t="s">
        <v>70</v>
      </c>
      <c r="Q793" s="337"/>
      <c r="R793" s="339"/>
      <c r="S793" s="336" t="s">
        <v>70</v>
      </c>
      <c r="T793" s="339"/>
      <c r="U793" s="336" t="s">
        <v>70</v>
      </c>
      <c r="V793" s="339"/>
      <c r="W793" s="336" t="s">
        <v>70</v>
      </c>
      <c r="X793" s="339"/>
      <c r="Y793" s="339"/>
      <c r="Z793" s="336" t="s">
        <v>70</v>
      </c>
      <c r="AA793" s="19"/>
      <c r="AB793" s="19"/>
      <c r="AC793" s="125"/>
      <c r="AD793" s="125"/>
      <c r="AE793" s="125"/>
      <c r="AF793" s="125"/>
      <c r="AG793" s="125"/>
      <c r="AH793" s="125"/>
      <c r="AI793" s="125"/>
      <c r="AJ793" s="125"/>
      <c r="AK793" s="125"/>
      <c r="AL793" s="125"/>
      <c r="AM793" s="125"/>
      <c r="AN793" s="125"/>
      <c r="AO793" s="125"/>
      <c r="AP793" s="125"/>
      <c r="AQ793" s="125"/>
      <c r="AR793" s="125"/>
      <c r="AS793" s="19"/>
      <c r="AT793" s="19"/>
      <c r="AU793" s="19"/>
      <c r="AV793" s="19"/>
      <c r="AW793" s="19"/>
      <c r="AX793" s="19"/>
      <c r="AY793" s="19"/>
      <c r="AZ793" s="19"/>
      <c r="BA793" s="19"/>
      <c r="BB793" s="19"/>
      <c r="BC793" s="19"/>
      <c r="BG793" s="12"/>
      <c r="BH793" s="12"/>
      <c r="BI793" s="12"/>
      <c r="BJ793" s="12"/>
      <c r="BK793" s="12"/>
      <c r="BL793" s="12"/>
      <c r="BM793" s="12"/>
      <c r="BN793" s="12"/>
      <c r="BO793" s="12"/>
      <c r="BP793" s="12"/>
      <c r="BQ793" s="12"/>
      <c r="BR793" s="12"/>
      <c r="BS793" s="12"/>
      <c r="BT793" s="76"/>
      <c r="BU793" s="76"/>
    </row>
    <row r="794" spans="1:73">
      <c r="A794" s="214"/>
      <c r="B794" s="214"/>
      <c r="C794" s="214"/>
      <c r="D794" s="214"/>
      <c r="E794" s="332"/>
      <c r="F794" s="332"/>
      <c r="G794" s="214"/>
      <c r="H794" s="333"/>
      <c r="I794" s="333"/>
      <c r="J794" s="214"/>
      <c r="K794" s="214"/>
      <c r="L794" s="214"/>
      <c r="M794" s="214"/>
      <c r="N794" s="214"/>
      <c r="O794" s="214"/>
      <c r="P794" s="214"/>
      <c r="Q794" s="214"/>
      <c r="R794" s="214"/>
      <c r="S794" s="214"/>
      <c r="T794" s="214"/>
      <c r="U794" s="214"/>
      <c r="V794" s="214"/>
      <c r="W794" s="214"/>
      <c r="X794" s="214"/>
      <c r="Y794" s="214"/>
      <c r="Z794" s="214"/>
      <c r="AA794" s="19"/>
      <c r="AB794" s="19"/>
      <c r="AC794" s="125"/>
      <c r="AD794" s="125"/>
      <c r="AE794" s="125"/>
      <c r="AF794" s="125"/>
      <c r="AG794" s="125"/>
      <c r="AH794" s="125"/>
      <c r="AI794" s="125"/>
      <c r="AJ794" s="125"/>
      <c r="AK794" s="125"/>
      <c r="AL794" s="125"/>
      <c r="AM794" s="125"/>
      <c r="AN794" s="125"/>
      <c r="AO794" s="125"/>
      <c r="AP794" s="125"/>
      <c r="AQ794" s="125"/>
      <c r="AR794" s="125"/>
      <c r="AS794" s="19"/>
      <c r="AT794" s="19"/>
      <c r="AU794" s="19"/>
      <c r="AV794" s="19"/>
      <c r="AW794" s="19"/>
      <c r="AX794" s="19"/>
      <c r="AY794" s="19"/>
      <c r="AZ794" s="19"/>
      <c r="BA794" s="19"/>
      <c r="BB794" s="19"/>
      <c r="BC794" s="19"/>
      <c r="BG794" s="12"/>
      <c r="BH794" s="12"/>
      <c r="BI794" s="12"/>
      <c r="BJ794" s="12"/>
      <c r="BK794" s="12"/>
      <c r="BL794" s="12"/>
      <c r="BM794" s="12"/>
      <c r="BN794" s="12"/>
      <c r="BO794" s="12"/>
      <c r="BP794" s="12"/>
      <c r="BQ794" s="12"/>
      <c r="BR794" s="12"/>
      <c r="BS794" s="12"/>
      <c r="BT794" s="76"/>
      <c r="BU794" s="76"/>
    </row>
    <row r="795" spans="1:73">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25"/>
      <c r="AD795" s="125"/>
      <c r="AE795" s="125"/>
      <c r="AF795" s="125"/>
      <c r="AG795" s="125"/>
      <c r="AH795" s="125"/>
      <c r="AI795" s="125"/>
      <c r="AJ795" s="125"/>
      <c r="AK795" s="125"/>
      <c r="AL795" s="125"/>
      <c r="AM795" s="125"/>
      <c r="AN795" s="125"/>
      <c r="AO795" s="125"/>
      <c r="AP795" s="125"/>
      <c r="AQ795" s="125"/>
      <c r="AR795" s="125"/>
      <c r="AS795" s="19"/>
      <c r="AT795" s="19"/>
      <c r="AU795" s="19"/>
      <c r="AV795" s="19"/>
      <c r="AW795" s="19"/>
      <c r="AX795" s="19"/>
      <c r="AY795" s="19"/>
      <c r="AZ795" s="19"/>
      <c r="BA795" s="19"/>
      <c r="BB795" s="19"/>
      <c r="BC795" s="19"/>
      <c r="BG795" s="12"/>
      <c r="BH795" s="12"/>
      <c r="BI795" s="12"/>
      <c r="BJ795" s="12"/>
      <c r="BK795" s="12"/>
      <c r="BL795" s="12"/>
      <c r="BM795" s="12"/>
      <c r="BN795" s="12"/>
      <c r="BO795" s="12"/>
      <c r="BP795" s="12"/>
      <c r="BQ795" s="12"/>
      <c r="BR795" s="12"/>
      <c r="BS795" s="12"/>
      <c r="BT795" s="76"/>
      <c r="BU795" s="76"/>
    </row>
    <row r="796" spans="1:73">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25"/>
      <c r="AD796" s="125"/>
      <c r="AE796" s="125"/>
      <c r="AF796" s="125"/>
      <c r="AG796" s="125"/>
      <c r="AH796" s="125"/>
      <c r="AI796" s="125"/>
      <c r="AJ796" s="125"/>
      <c r="AK796" s="125"/>
      <c r="AL796" s="125"/>
      <c r="AM796" s="125"/>
      <c r="AN796" s="125"/>
      <c r="AO796" s="125"/>
      <c r="AP796" s="125"/>
      <c r="AQ796" s="125"/>
      <c r="AR796" s="125"/>
      <c r="AS796" s="19"/>
      <c r="AT796" s="19"/>
      <c r="AU796" s="19"/>
      <c r="AV796" s="19"/>
      <c r="AW796" s="19"/>
      <c r="AX796" s="19"/>
      <c r="AY796" s="19"/>
      <c r="AZ796" s="19"/>
      <c r="BA796" s="19"/>
      <c r="BB796" s="19"/>
      <c r="BC796" s="19"/>
      <c r="BG796" s="12"/>
      <c r="BH796" s="12"/>
      <c r="BI796" s="12"/>
      <c r="BJ796" s="12"/>
      <c r="BK796" s="12"/>
      <c r="BL796" s="12"/>
      <c r="BM796" s="12"/>
      <c r="BN796" s="12"/>
      <c r="BO796" s="12"/>
      <c r="BP796" s="12"/>
      <c r="BQ796" s="12"/>
      <c r="BR796" s="12"/>
      <c r="BS796" s="12"/>
      <c r="BT796" s="76"/>
      <c r="BU796" s="76"/>
    </row>
    <row r="797" spans="1:73">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25"/>
      <c r="AD797" s="125"/>
      <c r="AE797" s="125"/>
      <c r="AF797" s="125"/>
      <c r="AG797" s="125"/>
      <c r="AH797" s="125"/>
      <c r="AI797" s="125"/>
      <c r="AJ797" s="125"/>
      <c r="AK797" s="125"/>
      <c r="AL797" s="125"/>
      <c r="AM797" s="125"/>
      <c r="AN797" s="125"/>
      <c r="AO797" s="125"/>
      <c r="AP797" s="125"/>
      <c r="AQ797" s="125"/>
      <c r="AR797" s="125"/>
      <c r="AS797" s="19"/>
      <c r="AT797" s="19"/>
      <c r="AU797" s="19"/>
      <c r="AV797" s="19"/>
      <c r="AW797" s="19"/>
      <c r="AX797" s="19"/>
      <c r="AY797" s="19"/>
      <c r="AZ797" s="19"/>
      <c r="BA797" s="19"/>
      <c r="BB797" s="19"/>
      <c r="BC797" s="19"/>
      <c r="BG797" s="12"/>
      <c r="BH797" s="12"/>
      <c r="BI797" s="12"/>
      <c r="BJ797" s="12"/>
      <c r="BK797" s="12"/>
      <c r="BL797" s="12"/>
      <c r="BM797" s="12"/>
      <c r="BN797" s="12"/>
      <c r="BO797" s="12"/>
      <c r="BP797" s="12"/>
      <c r="BQ797" s="12"/>
      <c r="BR797" s="12"/>
      <c r="BS797" s="12"/>
      <c r="BT797" s="76"/>
      <c r="BU797" s="76"/>
    </row>
    <row r="798" spans="1:73">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25"/>
      <c r="AD798" s="125"/>
      <c r="AE798" s="125"/>
      <c r="AF798" s="125"/>
      <c r="AG798" s="125"/>
      <c r="AH798" s="125"/>
      <c r="AI798" s="125"/>
      <c r="AJ798" s="125"/>
      <c r="AK798" s="125"/>
      <c r="AL798" s="125"/>
      <c r="AM798" s="125"/>
      <c r="AN798" s="125"/>
      <c r="AO798" s="125"/>
      <c r="AP798" s="125"/>
      <c r="AQ798" s="125"/>
      <c r="AR798" s="125"/>
      <c r="AS798" s="19"/>
      <c r="AT798" s="19"/>
      <c r="AU798" s="19"/>
      <c r="AV798" s="19"/>
      <c r="AW798" s="19"/>
      <c r="AX798" s="19"/>
      <c r="AY798" s="19"/>
      <c r="AZ798" s="19"/>
      <c r="BA798" s="19"/>
      <c r="BB798" s="19"/>
      <c r="BC798" s="19"/>
      <c r="BT798" s="76"/>
      <c r="BU798" s="76"/>
    </row>
    <row r="799" spans="1:73">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25"/>
      <c r="AD799" s="125"/>
      <c r="AE799" s="125"/>
      <c r="AF799" s="125"/>
      <c r="AG799" s="125"/>
      <c r="AH799" s="125"/>
      <c r="AI799" s="125"/>
      <c r="AJ799" s="125"/>
      <c r="AK799" s="125"/>
      <c r="AL799" s="125"/>
      <c r="AM799" s="125"/>
      <c r="AN799" s="125"/>
      <c r="AO799" s="125"/>
      <c r="AP799" s="125"/>
      <c r="AQ799" s="125"/>
      <c r="AR799" s="125"/>
      <c r="AS799" s="19"/>
      <c r="AT799" s="19"/>
      <c r="AU799" s="19"/>
      <c r="AV799" s="19"/>
      <c r="AW799" s="19"/>
      <c r="AX799" s="19"/>
      <c r="AY799" s="19"/>
      <c r="AZ799" s="19"/>
      <c r="BA799" s="19"/>
      <c r="BB799" s="19"/>
      <c r="BC799" s="19"/>
      <c r="BD799" s="76"/>
      <c r="BE799" s="76"/>
      <c r="BF799" s="76"/>
      <c r="BG799" s="76"/>
      <c r="BH799" s="76"/>
      <c r="BI799" s="76"/>
      <c r="BJ799" s="76"/>
      <c r="BK799" s="76"/>
      <c r="BL799" s="76"/>
      <c r="BM799" s="76"/>
      <c r="BN799" s="76"/>
      <c r="BO799" s="76"/>
      <c r="BP799" s="76"/>
      <c r="BQ799" s="76"/>
      <c r="BR799" s="76"/>
      <c r="BS799" s="76"/>
      <c r="BT799" s="76"/>
      <c r="BU799" s="76"/>
    </row>
    <row r="800" spans="1:73">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25"/>
      <c r="AD800" s="125"/>
      <c r="AE800" s="125"/>
      <c r="AF800" s="125"/>
      <c r="AG800" s="125"/>
      <c r="AH800" s="125"/>
      <c r="AI800" s="125"/>
      <c r="AJ800" s="125"/>
      <c r="AK800" s="125"/>
      <c r="AL800" s="125"/>
      <c r="AM800" s="125"/>
      <c r="AN800" s="125"/>
      <c r="AO800" s="125"/>
      <c r="AP800" s="125"/>
      <c r="AQ800" s="125"/>
      <c r="AR800" s="125"/>
      <c r="AS800" s="19"/>
      <c r="AT800" s="19"/>
      <c r="AU800" s="19"/>
      <c r="AV800" s="19"/>
      <c r="AW800" s="19"/>
      <c r="AX800" s="19"/>
      <c r="AY800" s="19"/>
      <c r="AZ800" s="19"/>
      <c r="BA800" s="19"/>
      <c r="BB800" s="19"/>
      <c r="BC800" s="19"/>
      <c r="BD800" s="76"/>
      <c r="BE800" s="76"/>
      <c r="BF800" s="76"/>
      <c r="BG800" s="76"/>
      <c r="BH800" s="76"/>
      <c r="BI800" s="76"/>
      <c r="BJ800" s="76"/>
      <c r="BK800" s="76"/>
      <c r="BL800" s="76"/>
      <c r="BM800" s="76"/>
      <c r="BN800" s="76"/>
      <c r="BO800" s="76"/>
      <c r="BP800" s="76"/>
      <c r="BQ800" s="76"/>
      <c r="BR800" s="76"/>
      <c r="BS800" s="76"/>
      <c r="BT800" s="76"/>
      <c r="BU800" s="76"/>
    </row>
    <row r="801" spans="1:73">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25"/>
      <c r="AD801" s="125"/>
      <c r="AE801" s="125"/>
      <c r="AF801" s="125"/>
      <c r="AG801" s="125"/>
      <c r="AH801" s="125"/>
      <c r="AI801" s="125"/>
      <c r="AJ801" s="125"/>
      <c r="AK801" s="125"/>
      <c r="AL801" s="125"/>
      <c r="AM801" s="125"/>
      <c r="AN801" s="125"/>
      <c r="AO801" s="125"/>
      <c r="AP801" s="125"/>
      <c r="AQ801" s="125"/>
      <c r="AR801" s="125"/>
      <c r="AS801" s="19"/>
      <c r="AT801" s="19"/>
      <c r="AU801" s="19"/>
      <c r="AV801" s="19"/>
      <c r="AW801" s="19"/>
      <c r="AX801" s="19"/>
      <c r="AY801" s="19"/>
      <c r="AZ801" s="19"/>
      <c r="BA801" s="19"/>
      <c r="BB801" s="19"/>
      <c r="BC801" s="19"/>
      <c r="BD801" s="76"/>
      <c r="BE801" s="76"/>
      <c r="BF801" s="76"/>
      <c r="BG801" s="76"/>
      <c r="BH801" s="76"/>
      <c r="BI801" s="76"/>
      <c r="BJ801" s="76"/>
      <c r="BK801" s="76"/>
      <c r="BL801" s="76"/>
      <c r="BM801" s="76"/>
      <c r="BN801" s="76"/>
      <c r="BO801" s="76"/>
      <c r="BP801" s="76"/>
      <c r="BQ801" s="76"/>
      <c r="BR801" s="76"/>
      <c r="BS801" s="76"/>
      <c r="BT801" s="76"/>
      <c r="BU801" s="76"/>
    </row>
    <row r="802" spans="1:73">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25"/>
      <c r="AD802" s="125"/>
      <c r="AE802" s="125"/>
      <c r="AF802" s="125"/>
      <c r="AG802" s="125"/>
      <c r="AH802" s="125"/>
      <c r="AI802" s="125"/>
      <c r="AJ802" s="125"/>
      <c r="AK802" s="125"/>
      <c r="AL802" s="125"/>
      <c r="AM802" s="125"/>
      <c r="AN802" s="125"/>
      <c r="AO802" s="125"/>
      <c r="AP802" s="125"/>
      <c r="AQ802" s="125"/>
      <c r="AR802" s="125"/>
      <c r="AS802" s="19"/>
      <c r="AT802" s="19"/>
      <c r="AU802" s="19"/>
      <c r="AV802" s="19"/>
      <c r="AW802" s="19"/>
      <c r="AX802" s="19"/>
      <c r="AY802" s="19"/>
      <c r="AZ802" s="19"/>
      <c r="BA802" s="19"/>
      <c r="BB802" s="19"/>
      <c r="BC802" s="19"/>
      <c r="BD802" s="76"/>
      <c r="BE802" s="76"/>
      <c r="BF802" s="76"/>
      <c r="BG802" s="76"/>
      <c r="BH802" s="76"/>
      <c r="BI802" s="76"/>
      <c r="BJ802" s="76"/>
      <c r="BK802" s="76"/>
      <c r="BL802" s="76"/>
      <c r="BM802" s="76"/>
      <c r="BN802" s="76"/>
      <c r="BO802" s="76"/>
      <c r="BP802" s="76"/>
      <c r="BQ802" s="76"/>
      <c r="BR802" s="76"/>
      <c r="BS802" s="76"/>
      <c r="BT802" s="76"/>
      <c r="BU802" s="76"/>
    </row>
    <row r="803" spans="1:7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25"/>
      <c r="AD803" s="125"/>
      <c r="AE803" s="125"/>
      <c r="AF803" s="125"/>
      <c r="AG803" s="125"/>
      <c r="AH803" s="125"/>
      <c r="AI803" s="125"/>
      <c r="AJ803" s="125"/>
      <c r="AK803" s="125"/>
      <c r="AL803" s="125"/>
      <c r="AM803" s="125"/>
      <c r="AN803" s="125"/>
      <c r="AO803" s="125"/>
      <c r="AP803" s="125"/>
      <c r="AQ803" s="125"/>
      <c r="AR803" s="125"/>
      <c r="AS803" s="19"/>
      <c r="AT803" s="19"/>
      <c r="AU803" s="19"/>
      <c r="AV803" s="19"/>
      <c r="AW803" s="19"/>
      <c r="AX803" s="19"/>
      <c r="AY803" s="19"/>
      <c r="AZ803" s="19"/>
      <c r="BA803" s="19"/>
      <c r="BB803" s="19"/>
      <c r="BC803" s="19"/>
      <c r="BD803" s="76"/>
      <c r="BE803" s="76"/>
      <c r="BF803" s="76"/>
      <c r="BG803" s="76"/>
      <c r="BH803" s="76"/>
      <c r="BI803" s="76"/>
      <c r="BJ803" s="76"/>
      <c r="BK803" s="76"/>
      <c r="BL803" s="76"/>
      <c r="BM803" s="76"/>
      <c r="BN803" s="76"/>
      <c r="BO803" s="76"/>
      <c r="BP803" s="76"/>
      <c r="BQ803" s="76"/>
      <c r="BR803" s="76"/>
      <c r="BS803" s="76"/>
      <c r="BT803" s="76"/>
      <c r="BU803" s="76"/>
    </row>
    <row r="804" spans="1:73">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25"/>
      <c r="AD804" s="125"/>
      <c r="AE804" s="125"/>
      <c r="AF804" s="125"/>
      <c r="AG804" s="125"/>
      <c r="AH804" s="125"/>
      <c r="AI804" s="125"/>
      <c r="AJ804" s="125"/>
      <c r="AK804" s="125"/>
      <c r="AL804" s="125"/>
      <c r="AM804" s="125"/>
      <c r="AN804" s="125"/>
      <c r="AO804" s="125"/>
      <c r="AP804" s="125"/>
      <c r="AQ804" s="125"/>
      <c r="AR804" s="125"/>
      <c r="AS804" s="19"/>
      <c r="AT804" s="19"/>
      <c r="AU804" s="19"/>
      <c r="AV804" s="19"/>
      <c r="AW804" s="19"/>
      <c r="AX804" s="19"/>
      <c r="AY804" s="19"/>
      <c r="AZ804" s="19"/>
      <c r="BA804" s="19"/>
      <c r="BB804" s="19"/>
      <c r="BC804" s="19"/>
      <c r="BD804" s="76"/>
      <c r="BE804" s="76"/>
      <c r="BF804" s="76"/>
      <c r="BG804" s="76"/>
      <c r="BH804" s="76"/>
      <c r="BI804" s="76"/>
      <c r="BJ804" s="76"/>
      <c r="BK804" s="76"/>
      <c r="BL804" s="76"/>
      <c r="BM804" s="76"/>
      <c r="BN804" s="76"/>
      <c r="BO804" s="76"/>
      <c r="BP804" s="76"/>
      <c r="BQ804" s="76"/>
      <c r="BR804" s="76"/>
      <c r="BS804" s="76"/>
      <c r="BT804" s="76"/>
      <c r="BU804" s="76"/>
    </row>
    <row r="805" spans="1:73">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25"/>
      <c r="AD805" s="125"/>
      <c r="AE805" s="125"/>
      <c r="AF805" s="125"/>
      <c r="AG805" s="125"/>
      <c r="AH805" s="125"/>
      <c r="AI805" s="125"/>
      <c r="AJ805" s="125"/>
      <c r="AK805" s="125"/>
      <c r="AL805" s="125"/>
      <c r="AM805" s="125"/>
      <c r="AN805" s="125"/>
      <c r="AO805" s="125"/>
      <c r="AP805" s="125"/>
      <c r="AQ805" s="125"/>
      <c r="AR805" s="125"/>
      <c r="AS805" s="19"/>
      <c r="AT805" s="19"/>
      <c r="AU805" s="19"/>
      <c r="AV805" s="19"/>
      <c r="AW805" s="19"/>
      <c r="AX805" s="19"/>
      <c r="AY805" s="19"/>
      <c r="AZ805" s="19"/>
      <c r="BA805" s="19"/>
      <c r="BB805" s="19"/>
      <c r="BC805" s="19"/>
      <c r="BD805" s="76"/>
      <c r="BE805" s="76"/>
      <c r="BF805" s="76"/>
      <c r="BG805" s="76"/>
      <c r="BH805" s="76"/>
      <c r="BI805" s="76"/>
      <c r="BJ805" s="76"/>
      <c r="BK805" s="76"/>
      <c r="BL805" s="76"/>
      <c r="BM805" s="76"/>
      <c r="BN805" s="76"/>
      <c r="BO805" s="76"/>
      <c r="BP805" s="76"/>
      <c r="BQ805" s="76"/>
      <c r="BR805" s="76"/>
      <c r="BS805" s="76"/>
      <c r="BT805" s="76"/>
      <c r="BU805" s="76"/>
    </row>
    <row r="806" spans="1:73">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25"/>
      <c r="AD806" s="125"/>
      <c r="AE806" s="125"/>
      <c r="AF806" s="125"/>
      <c r="AG806" s="125"/>
      <c r="AH806" s="125"/>
      <c r="AI806" s="125"/>
      <c r="AJ806" s="125"/>
      <c r="AK806" s="125"/>
      <c r="AL806" s="125"/>
      <c r="AM806" s="125"/>
      <c r="AN806" s="125"/>
      <c r="AO806" s="125"/>
      <c r="AP806" s="125"/>
      <c r="AQ806" s="125"/>
      <c r="AR806" s="125"/>
      <c r="AS806" s="19"/>
      <c r="AT806" s="19"/>
      <c r="AU806" s="19"/>
      <c r="AV806" s="19"/>
      <c r="AW806" s="19"/>
      <c r="AX806" s="19"/>
      <c r="AY806" s="19"/>
      <c r="AZ806" s="19"/>
      <c r="BA806" s="19"/>
      <c r="BB806" s="19"/>
      <c r="BC806" s="19"/>
      <c r="BD806" s="76"/>
      <c r="BE806" s="76"/>
      <c r="BF806" s="76"/>
      <c r="BG806" s="76"/>
      <c r="BH806" s="76"/>
      <c r="BI806" s="76"/>
      <c r="BJ806" s="76"/>
      <c r="BK806" s="76"/>
      <c r="BL806" s="76"/>
      <c r="BM806" s="76"/>
      <c r="BN806" s="76"/>
      <c r="BO806" s="76"/>
      <c r="BP806" s="76"/>
      <c r="BQ806" s="76"/>
      <c r="BR806" s="76"/>
      <c r="BS806" s="76"/>
      <c r="BT806" s="76"/>
      <c r="BU806" s="76"/>
    </row>
    <row r="807" spans="1:73">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25"/>
      <c r="AD807" s="125"/>
      <c r="AE807" s="125"/>
      <c r="AF807" s="125"/>
      <c r="AG807" s="125"/>
      <c r="AH807" s="125"/>
      <c r="AI807" s="125"/>
      <c r="AJ807" s="125"/>
      <c r="AK807" s="125"/>
      <c r="AL807" s="125"/>
      <c r="AM807" s="125"/>
      <c r="AN807" s="125"/>
      <c r="AO807" s="125"/>
      <c r="AP807" s="125"/>
      <c r="AQ807" s="125"/>
      <c r="AR807" s="125"/>
      <c r="AS807" s="19"/>
      <c r="AT807" s="19"/>
      <c r="AU807" s="19"/>
      <c r="AV807" s="19"/>
      <c r="AW807" s="19"/>
      <c r="AX807" s="19"/>
      <c r="AY807" s="19"/>
      <c r="AZ807" s="19"/>
      <c r="BA807" s="19"/>
      <c r="BB807" s="19"/>
      <c r="BC807" s="19"/>
      <c r="BD807" s="76"/>
      <c r="BE807" s="76"/>
      <c r="BF807" s="76"/>
      <c r="BG807" s="76"/>
      <c r="BH807" s="76"/>
      <c r="BI807" s="76"/>
      <c r="BJ807" s="76"/>
      <c r="BK807" s="76"/>
      <c r="BL807" s="76"/>
      <c r="BM807" s="76"/>
      <c r="BN807" s="76"/>
      <c r="BO807" s="76"/>
      <c r="BP807" s="76"/>
      <c r="BQ807" s="76"/>
      <c r="BR807" s="76"/>
      <c r="BS807" s="76"/>
      <c r="BT807" s="76"/>
      <c r="BU807" s="76"/>
    </row>
    <row r="808" spans="1:73">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25"/>
      <c r="AD808" s="125"/>
      <c r="AE808" s="125"/>
      <c r="AF808" s="125"/>
      <c r="AG808" s="125"/>
      <c r="AH808" s="125"/>
      <c r="AI808" s="125"/>
      <c r="AJ808" s="125"/>
      <c r="AK808" s="125"/>
      <c r="AL808" s="125"/>
      <c r="AM808" s="125"/>
      <c r="AN808" s="125"/>
      <c r="AO808" s="125"/>
      <c r="AP808" s="125"/>
      <c r="AQ808" s="125"/>
      <c r="AR808" s="125"/>
      <c r="AS808" s="19"/>
      <c r="AT808" s="19"/>
      <c r="AU808" s="19"/>
      <c r="AV808" s="19"/>
      <c r="AW808" s="19"/>
      <c r="AX808" s="19"/>
      <c r="AY808" s="19"/>
      <c r="AZ808" s="19"/>
      <c r="BA808" s="19"/>
      <c r="BB808" s="19"/>
      <c r="BC808" s="19"/>
      <c r="BD808" s="76"/>
      <c r="BE808" s="76"/>
      <c r="BF808" s="76"/>
      <c r="BG808" s="76"/>
      <c r="BH808" s="76"/>
      <c r="BI808" s="76"/>
      <c r="BJ808" s="76"/>
      <c r="BK808" s="76"/>
      <c r="BL808" s="76"/>
      <c r="BM808" s="76"/>
      <c r="BN808" s="76"/>
      <c r="BO808" s="76"/>
      <c r="BP808" s="76"/>
      <c r="BQ808" s="76"/>
      <c r="BR808" s="76"/>
      <c r="BS808" s="76"/>
      <c r="BT808" s="76"/>
      <c r="BU808" s="76"/>
    </row>
    <row r="809" spans="1:73">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25"/>
      <c r="AD809" s="125"/>
      <c r="AE809" s="125"/>
      <c r="AF809" s="125"/>
      <c r="AG809" s="125"/>
      <c r="AH809" s="125"/>
      <c r="AI809" s="125"/>
      <c r="AJ809" s="125"/>
      <c r="AK809" s="125"/>
      <c r="AL809" s="125"/>
      <c r="AM809" s="125"/>
      <c r="AN809" s="125"/>
      <c r="AO809" s="125"/>
      <c r="AP809" s="125"/>
      <c r="AQ809" s="125"/>
      <c r="AR809" s="125"/>
      <c r="AS809" s="19"/>
      <c r="AT809" s="19"/>
      <c r="AU809" s="19"/>
      <c r="AV809" s="19"/>
      <c r="AW809" s="19"/>
      <c r="AX809" s="19"/>
      <c r="AY809" s="19"/>
      <c r="AZ809" s="19"/>
      <c r="BA809" s="19"/>
      <c r="BB809" s="19"/>
      <c r="BC809" s="19"/>
      <c r="BD809" s="76"/>
      <c r="BE809" s="76"/>
      <c r="BF809" s="76"/>
      <c r="BG809" s="76"/>
      <c r="BH809" s="76"/>
      <c r="BI809" s="76"/>
      <c r="BJ809" s="76"/>
      <c r="BK809" s="76"/>
      <c r="BL809" s="76"/>
      <c r="BM809" s="76"/>
      <c r="BN809" s="76"/>
      <c r="BO809" s="76"/>
      <c r="BP809" s="76"/>
      <c r="BQ809" s="76"/>
      <c r="BR809" s="76"/>
      <c r="BS809" s="76"/>
      <c r="BT809" s="76"/>
      <c r="BU809" s="76"/>
    </row>
    <row r="810" spans="1:73">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25"/>
      <c r="AD810" s="125"/>
      <c r="AE810" s="125"/>
      <c r="AF810" s="125"/>
      <c r="AG810" s="125"/>
      <c r="AH810" s="125"/>
      <c r="AI810" s="125"/>
      <c r="AJ810" s="125"/>
      <c r="AK810" s="125"/>
      <c r="AL810" s="125"/>
      <c r="AM810" s="125"/>
      <c r="AN810" s="125"/>
      <c r="AO810" s="125"/>
      <c r="AP810" s="125"/>
      <c r="AQ810" s="125"/>
      <c r="AR810" s="125"/>
      <c r="AS810" s="19"/>
      <c r="AT810" s="19"/>
      <c r="AU810" s="19"/>
      <c r="AV810" s="19"/>
      <c r="AW810" s="19"/>
      <c r="AX810" s="19"/>
      <c r="AY810" s="19"/>
      <c r="AZ810" s="19"/>
      <c r="BA810" s="19"/>
      <c r="BB810" s="19"/>
      <c r="BC810" s="19"/>
      <c r="BD810" s="76"/>
      <c r="BE810" s="76"/>
      <c r="BF810" s="76"/>
      <c r="BG810" s="76"/>
      <c r="BH810" s="76"/>
      <c r="BI810" s="76"/>
      <c r="BJ810" s="76"/>
      <c r="BK810" s="76"/>
      <c r="BL810" s="76"/>
      <c r="BM810" s="76"/>
      <c r="BN810" s="76"/>
      <c r="BO810" s="76"/>
      <c r="BP810" s="76"/>
      <c r="BQ810" s="76"/>
      <c r="BR810" s="76"/>
      <c r="BS810" s="76"/>
      <c r="BT810" s="76"/>
      <c r="BU810" s="76"/>
    </row>
    <row r="811" spans="1:73">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25"/>
      <c r="AD811" s="125"/>
      <c r="AE811" s="125"/>
      <c r="AF811" s="125"/>
      <c r="AG811" s="125"/>
      <c r="AH811" s="125"/>
      <c r="AI811" s="125"/>
      <c r="AJ811" s="125"/>
      <c r="AK811" s="125"/>
      <c r="AL811" s="125"/>
      <c r="AM811" s="125"/>
      <c r="AN811" s="125"/>
      <c r="AO811" s="125"/>
      <c r="AP811" s="125"/>
      <c r="AQ811" s="125"/>
      <c r="AR811" s="125"/>
      <c r="AS811" s="19"/>
      <c r="AT811" s="19"/>
      <c r="AU811" s="19"/>
      <c r="AV811" s="19"/>
      <c r="AW811" s="19"/>
      <c r="AX811" s="19"/>
      <c r="AY811" s="19"/>
      <c r="AZ811" s="19"/>
      <c r="BA811" s="19"/>
      <c r="BB811" s="19"/>
      <c r="BC811" s="19"/>
      <c r="BD811" s="76"/>
      <c r="BE811" s="76"/>
      <c r="BF811" s="76"/>
      <c r="BG811" s="76"/>
      <c r="BH811" s="76"/>
      <c r="BI811" s="76"/>
      <c r="BJ811" s="76"/>
      <c r="BK811" s="76"/>
      <c r="BL811" s="76"/>
      <c r="BM811" s="76"/>
      <c r="BN811" s="76"/>
      <c r="BO811" s="76"/>
      <c r="BP811" s="76"/>
      <c r="BQ811" s="76"/>
      <c r="BR811" s="76"/>
      <c r="BS811" s="76"/>
      <c r="BT811" s="76"/>
      <c r="BU811" s="76"/>
    </row>
    <row r="812" spans="1:73">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25"/>
      <c r="AD812" s="125"/>
      <c r="AE812" s="125"/>
      <c r="AF812" s="125"/>
      <c r="AG812" s="125"/>
      <c r="AH812" s="125"/>
      <c r="AI812" s="125"/>
      <c r="AJ812" s="125"/>
      <c r="AK812" s="125"/>
      <c r="AL812" s="125"/>
      <c r="AM812" s="125"/>
      <c r="AN812" s="125"/>
      <c r="AO812" s="125"/>
      <c r="AP812" s="125"/>
      <c r="AQ812" s="125"/>
      <c r="AR812" s="125"/>
      <c r="AS812" s="19"/>
      <c r="AT812" s="19"/>
      <c r="AU812" s="19"/>
      <c r="AV812" s="19"/>
      <c r="AW812" s="19"/>
      <c r="AX812" s="19"/>
      <c r="AY812" s="19"/>
      <c r="AZ812" s="19"/>
      <c r="BA812" s="19"/>
      <c r="BB812" s="19"/>
      <c r="BC812" s="19"/>
      <c r="BD812" s="76"/>
      <c r="BE812" s="76"/>
      <c r="BF812" s="76"/>
      <c r="BG812" s="76"/>
      <c r="BH812" s="76"/>
      <c r="BI812" s="76"/>
      <c r="BJ812" s="76"/>
      <c r="BK812" s="76"/>
      <c r="BL812" s="76"/>
      <c r="BM812" s="76"/>
      <c r="BN812" s="76"/>
      <c r="BO812" s="76"/>
      <c r="BP812" s="76"/>
      <c r="BQ812" s="76"/>
      <c r="BR812" s="76"/>
      <c r="BS812" s="76"/>
      <c r="BT812" s="76"/>
      <c r="BU812" s="76"/>
    </row>
    <row r="813" spans="1:7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25"/>
      <c r="AD813" s="125"/>
      <c r="AE813" s="125"/>
      <c r="AF813" s="125"/>
      <c r="AG813" s="125"/>
      <c r="AH813" s="125"/>
      <c r="AI813" s="125"/>
      <c r="AJ813" s="125"/>
      <c r="AK813" s="125"/>
      <c r="AL813" s="125"/>
      <c r="AM813" s="125"/>
      <c r="AN813" s="125"/>
      <c r="AO813" s="125"/>
      <c r="AP813" s="125"/>
      <c r="AQ813" s="125"/>
      <c r="AR813" s="125"/>
      <c r="AS813" s="19"/>
      <c r="AT813" s="19"/>
      <c r="AU813" s="19"/>
      <c r="AV813" s="19"/>
      <c r="AW813" s="19"/>
      <c r="AX813" s="19"/>
      <c r="AY813" s="19"/>
      <c r="AZ813" s="19"/>
      <c r="BA813" s="19"/>
      <c r="BB813" s="19"/>
      <c r="BC813" s="19"/>
      <c r="BD813" s="76"/>
      <c r="BE813" s="76"/>
      <c r="BF813" s="76"/>
      <c r="BG813" s="76"/>
      <c r="BH813" s="76"/>
      <c r="BI813" s="76"/>
      <c r="BJ813" s="76"/>
      <c r="BK813" s="76"/>
      <c r="BL813" s="76"/>
      <c r="BM813" s="76"/>
      <c r="BN813" s="76"/>
      <c r="BO813" s="76"/>
      <c r="BP813" s="76"/>
      <c r="BQ813" s="76"/>
      <c r="BR813" s="76"/>
      <c r="BS813" s="76"/>
      <c r="BT813" s="76"/>
      <c r="BU813" s="76"/>
    </row>
    <row r="814" spans="1:73">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25"/>
      <c r="AD814" s="125"/>
      <c r="AE814" s="125"/>
      <c r="AF814" s="125"/>
      <c r="AG814" s="125"/>
      <c r="AH814" s="125"/>
      <c r="AI814" s="125"/>
      <c r="AJ814" s="125"/>
      <c r="AK814" s="125"/>
      <c r="AL814" s="125"/>
      <c r="AM814" s="125"/>
      <c r="AN814" s="125"/>
      <c r="AO814" s="125"/>
      <c r="AP814" s="125"/>
      <c r="AQ814" s="125"/>
      <c r="AR814" s="125"/>
      <c r="AS814" s="19"/>
      <c r="AT814" s="19"/>
      <c r="AU814" s="19"/>
      <c r="AV814" s="19"/>
      <c r="AW814" s="19"/>
      <c r="AX814" s="19"/>
      <c r="AY814" s="19"/>
      <c r="AZ814" s="19"/>
      <c r="BA814" s="19"/>
      <c r="BB814" s="19"/>
      <c r="BC814" s="19"/>
      <c r="BD814" s="76"/>
      <c r="BE814" s="76"/>
      <c r="BF814" s="76"/>
      <c r="BG814" s="76"/>
      <c r="BH814" s="76"/>
      <c r="BI814" s="76"/>
      <c r="BJ814" s="76"/>
      <c r="BK814" s="76"/>
      <c r="BL814" s="76"/>
      <c r="BM814" s="76"/>
      <c r="BN814" s="76"/>
      <c r="BO814" s="76"/>
      <c r="BP814" s="76"/>
      <c r="BQ814" s="76"/>
      <c r="BR814" s="76"/>
      <c r="BS814" s="76"/>
      <c r="BT814" s="76"/>
      <c r="BU814" s="76"/>
    </row>
    <row r="815" spans="1:73">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25"/>
      <c r="AD815" s="125"/>
      <c r="AE815" s="125"/>
      <c r="AF815" s="125"/>
      <c r="AG815" s="125"/>
      <c r="AH815" s="125"/>
      <c r="AI815" s="125"/>
      <c r="AJ815" s="125"/>
      <c r="AK815" s="125"/>
      <c r="AL815" s="125"/>
      <c r="AM815" s="125"/>
      <c r="AN815" s="125"/>
      <c r="AO815" s="125"/>
      <c r="AP815" s="125"/>
      <c r="AQ815" s="125"/>
      <c r="AR815" s="125"/>
      <c r="AS815" s="19"/>
      <c r="AT815" s="19"/>
      <c r="AU815" s="19"/>
      <c r="AV815" s="19"/>
      <c r="AW815" s="19"/>
      <c r="AX815" s="19"/>
      <c r="AY815" s="19"/>
      <c r="AZ815" s="19"/>
      <c r="BA815" s="19"/>
      <c r="BB815" s="19"/>
      <c r="BC815" s="19"/>
      <c r="BD815" s="76"/>
      <c r="BE815" s="76"/>
      <c r="BF815" s="76"/>
      <c r="BG815" s="76"/>
      <c r="BH815" s="76"/>
      <c r="BI815" s="76"/>
      <c r="BJ815" s="76"/>
      <c r="BK815" s="76"/>
      <c r="BL815" s="76"/>
      <c r="BM815" s="76"/>
      <c r="BN815" s="76"/>
      <c r="BO815" s="76"/>
      <c r="BP815" s="76"/>
      <c r="BQ815" s="76"/>
      <c r="BR815" s="76"/>
      <c r="BS815" s="76"/>
      <c r="BT815" s="76"/>
      <c r="BU815" s="76"/>
    </row>
    <row r="816" spans="1:73">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25"/>
      <c r="AD816" s="125"/>
      <c r="AE816" s="125"/>
      <c r="AF816" s="125"/>
      <c r="AG816" s="125"/>
      <c r="AH816" s="125"/>
      <c r="AI816" s="125"/>
      <c r="AJ816" s="125"/>
      <c r="AK816" s="125"/>
      <c r="AL816" s="125"/>
      <c r="AM816" s="125"/>
      <c r="AN816" s="125"/>
      <c r="AO816" s="125"/>
      <c r="AP816" s="125"/>
      <c r="AQ816" s="125"/>
      <c r="AR816" s="125"/>
      <c r="AS816" s="19"/>
      <c r="AT816" s="19"/>
      <c r="AU816" s="19"/>
      <c r="AV816" s="19"/>
      <c r="AW816" s="19"/>
      <c r="AX816" s="19"/>
      <c r="AY816" s="19"/>
      <c r="AZ816" s="19"/>
      <c r="BA816" s="19"/>
      <c r="BB816" s="19"/>
      <c r="BC816" s="19"/>
      <c r="BD816" s="76"/>
      <c r="BE816" s="76"/>
      <c r="BF816" s="76"/>
      <c r="BG816" s="76"/>
      <c r="BH816" s="76"/>
      <c r="BI816" s="76"/>
      <c r="BJ816" s="76"/>
      <c r="BK816" s="76"/>
      <c r="BL816" s="76"/>
      <c r="BM816" s="76"/>
      <c r="BN816" s="76"/>
      <c r="BO816" s="76"/>
      <c r="BP816" s="76"/>
      <c r="BQ816" s="76"/>
      <c r="BR816" s="76"/>
      <c r="BS816" s="76"/>
      <c r="BT816" s="76"/>
      <c r="BU816" s="76"/>
    </row>
    <row r="817" spans="1:73">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25"/>
      <c r="AD817" s="125"/>
      <c r="AE817" s="125"/>
      <c r="AF817" s="125"/>
      <c r="AG817" s="125"/>
      <c r="AH817" s="125"/>
      <c r="AI817" s="125"/>
      <c r="AJ817" s="125"/>
      <c r="AK817" s="125"/>
      <c r="AL817" s="125"/>
      <c r="AM817" s="125"/>
      <c r="AN817" s="125"/>
      <c r="AO817" s="125"/>
      <c r="AP817" s="125"/>
      <c r="AQ817" s="125"/>
      <c r="AR817" s="125"/>
      <c r="AS817" s="19"/>
      <c r="AT817" s="19"/>
      <c r="AU817" s="19"/>
      <c r="AV817" s="19"/>
      <c r="AW817" s="19"/>
      <c r="AX817" s="19"/>
      <c r="AY817" s="19"/>
      <c r="AZ817" s="19"/>
      <c r="BA817" s="19"/>
      <c r="BB817" s="19"/>
      <c r="BC817" s="19"/>
      <c r="BD817" s="76"/>
      <c r="BE817" s="76"/>
      <c r="BF817" s="76"/>
      <c r="BG817" s="76"/>
      <c r="BH817" s="76"/>
      <c r="BI817" s="76"/>
      <c r="BJ817" s="76"/>
      <c r="BK817" s="76"/>
      <c r="BL817" s="76"/>
      <c r="BM817" s="76"/>
      <c r="BN817" s="76"/>
      <c r="BO817" s="76"/>
      <c r="BP817" s="76"/>
      <c r="BQ817" s="76"/>
      <c r="BR817" s="76"/>
      <c r="BS817" s="76"/>
      <c r="BT817" s="76"/>
      <c r="BU817" s="76"/>
    </row>
    <row r="818" spans="1:73">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25"/>
      <c r="AD818" s="125"/>
      <c r="AE818" s="125"/>
      <c r="AF818" s="125"/>
      <c r="AG818" s="125"/>
      <c r="AH818" s="125"/>
      <c r="AI818" s="125"/>
      <c r="AJ818" s="125"/>
      <c r="AK818" s="125"/>
      <c r="AL818" s="125"/>
      <c r="AM818" s="125"/>
      <c r="AN818" s="125"/>
      <c r="AO818" s="125"/>
      <c r="AP818" s="125"/>
      <c r="AQ818" s="125"/>
      <c r="AR818" s="125"/>
      <c r="AS818" s="19"/>
      <c r="AT818" s="19"/>
      <c r="AU818" s="19"/>
      <c r="AV818" s="19"/>
      <c r="AW818" s="19"/>
      <c r="AX818" s="19"/>
      <c r="AY818" s="19"/>
      <c r="AZ818" s="19"/>
      <c r="BA818" s="19"/>
      <c r="BB818" s="19"/>
      <c r="BC818" s="19"/>
      <c r="BD818" s="76"/>
      <c r="BE818" s="76"/>
      <c r="BF818" s="76"/>
      <c r="BG818" s="76"/>
      <c r="BH818" s="76"/>
      <c r="BI818" s="76"/>
      <c r="BJ818" s="76"/>
      <c r="BK818" s="76"/>
      <c r="BL818" s="76"/>
      <c r="BM818" s="76"/>
      <c r="BN818" s="76"/>
      <c r="BO818" s="76"/>
      <c r="BP818" s="76"/>
      <c r="BQ818" s="76"/>
      <c r="BR818" s="76"/>
      <c r="BS818" s="76"/>
      <c r="BT818" s="76"/>
      <c r="BU818" s="76"/>
    </row>
    <row r="819" spans="1:73">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25"/>
      <c r="AD819" s="125"/>
      <c r="AE819" s="125"/>
      <c r="AF819" s="125"/>
      <c r="AG819" s="125"/>
      <c r="AH819" s="125"/>
      <c r="AI819" s="125"/>
      <c r="AJ819" s="125"/>
      <c r="AK819" s="125"/>
      <c r="AL819" s="125"/>
      <c r="AM819" s="125"/>
      <c r="AN819" s="125"/>
      <c r="AO819" s="125"/>
      <c r="AP819" s="125"/>
      <c r="AQ819" s="125"/>
      <c r="AR819" s="125"/>
      <c r="AS819" s="19"/>
      <c r="AT819" s="19"/>
      <c r="AU819" s="19"/>
      <c r="AV819" s="19"/>
      <c r="AW819" s="19"/>
      <c r="AX819" s="19"/>
      <c r="AY819" s="19"/>
      <c r="AZ819" s="19"/>
      <c r="BA819" s="19"/>
      <c r="BB819" s="19"/>
      <c r="BC819" s="19"/>
      <c r="BD819" s="76"/>
      <c r="BE819" s="76"/>
      <c r="BF819" s="76"/>
      <c r="BG819" s="76"/>
      <c r="BH819" s="76"/>
      <c r="BI819" s="76"/>
      <c r="BJ819" s="76"/>
      <c r="BK819" s="76"/>
      <c r="BL819" s="76"/>
      <c r="BM819" s="76"/>
      <c r="BN819" s="76"/>
      <c r="BO819" s="76"/>
      <c r="BP819" s="76"/>
      <c r="BQ819" s="76"/>
      <c r="BR819" s="76"/>
      <c r="BS819" s="76"/>
      <c r="BT819" s="76"/>
      <c r="BU819" s="76"/>
    </row>
    <row r="820" spans="1:73">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248"/>
      <c r="AB820" s="19"/>
      <c r="AC820" s="118"/>
      <c r="AD820" s="118"/>
      <c r="AE820" s="118"/>
      <c r="AF820" s="118"/>
      <c r="AG820" s="118"/>
      <c r="AH820" s="118"/>
      <c r="AI820" s="118"/>
      <c r="AJ820" s="118"/>
      <c r="AK820" s="118"/>
      <c r="AL820" s="118"/>
      <c r="AM820" s="118"/>
      <c r="AN820" s="118"/>
      <c r="AO820" s="118"/>
      <c r="AP820" s="118"/>
      <c r="AQ820" s="118"/>
      <c r="AR820" s="118"/>
      <c r="AS820" s="19"/>
      <c r="AT820" s="19"/>
      <c r="AU820" s="19"/>
      <c r="AV820" s="19"/>
      <c r="AW820" s="19"/>
      <c r="AX820" s="19"/>
      <c r="AY820" s="19"/>
      <c r="AZ820" s="19"/>
      <c r="BA820" s="19"/>
      <c r="BB820" s="19"/>
      <c r="BC820" s="19"/>
      <c r="BD820" s="76"/>
      <c r="BE820" s="76"/>
      <c r="BF820" s="76"/>
      <c r="BG820" s="76"/>
      <c r="BH820" s="76"/>
      <c r="BI820" s="76"/>
      <c r="BJ820" s="76"/>
      <c r="BK820" s="76"/>
      <c r="BL820" s="76"/>
      <c r="BM820" s="76"/>
      <c r="BN820" s="76"/>
      <c r="BO820" s="76"/>
      <c r="BP820" s="76"/>
      <c r="BQ820" s="76"/>
      <c r="BR820" s="76"/>
      <c r="BS820" s="76"/>
      <c r="BT820" s="76"/>
      <c r="BU820" s="76"/>
    </row>
    <row r="821" spans="1:73" ht="18">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339"/>
      <c r="AB821" s="19"/>
      <c r="AC821" s="609" t="s">
        <v>111</v>
      </c>
      <c r="AD821" s="609"/>
      <c r="AE821" s="220" t="str">
        <f>IF(R3="modal","The RELATIVE bias by MODAL age as estimated by all age readers combined.","The ABSOLUTE bias by ACTUAL age as estimated by all age readers combined.")</f>
        <v>The RELATIVE bias by MODAL age as estimated by all age readers combined.</v>
      </c>
      <c r="AF821" s="118"/>
      <c r="AG821" s="118"/>
      <c r="AH821" s="118"/>
      <c r="AI821" s="118"/>
      <c r="AJ821" s="118"/>
      <c r="AK821" s="118"/>
      <c r="AL821" s="118"/>
      <c r="AM821" s="118"/>
      <c r="AN821" s="118"/>
      <c r="AO821" s="118"/>
      <c r="AP821" s="118"/>
      <c r="AQ821" s="118"/>
      <c r="AR821" s="118"/>
      <c r="AS821" s="19"/>
      <c r="AT821" s="19"/>
      <c r="AU821" s="19"/>
      <c r="AV821" s="19"/>
      <c r="AW821" s="19"/>
      <c r="AX821" s="19"/>
      <c r="AY821" s="19"/>
      <c r="AZ821" s="19"/>
      <c r="BA821" s="19"/>
      <c r="BB821" s="19"/>
      <c r="BC821" s="19"/>
      <c r="BD821" s="76"/>
      <c r="BE821" s="76"/>
      <c r="BF821" s="76"/>
      <c r="BG821" s="76"/>
      <c r="BH821" s="76"/>
      <c r="BI821" s="76"/>
      <c r="BJ821" s="76"/>
      <c r="BK821" s="76"/>
      <c r="BL821" s="76"/>
      <c r="BM821" s="76"/>
      <c r="BN821" s="76"/>
      <c r="BO821" s="76"/>
      <c r="BP821" s="76"/>
      <c r="BQ821" s="76"/>
      <c r="BR821" s="76"/>
      <c r="BS821" s="76"/>
      <c r="BT821" s="76"/>
      <c r="BU821" s="76"/>
    </row>
    <row r="822" spans="1:73">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214"/>
      <c r="AB822" s="19"/>
      <c r="AC822" s="118"/>
      <c r="AD822" s="118"/>
      <c r="AE822" s="118"/>
      <c r="AF822" s="118"/>
      <c r="AG822" s="118"/>
      <c r="AH822" s="118"/>
      <c r="AI822" s="118"/>
      <c r="AJ822" s="118"/>
      <c r="AK822" s="118"/>
      <c r="AL822" s="118"/>
      <c r="AM822" s="118"/>
      <c r="AN822" s="118"/>
      <c r="AO822" s="118"/>
      <c r="AP822" s="118"/>
      <c r="AQ822" s="118"/>
      <c r="AR822" s="118"/>
      <c r="AS822" s="19"/>
      <c r="AT822" s="19"/>
      <c r="AU822" s="19"/>
      <c r="AV822" s="19"/>
      <c r="AW822" s="19"/>
      <c r="AX822" s="19"/>
      <c r="AY822" s="19"/>
      <c r="AZ822" s="19"/>
      <c r="BA822" s="19"/>
      <c r="BB822" s="19"/>
      <c r="BC822" s="19"/>
      <c r="BD822" s="76"/>
      <c r="BE822" s="76"/>
      <c r="BF822" s="76"/>
      <c r="BG822" s="76"/>
      <c r="BH822" s="76"/>
      <c r="BI822" s="76"/>
      <c r="BJ822" s="76"/>
      <c r="BK822" s="76"/>
      <c r="BL822" s="76"/>
      <c r="BM822" s="76"/>
      <c r="BN822" s="76"/>
      <c r="BO822" s="76"/>
      <c r="BP822" s="76"/>
      <c r="BQ822" s="76"/>
      <c r="BR822" s="76"/>
      <c r="BS822" s="76"/>
      <c r="BT822" s="76"/>
      <c r="BU822" s="76"/>
    </row>
    <row r="823" spans="1:7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434" t="s">
        <v>106</v>
      </c>
      <c r="AD823" s="435"/>
      <c r="AE823" s="435"/>
      <c r="AF823" s="435"/>
      <c r="AG823" s="435"/>
      <c r="AH823" s="435"/>
      <c r="AI823" s="435"/>
      <c r="AJ823" s="435"/>
      <c r="AK823" s="435"/>
      <c r="AL823" s="435"/>
      <c r="AM823" s="435"/>
      <c r="AN823" s="435"/>
      <c r="AO823" s="435"/>
      <c r="AP823" s="435"/>
      <c r="AQ823" s="435"/>
      <c r="AR823" s="436"/>
      <c r="AS823" s="19"/>
      <c r="AT823" s="19"/>
      <c r="AU823" s="19"/>
      <c r="AV823" s="19"/>
      <c r="AW823" s="19"/>
      <c r="AX823" s="19"/>
      <c r="AY823" s="19"/>
      <c r="AZ823" s="19"/>
      <c r="BA823" s="19"/>
      <c r="BB823" s="19"/>
      <c r="BC823" s="19"/>
      <c r="BD823" s="76"/>
      <c r="BE823" s="76"/>
      <c r="BF823" s="76"/>
      <c r="BG823" s="76"/>
      <c r="BH823" s="76"/>
      <c r="BI823" s="76"/>
      <c r="BJ823" s="76"/>
      <c r="BK823" s="76"/>
      <c r="BL823" s="76"/>
      <c r="BM823" s="76"/>
      <c r="BN823" s="76"/>
      <c r="BO823" s="76"/>
      <c r="BP823" s="76"/>
      <c r="BQ823" s="76"/>
      <c r="BR823" s="76"/>
      <c r="BS823" s="76"/>
      <c r="BT823" s="76"/>
      <c r="BU823" s="76"/>
    </row>
    <row r="824" spans="1:73">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76"/>
      <c r="BE824" s="76"/>
      <c r="BF824" s="76"/>
      <c r="BG824" s="76"/>
      <c r="BH824" s="76"/>
      <c r="BI824" s="76"/>
      <c r="BJ824" s="76"/>
      <c r="BK824" s="76"/>
      <c r="BL824" s="76"/>
      <c r="BM824" s="76"/>
      <c r="BN824" s="76"/>
      <c r="BO824" s="76"/>
      <c r="BP824" s="76"/>
      <c r="BQ824" s="76"/>
      <c r="BR824" s="76"/>
      <c r="BS824" s="76"/>
      <c r="BT824" s="76"/>
      <c r="BU824" s="76"/>
    </row>
    <row r="825" spans="1:73">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76"/>
      <c r="BE825" s="76"/>
      <c r="BF825" s="76"/>
      <c r="BG825" s="76"/>
      <c r="BH825" s="76"/>
      <c r="BI825" s="76"/>
      <c r="BJ825" s="76"/>
      <c r="BK825" s="76"/>
      <c r="BL825" s="76"/>
      <c r="BM825" s="76"/>
      <c r="BN825" s="76"/>
      <c r="BO825" s="76"/>
      <c r="BP825" s="76"/>
      <c r="BQ825" s="76"/>
      <c r="BR825" s="76"/>
      <c r="BS825" s="76"/>
      <c r="BT825" s="76"/>
      <c r="BU825" s="76"/>
    </row>
    <row r="826" spans="1:73" ht="2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92" t="str">
        <f>J1</f>
        <v>Seilesing HI 2015, ALDER</v>
      </c>
      <c r="AD826" s="118"/>
      <c r="AE826" s="118"/>
      <c r="AF826" s="118"/>
      <c r="AG826" s="118"/>
      <c r="AH826" s="118"/>
      <c r="AI826" s="118"/>
      <c r="AJ826" s="118"/>
      <c r="AK826" s="118"/>
      <c r="AL826" s="118"/>
      <c r="AM826" s="118"/>
      <c r="AN826" s="118"/>
      <c r="AO826" s="118"/>
      <c r="AP826" s="118"/>
      <c r="AQ826" s="118"/>
      <c r="AR826" s="118"/>
      <c r="AS826" s="19"/>
      <c r="AT826" s="19"/>
      <c r="AU826" s="19"/>
      <c r="AV826" s="19"/>
      <c r="AW826" s="19"/>
      <c r="AX826" s="19"/>
      <c r="AY826" s="19"/>
      <c r="AZ826" s="19"/>
      <c r="BA826" s="19"/>
      <c r="BB826" s="19"/>
      <c r="BC826" s="19"/>
      <c r="BD826" s="76"/>
      <c r="BE826" s="76"/>
      <c r="BF826" s="76"/>
      <c r="BG826" s="76"/>
      <c r="BH826" s="76"/>
      <c r="BI826" s="76"/>
      <c r="BJ826" s="76"/>
      <c r="BK826" s="76"/>
      <c r="BL826" s="76"/>
      <c r="BM826" s="76"/>
      <c r="BN826" s="76"/>
      <c r="BO826" s="76"/>
      <c r="BP826" s="76"/>
      <c r="BQ826" s="76"/>
      <c r="BR826" s="76"/>
      <c r="BS826" s="76"/>
      <c r="BT826" s="76"/>
      <c r="BU826" s="76"/>
    </row>
    <row r="827" spans="1:73">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S827" s="19"/>
      <c r="AT827" s="19"/>
      <c r="AU827" s="19"/>
      <c r="AV827" s="19"/>
      <c r="AW827" s="19"/>
      <c r="AX827" s="19"/>
      <c r="AY827" s="19"/>
      <c r="AZ827" s="19"/>
      <c r="BA827" s="19"/>
      <c r="BB827" s="19"/>
      <c r="BC827" s="19"/>
      <c r="BD827" s="76"/>
      <c r="BE827" s="76"/>
      <c r="BF827" s="76"/>
      <c r="BG827" s="76"/>
      <c r="BH827" s="76"/>
      <c r="BI827" s="76"/>
      <c r="BJ827" s="76"/>
      <c r="BK827" s="76"/>
      <c r="BL827" s="76"/>
      <c r="BM827" s="76"/>
      <c r="BN827" s="76"/>
      <c r="BO827" s="76"/>
      <c r="BP827" s="76"/>
      <c r="BQ827" s="76"/>
      <c r="BR827" s="76"/>
      <c r="BS827" s="76"/>
      <c r="BT827" s="76"/>
      <c r="BU827" s="76"/>
    </row>
    <row r="828" spans="1:73">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S828" s="19"/>
      <c r="AT828" s="19"/>
      <c r="AU828" s="19"/>
      <c r="AV828" s="19"/>
      <c r="AW828" s="19"/>
      <c r="AX828" s="19"/>
      <c r="AY828" s="19"/>
      <c r="AZ828" s="19"/>
      <c r="BA828" s="19"/>
      <c r="BB828" s="19"/>
      <c r="BC828" s="19"/>
      <c r="BD828" s="76"/>
      <c r="BE828" s="76"/>
      <c r="BF828" s="76"/>
      <c r="BG828" s="76"/>
      <c r="BH828" s="76"/>
      <c r="BI828" s="76"/>
      <c r="BJ828" s="76"/>
      <c r="BK828" s="76"/>
      <c r="BL828" s="76"/>
      <c r="BM828" s="76"/>
      <c r="BN828" s="76"/>
      <c r="BO828" s="76"/>
      <c r="BP828" s="76"/>
      <c r="BQ828" s="76"/>
      <c r="BR828" s="76"/>
      <c r="BS828" s="76"/>
      <c r="BT828" s="76"/>
      <c r="BU828" s="76"/>
    </row>
    <row r="829" spans="1:73">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S829" s="19"/>
      <c r="AT829" s="19"/>
      <c r="AU829" s="19"/>
      <c r="AV829" s="19"/>
      <c r="AW829" s="19"/>
      <c r="AX829" s="19"/>
      <c r="AY829" s="19"/>
      <c r="AZ829" s="19"/>
      <c r="BA829" s="19"/>
      <c r="BB829" s="19"/>
      <c r="BC829" s="19"/>
      <c r="BD829" s="76"/>
      <c r="BE829" s="76"/>
      <c r="BF829" s="76"/>
      <c r="BG829" s="76"/>
      <c r="BH829" s="76"/>
      <c r="BI829" s="76"/>
      <c r="BJ829" s="76"/>
      <c r="BK829" s="76"/>
      <c r="BL829" s="76"/>
      <c r="BM829" s="76"/>
      <c r="BN829" s="76"/>
      <c r="BO829" s="76"/>
      <c r="BP829" s="76"/>
      <c r="BQ829" s="76"/>
      <c r="BR829" s="76"/>
      <c r="BS829" s="76"/>
      <c r="BT829" s="76"/>
      <c r="BU829" s="76"/>
    </row>
    <row r="830" spans="1:73">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S830" s="19"/>
      <c r="AT830" s="19"/>
      <c r="AU830" s="19"/>
      <c r="AV830" s="19"/>
      <c r="AW830" s="19"/>
      <c r="AX830" s="19"/>
      <c r="AY830" s="19"/>
      <c r="AZ830" s="19"/>
      <c r="BA830" s="19"/>
      <c r="BB830" s="19"/>
      <c r="BC830" s="19"/>
      <c r="BD830" s="76"/>
      <c r="BE830" s="76"/>
      <c r="BF830" s="76"/>
      <c r="BG830" s="76"/>
      <c r="BH830" s="76"/>
      <c r="BI830" s="76"/>
      <c r="BJ830" s="76"/>
      <c r="BK830" s="76"/>
      <c r="BL830" s="76"/>
      <c r="BM830" s="76"/>
      <c r="BN830" s="76"/>
      <c r="BO830" s="76"/>
      <c r="BP830" s="76"/>
      <c r="BQ830" s="76"/>
      <c r="BR830" s="76"/>
      <c r="BS830" s="76"/>
      <c r="BT830" s="76"/>
      <c r="BU830" s="76"/>
    </row>
    <row r="831" spans="1:73">
      <c r="A831" s="214"/>
      <c r="B831" s="214"/>
      <c r="C831" s="214"/>
      <c r="D831" s="214"/>
      <c r="E831" s="332"/>
      <c r="F831" s="332"/>
      <c r="G831" s="214"/>
      <c r="H831" s="333"/>
      <c r="I831" s="333"/>
      <c r="J831" s="214"/>
      <c r="K831" s="214"/>
      <c r="L831" s="214"/>
      <c r="M831" s="214"/>
      <c r="N831" s="214"/>
      <c r="O831" s="214"/>
      <c r="P831" s="214"/>
      <c r="Q831" s="214"/>
      <c r="R831" s="248"/>
      <c r="S831" s="248"/>
      <c r="T831" s="248"/>
      <c r="U831" s="248"/>
      <c r="V831" s="248"/>
      <c r="W831" s="248"/>
      <c r="X831" s="248"/>
      <c r="Y831" s="248"/>
      <c r="Z831" s="248"/>
      <c r="AA831" s="19"/>
      <c r="AB831" s="19"/>
      <c r="AS831" s="19"/>
      <c r="AT831" s="19"/>
      <c r="AU831" s="19"/>
      <c r="AV831" s="19"/>
      <c r="AW831" s="19"/>
      <c r="AX831" s="19"/>
      <c r="AY831" s="19"/>
      <c r="AZ831" s="19"/>
      <c r="BA831" s="19"/>
      <c r="BB831" s="19"/>
      <c r="BC831" s="19"/>
    </row>
    <row r="832" spans="1:73" s="174" customFormat="1" ht="18">
      <c r="A832" s="335" t="s">
        <v>112</v>
      </c>
      <c r="B832" s="336"/>
      <c r="C832" s="337"/>
      <c r="D832" s="336" t="s">
        <v>70</v>
      </c>
      <c r="E832" s="338"/>
      <c r="F832" s="336" t="s">
        <v>70</v>
      </c>
      <c r="G832" s="337"/>
      <c r="H832" s="336" t="s">
        <v>70</v>
      </c>
      <c r="I832" s="336"/>
      <c r="J832" s="337"/>
      <c r="K832" s="336" t="s">
        <v>70</v>
      </c>
      <c r="L832" s="337"/>
      <c r="M832" s="336" t="s">
        <v>70</v>
      </c>
      <c r="N832" s="336"/>
      <c r="O832" s="337"/>
      <c r="P832" s="336" t="s">
        <v>70</v>
      </c>
      <c r="Q832" s="337"/>
      <c r="R832" s="339"/>
      <c r="S832" s="336" t="s">
        <v>70</v>
      </c>
      <c r="T832" s="339"/>
      <c r="U832" s="336" t="s">
        <v>70</v>
      </c>
      <c r="V832" s="339"/>
      <c r="W832" s="336" t="s">
        <v>70</v>
      </c>
      <c r="X832" s="339"/>
      <c r="Y832" s="339"/>
      <c r="Z832" s="336" t="s">
        <v>70</v>
      </c>
      <c r="AA832" s="19"/>
      <c r="AB832" s="19"/>
      <c r="AC832" s="76"/>
      <c r="AD832" s="76"/>
      <c r="AE832" s="76"/>
      <c r="AF832" s="76"/>
      <c r="AG832" s="76"/>
      <c r="AH832" s="76"/>
      <c r="AI832" s="76"/>
      <c r="AJ832" s="76"/>
      <c r="AK832" s="76"/>
      <c r="AL832" s="76"/>
      <c r="AM832" s="76"/>
      <c r="AN832" s="76"/>
      <c r="AO832" s="76"/>
      <c r="AP832" s="76"/>
      <c r="AQ832" s="76"/>
      <c r="AR832" s="76"/>
      <c r="AS832" s="19"/>
      <c r="AT832" s="19"/>
      <c r="AU832" s="19"/>
      <c r="AV832" s="19"/>
      <c r="AW832" s="19"/>
      <c r="AX832" s="19"/>
      <c r="AY832" s="98"/>
      <c r="AZ832" s="98"/>
      <c r="BA832" s="98"/>
      <c r="BB832" s="98"/>
      <c r="BC832" s="98"/>
      <c r="BD832" s="173"/>
      <c r="BE832" s="173"/>
      <c r="BF832" s="173"/>
      <c r="BG832" s="173"/>
      <c r="BH832" s="173"/>
      <c r="BI832" s="173"/>
      <c r="BJ832" s="173"/>
      <c r="BK832" s="173"/>
      <c r="BL832" s="173"/>
      <c r="BM832" s="173"/>
      <c r="BN832" s="173"/>
      <c r="BO832" s="173"/>
      <c r="BP832" s="173"/>
      <c r="BQ832" s="173"/>
      <c r="BR832" s="173"/>
      <c r="BS832" s="173"/>
      <c r="BT832" s="173"/>
      <c r="BU832" s="173"/>
    </row>
    <row r="833" spans="1:73">
      <c r="A833" s="214"/>
      <c r="B833" s="214"/>
      <c r="C833" s="214"/>
      <c r="D833" s="214"/>
      <c r="E833" s="332"/>
      <c r="F833" s="332"/>
      <c r="G833" s="214"/>
      <c r="H833" s="333"/>
      <c r="I833" s="333"/>
      <c r="J833" s="214"/>
      <c r="K833" s="214"/>
      <c r="L833" s="214"/>
      <c r="M833" s="214"/>
      <c r="N833" s="214"/>
      <c r="O833" s="214"/>
      <c r="P833" s="214"/>
      <c r="Q833" s="214"/>
      <c r="R833" s="214"/>
      <c r="S833" s="214"/>
      <c r="T833" s="214"/>
      <c r="U833" s="214"/>
      <c r="V833" s="214"/>
      <c r="W833" s="214"/>
      <c r="X833" s="214"/>
      <c r="Y833" s="214"/>
      <c r="Z833" s="214"/>
      <c r="AA833" s="19"/>
      <c r="AB833" s="19"/>
      <c r="AS833" s="19"/>
      <c r="AT833" s="19"/>
      <c r="AU833" s="19"/>
      <c r="AV833" s="19"/>
      <c r="AW833" s="19"/>
      <c r="AX833" s="19"/>
      <c r="AY833" s="19"/>
      <c r="AZ833" s="19"/>
      <c r="BA833" s="19"/>
      <c r="BB833" s="19"/>
      <c r="BC833" s="19"/>
    </row>
    <row r="834" spans="1:73">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S834" s="19"/>
      <c r="AT834" s="19"/>
      <c r="AU834" s="19"/>
      <c r="AV834" s="19"/>
      <c r="AW834" s="19"/>
      <c r="AX834" s="19"/>
      <c r="AY834" s="19"/>
      <c r="AZ834" s="19"/>
      <c r="BA834" s="19"/>
      <c r="BB834" s="19"/>
      <c r="BC834" s="19"/>
    </row>
    <row r="835" spans="1:73">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S835" s="19"/>
      <c r="AT835" s="19"/>
      <c r="AU835" s="19"/>
      <c r="AV835" s="19"/>
      <c r="AW835" s="19"/>
      <c r="AX835" s="19"/>
      <c r="AY835" s="19"/>
      <c r="AZ835" s="19"/>
      <c r="BA835" s="19"/>
      <c r="BB835" s="19"/>
      <c r="BC835" s="19"/>
    </row>
    <row r="836" spans="1:73">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S836" s="19"/>
      <c r="AT836" s="19"/>
      <c r="AU836" s="19"/>
      <c r="AV836" s="19"/>
      <c r="AW836" s="19"/>
      <c r="AX836" s="19"/>
      <c r="AY836" s="19"/>
      <c r="AZ836" s="19"/>
      <c r="BA836" s="19"/>
      <c r="BB836" s="19"/>
      <c r="BC836" s="19"/>
    </row>
    <row r="837" spans="1:73">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S837" s="19"/>
      <c r="AT837" s="19"/>
      <c r="AU837" s="19"/>
      <c r="AV837" s="19"/>
      <c r="AW837" s="19"/>
      <c r="AX837" s="19"/>
      <c r="AY837" s="19"/>
      <c r="AZ837" s="19"/>
      <c r="BA837" s="19"/>
      <c r="BB837" s="19"/>
      <c r="BC837" s="19"/>
    </row>
    <row r="838" spans="1:73">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S838" s="19"/>
      <c r="AT838" s="19"/>
      <c r="AU838" s="19"/>
      <c r="AV838" s="19"/>
      <c r="AW838" s="19"/>
      <c r="AX838" s="19"/>
      <c r="AY838" s="19"/>
      <c r="AZ838" s="19"/>
      <c r="BA838" s="19"/>
      <c r="BB838" s="19"/>
      <c r="BC838" s="19"/>
    </row>
    <row r="839" spans="1:73">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S839" s="19"/>
      <c r="AT839" s="19"/>
      <c r="AU839" s="19"/>
      <c r="AV839" s="19"/>
      <c r="AW839" s="19"/>
      <c r="AX839" s="19"/>
      <c r="AY839" s="19"/>
      <c r="AZ839" s="19"/>
      <c r="BA839" s="19"/>
      <c r="BB839" s="19"/>
      <c r="BC839" s="19"/>
    </row>
    <row r="840" spans="1:73">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S840" s="19"/>
      <c r="AT840" s="19"/>
      <c r="AU840" s="19"/>
      <c r="AV840" s="19"/>
      <c r="AW840" s="19"/>
      <c r="AX840" s="19"/>
      <c r="AY840" s="19"/>
      <c r="AZ840" s="19"/>
      <c r="BA840" s="19"/>
      <c r="BB840" s="19"/>
      <c r="BC840" s="19"/>
    </row>
    <row r="841" spans="1:73">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S841" s="19"/>
      <c r="AT841" s="19"/>
      <c r="AU841" s="19"/>
      <c r="AV841" s="19"/>
      <c r="AW841" s="19"/>
      <c r="AX841" s="19"/>
      <c r="AY841" s="19"/>
      <c r="AZ841" s="19"/>
      <c r="BA841" s="19"/>
      <c r="BB841" s="19"/>
      <c r="BC841" s="19"/>
    </row>
    <row r="842" spans="1:73">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S842" s="19"/>
      <c r="AT842" s="19"/>
      <c r="AU842" s="19"/>
      <c r="AV842" s="19"/>
      <c r="AW842" s="19"/>
      <c r="AX842" s="19"/>
      <c r="AY842" s="19"/>
      <c r="AZ842" s="19"/>
      <c r="BA842" s="19"/>
      <c r="BB842" s="19"/>
      <c r="BC842" s="19"/>
    </row>
    <row r="843" spans="1:7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S843" s="19"/>
      <c r="AT843" s="19"/>
      <c r="AU843" s="19"/>
      <c r="AV843" s="19"/>
      <c r="AW843" s="19"/>
      <c r="AX843" s="19"/>
      <c r="AY843" s="19"/>
      <c r="AZ843" s="19"/>
      <c r="BA843" s="19"/>
      <c r="BB843" s="19"/>
      <c r="BC843" s="19"/>
    </row>
    <row r="844" spans="1:73">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S844" s="19"/>
      <c r="AT844" s="19"/>
      <c r="AU844" s="19"/>
      <c r="AV844" s="19"/>
      <c r="AW844" s="19"/>
      <c r="AX844" s="19"/>
      <c r="AY844" s="19"/>
      <c r="AZ844" s="19"/>
      <c r="BA844" s="19"/>
      <c r="BB844" s="19"/>
      <c r="BC844" s="19"/>
    </row>
    <row r="845" spans="1:73">
      <c r="AA845" s="19"/>
      <c r="AB845" s="19"/>
      <c r="AS845" s="19"/>
      <c r="AT845" s="19"/>
      <c r="AU845" s="19"/>
      <c r="AV845" s="19"/>
      <c r="AW845" s="19"/>
      <c r="AX845" s="19"/>
    </row>
    <row r="846" spans="1:73">
      <c r="AA846" s="19"/>
      <c r="AB846" s="19"/>
      <c r="AS846" s="19"/>
      <c r="AT846" s="19"/>
      <c r="AU846" s="19"/>
      <c r="AV846" s="19"/>
      <c r="AW846" s="19"/>
      <c r="AX846" s="19"/>
    </row>
    <row r="847" spans="1:73">
      <c r="E847" s="76"/>
      <c r="F847" s="76"/>
      <c r="H847" s="76"/>
      <c r="I847" s="76"/>
      <c r="R847" s="76"/>
      <c r="S847" s="76"/>
      <c r="T847" s="76"/>
      <c r="U847" s="76"/>
      <c r="V847" s="76"/>
      <c r="W847" s="76"/>
      <c r="X847" s="76"/>
      <c r="Y847" s="76"/>
      <c r="AA847" s="19"/>
      <c r="AB847" s="19"/>
      <c r="AS847" s="19"/>
      <c r="AT847" s="19"/>
      <c r="AU847" s="19"/>
      <c r="AV847" s="19"/>
      <c r="AW847" s="19"/>
      <c r="AX847" s="19"/>
      <c r="AY847" s="76"/>
      <c r="AZ847" s="76"/>
      <c r="BD847" s="76"/>
      <c r="BE847" s="76"/>
      <c r="BF847" s="76"/>
      <c r="BG847" s="76"/>
      <c r="BH847" s="76"/>
      <c r="BI847" s="76"/>
      <c r="BJ847" s="76"/>
      <c r="BK847" s="76"/>
      <c r="BL847" s="76"/>
      <c r="BM847" s="76"/>
      <c r="BN847" s="76"/>
      <c r="BO847" s="76"/>
      <c r="BP847" s="76"/>
      <c r="BQ847" s="76"/>
      <c r="BR847" s="76"/>
      <c r="BS847" s="76"/>
      <c r="BT847" s="76"/>
      <c r="BU847" s="76"/>
    </row>
    <row r="848" spans="1:73">
      <c r="E848" s="76"/>
      <c r="F848" s="76"/>
      <c r="H848" s="76"/>
      <c r="I848" s="76"/>
      <c r="R848" s="76"/>
      <c r="S848" s="76"/>
      <c r="T848" s="76"/>
      <c r="U848" s="76"/>
      <c r="V848" s="76"/>
      <c r="W848" s="76"/>
      <c r="X848" s="76"/>
      <c r="Y848" s="76"/>
      <c r="AA848" s="19"/>
      <c r="AB848" s="19"/>
      <c r="AS848" s="19"/>
      <c r="AT848" s="19"/>
      <c r="AU848" s="19"/>
      <c r="AV848" s="19"/>
      <c r="AW848" s="19"/>
      <c r="AX848" s="19"/>
      <c r="AY848" s="76"/>
      <c r="AZ848" s="76"/>
      <c r="BD848" s="76"/>
      <c r="BE848" s="76"/>
      <c r="BF848" s="76"/>
      <c r="BG848" s="76"/>
      <c r="BH848" s="76"/>
      <c r="BI848" s="76"/>
      <c r="BJ848" s="76"/>
      <c r="BK848" s="76"/>
      <c r="BL848" s="76"/>
      <c r="BM848" s="76"/>
      <c r="BN848" s="76"/>
      <c r="BO848" s="76"/>
      <c r="BP848" s="76"/>
      <c r="BQ848" s="76"/>
      <c r="BR848" s="76"/>
      <c r="BS848" s="76"/>
      <c r="BT848" s="76"/>
      <c r="BU848" s="76"/>
    </row>
    <row r="849" spans="5:73">
      <c r="E849" s="76"/>
      <c r="F849" s="76"/>
      <c r="H849" s="76"/>
      <c r="I849" s="76"/>
      <c r="R849" s="76"/>
      <c r="S849" s="76"/>
      <c r="T849" s="76"/>
      <c r="U849" s="76"/>
      <c r="V849" s="76"/>
      <c r="W849" s="76"/>
      <c r="X849" s="76"/>
      <c r="Y849" s="76"/>
      <c r="AA849" s="19"/>
      <c r="AB849" s="19"/>
      <c r="AS849" s="19"/>
      <c r="AT849" s="19"/>
      <c r="AU849" s="19"/>
      <c r="AV849" s="19"/>
      <c r="AW849" s="19"/>
      <c r="AX849" s="19"/>
      <c r="AY849" s="76"/>
      <c r="AZ849" s="76"/>
      <c r="BD849" s="76"/>
      <c r="BE849" s="76"/>
      <c r="BF849" s="76"/>
      <c r="BG849" s="76"/>
      <c r="BH849" s="76"/>
      <c r="BI849" s="76"/>
      <c r="BJ849" s="76"/>
      <c r="BK849" s="76"/>
      <c r="BL849" s="76"/>
      <c r="BM849" s="76"/>
      <c r="BN849" s="76"/>
      <c r="BO849" s="76"/>
      <c r="BP849" s="76"/>
      <c r="BQ849" s="76"/>
      <c r="BR849" s="76"/>
      <c r="BS849" s="76"/>
      <c r="BT849" s="76"/>
      <c r="BU849" s="76"/>
    </row>
    <row r="850" spans="5:73">
      <c r="E850" s="76"/>
      <c r="F850" s="76"/>
      <c r="H850" s="76"/>
      <c r="I850" s="76"/>
      <c r="R850" s="76"/>
      <c r="S850" s="76"/>
      <c r="T850" s="76"/>
      <c r="U850" s="76"/>
      <c r="V850" s="76"/>
      <c r="W850" s="76"/>
      <c r="X850" s="76"/>
      <c r="Y850" s="76"/>
      <c r="AA850" s="19"/>
      <c r="AB850" s="19"/>
      <c r="AS850" s="19"/>
      <c r="AT850" s="19"/>
      <c r="AU850" s="19"/>
      <c r="AV850" s="19"/>
      <c r="AW850" s="19"/>
      <c r="AX850" s="19"/>
      <c r="AY850" s="76"/>
      <c r="AZ850" s="76"/>
      <c r="BD850" s="76"/>
      <c r="BE850" s="76"/>
      <c r="BF850" s="76"/>
      <c r="BG850" s="76"/>
      <c r="BH850" s="76"/>
      <c r="BI850" s="76"/>
      <c r="BJ850" s="76"/>
      <c r="BK850" s="76"/>
      <c r="BL850" s="76"/>
      <c r="BM850" s="76"/>
      <c r="BN850" s="76"/>
      <c r="BO850" s="76"/>
      <c r="BP850" s="76"/>
      <c r="BQ850" s="76"/>
      <c r="BR850" s="76"/>
      <c r="BS850" s="76"/>
      <c r="BT850" s="76"/>
      <c r="BU850" s="76"/>
    </row>
    <row r="851" spans="5:73">
      <c r="E851" s="76"/>
      <c r="F851" s="76"/>
      <c r="H851" s="76"/>
      <c r="I851" s="76"/>
      <c r="R851" s="76"/>
      <c r="S851" s="76"/>
      <c r="T851" s="76"/>
      <c r="U851" s="76"/>
      <c r="V851" s="76"/>
      <c r="W851" s="76"/>
      <c r="X851" s="76"/>
      <c r="Y851" s="76"/>
      <c r="AA851" s="19"/>
      <c r="AB851" s="19"/>
      <c r="AS851" s="19"/>
      <c r="AT851" s="19"/>
      <c r="AU851" s="19"/>
      <c r="AV851" s="19"/>
      <c r="AW851" s="19"/>
      <c r="AX851" s="19"/>
      <c r="AY851" s="76"/>
      <c r="AZ851" s="76"/>
      <c r="BD851" s="76"/>
      <c r="BE851" s="76"/>
      <c r="BF851" s="76"/>
      <c r="BG851" s="76"/>
      <c r="BH851" s="76"/>
      <c r="BI851" s="76"/>
      <c r="BJ851" s="76"/>
      <c r="BK851" s="76"/>
      <c r="BL851" s="76"/>
      <c r="BM851" s="76"/>
      <c r="BN851" s="76"/>
      <c r="BO851" s="76"/>
      <c r="BP851" s="76"/>
      <c r="BQ851" s="76"/>
      <c r="BR851" s="76"/>
      <c r="BS851" s="76"/>
      <c r="BT851" s="76"/>
      <c r="BU851" s="76"/>
    </row>
    <row r="852" spans="5:73">
      <c r="E852" s="76"/>
      <c r="F852" s="76"/>
      <c r="H852" s="76"/>
      <c r="I852" s="76"/>
      <c r="R852" s="76"/>
      <c r="S852" s="76"/>
      <c r="T852" s="76"/>
      <c r="U852" s="76"/>
      <c r="V852" s="76"/>
      <c r="W852" s="76"/>
      <c r="X852" s="76"/>
      <c r="Y852" s="76"/>
      <c r="AA852" s="19"/>
      <c r="AB852" s="19"/>
      <c r="AS852" s="19"/>
      <c r="AT852" s="19"/>
      <c r="AU852" s="19"/>
      <c r="AV852" s="19"/>
      <c r="AW852" s="19"/>
      <c r="AX852" s="19"/>
      <c r="AY852" s="76"/>
      <c r="AZ852" s="76"/>
      <c r="BD852" s="76"/>
      <c r="BE852" s="76"/>
      <c r="BF852" s="76"/>
      <c r="BG852" s="76"/>
      <c r="BH852" s="76"/>
      <c r="BI852" s="76"/>
      <c r="BJ852" s="76"/>
      <c r="BK852" s="76"/>
      <c r="BL852" s="76"/>
      <c r="BM852" s="76"/>
      <c r="BN852" s="76"/>
      <c r="BO852" s="76"/>
      <c r="BP852" s="76"/>
      <c r="BQ852" s="76"/>
      <c r="BR852" s="76"/>
      <c r="BS852" s="76"/>
      <c r="BT852" s="76"/>
      <c r="BU852" s="76"/>
    </row>
    <row r="853" spans="5:73">
      <c r="E853" s="76"/>
      <c r="F853" s="76"/>
      <c r="H853" s="76"/>
      <c r="I853" s="76"/>
      <c r="R853" s="76"/>
      <c r="S853" s="76"/>
      <c r="T853" s="76"/>
      <c r="U853" s="76"/>
      <c r="V853" s="76"/>
      <c r="W853" s="76"/>
      <c r="X853" s="76"/>
      <c r="Y853" s="76"/>
      <c r="AA853" s="19"/>
      <c r="AB853" s="19"/>
      <c r="AS853" s="19"/>
      <c r="AT853" s="19"/>
      <c r="AU853" s="19"/>
      <c r="AV853" s="19"/>
      <c r="AW853" s="19"/>
      <c r="AX853" s="19"/>
      <c r="AY853" s="76"/>
      <c r="AZ853" s="76"/>
      <c r="BD853" s="76"/>
      <c r="BE853" s="76"/>
      <c r="BF853" s="76"/>
      <c r="BG853" s="76"/>
      <c r="BH853" s="76"/>
      <c r="BI853" s="76"/>
      <c r="BJ853" s="76"/>
      <c r="BK853" s="76"/>
      <c r="BL853" s="76"/>
      <c r="BM853" s="76"/>
      <c r="BN853" s="76"/>
      <c r="BO853" s="76"/>
      <c r="BP853" s="76"/>
      <c r="BQ853" s="76"/>
      <c r="BR853" s="76"/>
      <c r="BS853" s="76"/>
      <c r="BT853" s="76"/>
      <c r="BU853" s="76"/>
    </row>
    <row r="854" spans="5:73">
      <c r="E854" s="76"/>
      <c r="F854" s="76"/>
      <c r="H854" s="76"/>
      <c r="I854" s="76"/>
      <c r="R854" s="76"/>
      <c r="S854" s="76"/>
      <c r="T854" s="76"/>
      <c r="U854" s="76"/>
      <c r="V854" s="76"/>
      <c r="W854" s="76"/>
      <c r="X854" s="76"/>
      <c r="Y854" s="76"/>
      <c r="AA854" s="19"/>
      <c r="AB854" s="19"/>
      <c r="AS854" s="19"/>
      <c r="AT854" s="19"/>
      <c r="AU854" s="19"/>
      <c r="AV854" s="19"/>
      <c r="AW854" s="19"/>
      <c r="AX854" s="19"/>
      <c r="AY854" s="76"/>
      <c r="AZ854" s="76"/>
      <c r="BD854" s="76"/>
      <c r="BE854" s="76"/>
      <c r="BF854" s="76"/>
      <c r="BG854" s="76"/>
      <c r="BH854" s="76"/>
      <c r="BI854" s="76"/>
      <c r="BJ854" s="76"/>
      <c r="BK854" s="76"/>
      <c r="BL854" s="76"/>
      <c r="BM854" s="76"/>
      <c r="BN854" s="76"/>
      <c r="BO854" s="76"/>
      <c r="BP854" s="76"/>
      <c r="BQ854" s="76"/>
      <c r="BR854" s="76"/>
      <c r="BS854" s="76"/>
      <c r="BT854" s="76"/>
      <c r="BU854" s="76"/>
    </row>
    <row r="855" spans="5:73">
      <c r="E855" s="76"/>
      <c r="F855" s="76"/>
      <c r="H855" s="76"/>
      <c r="I855" s="76"/>
      <c r="R855" s="76"/>
      <c r="S855" s="76"/>
      <c r="T855" s="76"/>
      <c r="U855" s="76"/>
      <c r="V855" s="76"/>
      <c r="W855" s="76"/>
      <c r="X855" s="76"/>
      <c r="Y855" s="76"/>
      <c r="AA855" s="19"/>
      <c r="AB855" s="19"/>
      <c r="AS855" s="19"/>
      <c r="AT855" s="19"/>
      <c r="AU855" s="19"/>
      <c r="AV855" s="19"/>
      <c r="AW855" s="19"/>
      <c r="AX855" s="19"/>
      <c r="AY855" s="76"/>
      <c r="AZ855" s="76"/>
      <c r="BD855" s="76"/>
      <c r="BE855" s="76"/>
      <c r="BF855" s="76"/>
      <c r="BG855" s="76"/>
      <c r="BH855" s="76"/>
      <c r="BI855" s="76"/>
      <c r="BJ855" s="76"/>
      <c r="BK855" s="76"/>
      <c r="BL855" s="76"/>
      <c r="BM855" s="76"/>
      <c r="BN855" s="76"/>
      <c r="BO855" s="76"/>
      <c r="BP855" s="76"/>
      <c r="BQ855" s="76"/>
      <c r="BR855" s="76"/>
      <c r="BS855" s="76"/>
      <c r="BT855" s="76"/>
      <c r="BU855" s="76"/>
    </row>
    <row r="856" spans="5:73">
      <c r="E856" s="76"/>
      <c r="F856" s="76"/>
      <c r="H856" s="76"/>
      <c r="I856" s="76"/>
      <c r="R856" s="76"/>
      <c r="S856" s="76"/>
      <c r="T856" s="76"/>
      <c r="U856" s="76"/>
      <c r="V856" s="76"/>
      <c r="W856" s="76"/>
      <c r="X856" s="76"/>
      <c r="Y856" s="76"/>
      <c r="AA856" s="19"/>
      <c r="AB856" s="19"/>
      <c r="AS856" s="19"/>
      <c r="AT856" s="19"/>
      <c r="AU856" s="19"/>
      <c r="AV856" s="19"/>
      <c r="AW856" s="19"/>
      <c r="AX856" s="19"/>
      <c r="AY856" s="76"/>
      <c r="AZ856" s="76"/>
      <c r="BD856" s="76"/>
      <c r="BE856" s="76"/>
      <c r="BF856" s="76"/>
      <c r="BG856" s="76"/>
      <c r="BH856" s="76"/>
      <c r="BI856" s="76"/>
      <c r="BJ856" s="76"/>
      <c r="BK856" s="76"/>
      <c r="BL856" s="76"/>
      <c r="BM856" s="76"/>
      <c r="BN856" s="76"/>
      <c r="BO856" s="76"/>
      <c r="BP856" s="76"/>
      <c r="BQ856" s="76"/>
      <c r="BR856" s="76"/>
      <c r="BS856" s="76"/>
      <c r="BT856" s="76"/>
      <c r="BU856" s="76"/>
    </row>
    <row r="857" spans="5:73">
      <c r="E857" s="76"/>
      <c r="F857" s="76"/>
      <c r="H857" s="76"/>
      <c r="I857" s="76"/>
      <c r="R857" s="76"/>
      <c r="S857" s="76"/>
      <c r="T857" s="76"/>
      <c r="U857" s="76"/>
      <c r="V857" s="76"/>
      <c r="W857" s="76"/>
      <c r="X857" s="76"/>
      <c r="Y857" s="76"/>
      <c r="AA857" s="19"/>
      <c r="AB857" s="19"/>
      <c r="AS857" s="19"/>
      <c r="AT857" s="19"/>
      <c r="AU857" s="19"/>
      <c r="AV857" s="19"/>
      <c r="AW857" s="19"/>
      <c r="AX857" s="19"/>
      <c r="AY857" s="76"/>
      <c r="AZ857" s="76"/>
      <c r="BD857" s="76"/>
      <c r="BE857" s="76"/>
      <c r="BF857" s="76"/>
      <c r="BG857" s="76"/>
      <c r="BH857" s="76"/>
      <c r="BI857" s="76"/>
      <c r="BJ857" s="76"/>
      <c r="BK857" s="76"/>
      <c r="BL857" s="76"/>
      <c r="BM857" s="76"/>
      <c r="BN857" s="76"/>
      <c r="BO857" s="76"/>
      <c r="BP857" s="76"/>
      <c r="BQ857" s="76"/>
      <c r="BR857" s="76"/>
      <c r="BS857" s="76"/>
      <c r="BT857" s="76"/>
      <c r="BU857" s="76"/>
    </row>
    <row r="858" spans="5:73">
      <c r="E858" s="76"/>
      <c r="F858" s="76"/>
      <c r="H858" s="76"/>
      <c r="I858" s="76"/>
      <c r="R858" s="76"/>
      <c r="S858" s="76"/>
      <c r="T858" s="76"/>
      <c r="U858" s="76"/>
      <c r="V858" s="76"/>
      <c r="W858" s="76"/>
      <c r="X858" s="76"/>
      <c r="Y858" s="76"/>
      <c r="AA858" s="19"/>
      <c r="AB858" s="19"/>
      <c r="AS858" s="19"/>
      <c r="AT858" s="19"/>
      <c r="AU858" s="19"/>
      <c r="AV858" s="19"/>
      <c r="AW858" s="19"/>
      <c r="AX858" s="19"/>
      <c r="AY858" s="76"/>
      <c r="AZ858" s="76"/>
      <c r="BD858" s="76"/>
      <c r="BE858" s="76"/>
      <c r="BF858" s="76"/>
      <c r="BG858" s="76"/>
      <c r="BH858" s="76"/>
      <c r="BI858" s="76"/>
      <c r="BJ858" s="76"/>
      <c r="BK858" s="76"/>
      <c r="BL858" s="76"/>
      <c r="BM858" s="76"/>
      <c r="BN858" s="76"/>
      <c r="BO858" s="76"/>
      <c r="BP858" s="76"/>
      <c r="BQ858" s="76"/>
      <c r="BR858" s="76"/>
      <c r="BS858" s="76"/>
      <c r="BT858" s="76"/>
      <c r="BU858" s="76"/>
    </row>
    <row r="859" spans="5:73">
      <c r="E859" s="76"/>
      <c r="F859" s="76"/>
      <c r="H859" s="76"/>
      <c r="I859" s="76"/>
      <c r="R859" s="76"/>
      <c r="S859" s="76"/>
      <c r="T859" s="76"/>
      <c r="U859" s="76"/>
      <c r="V859" s="76"/>
      <c r="W859" s="76"/>
      <c r="X859" s="76"/>
      <c r="Y859" s="76"/>
      <c r="AA859" s="248"/>
      <c r="AB859" s="19"/>
      <c r="AC859" s="118"/>
      <c r="AD859" s="118"/>
      <c r="AE859" s="118"/>
      <c r="AF859" s="118"/>
      <c r="AG859" s="118"/>
      <c r="AH859" s="118"/>
      <c r="AI859" s="118"/>
      <c r="AJ859" s="118"/>
      <c r="AK859" s="118"/>
      <c r="AL859" s="118"/>
      <c r="AM859" s="118"/>
      <c r="AN859" s="118"/>
      <c r="AO859" s="118"/>
      <c r="AP859" s="118"/>
      <c r="AQ859" s="118"/>
      <c r="AR859" s="118"/>
      <c r="AS859" s="19"/>
      <c r="AT859" s="19"/>
      <c r="AU859" s="19"/>
      <c r="AV859" s="19"/>
      <c r="AW859" s="19"/>
      <c r="AX859" s="19"/>
      <c r="AY859" s="76"/>
      <c r="AZ859" s="76"/>
      <c r="BD859" s="76"/>
      <c r="BE859" s="76"/>
      <c r="BF859" s="76"/>
      <c r="BG859" s="76"/>
      <c r="BH859" s="76"/>
      <c r="BI859" s="76"/>
      <c r="BJ859" s="76"/>
      <c r="BK859" s="76"/>
      <c r="BL859" s="76"/>
      <c r="BM859" s="76"/>
      <c r="BN859" s="76"/>
      <c r="BO859" s="76"/>
      <c r="BP859" s="76"/>
      <c r="BQ859" s="76"/>
      <c r="BR859" s="76"/>
      <c r="BS859" s="76"/>
      <c r="BT859" s="76"/>
      <c r="BU859" s="76"/>
    </row>
    <row r="860" spans="5:73" ht="18">
      <c r="E860" s="76"/>
      <c r="F860" s="76"/>
      <c r="H860" s="76"/>
      <c r="I860" s="76"/>
      <c r="R860" s="76"/>
      <c r="S860" s="76"/>
      <c r="T860" s="76"/>
      <c r="U860" s="76"/>
      <c r="V860" s="76"/>
      <c r="W860" s="76"/>
      <c r="X860" s="76"/>
      <c r="Y860" s="76"/>
      <c r="AA860" s="339"/>
      <c r="AB860" s="98"/>
      <c r="AC860" s="609" t="s">
        <v>113</v>
      </c>
      <c r="AD860" s="609"/>
      <c r="AE860" s="96"/>
      <c r="AF860" s="96"/>
      <c r="AG860" s="96"/>
      <c r="AH860" s="96"/>
      <c r="AI860" s="96"/>
      <c r="AJ860" s="96"/>
      <c r="AK860" s="96"/>
      <c r="AL860" s="96"/>
      <c r="AM860" s="96"/>
      <c r="AN860" s="96"/>
      <c r="AO860" s="96"/>
      <c r="AP860" s="96"/>
      <c r="AQ860" s="96"/>
      <c r="AR860" s="96"/>
      <c r="AS860" s="98"/>
      <c r="AT860" s="98"/>
      <c r="AU860" s="98"/>
      <c r="AV860" s="98"/>
      <c r="AW860" s="98"/>
      <c r="AX860" s="98"/>
      <c r="AY860" s="76"/>
      <c r="AZ860" s="76"/>
      <c r="BD860" s="76"/>
      <c r="BE860" s="76"/>
      <c r="BF860" s="76"/>
      <c r="BG860" s="76"/>
      <c r="BH860" s="76"/>
      <c r="BI860" s="76"/>
      <c r="BJ860" s="76"/>
      <c r="BK860" s="76"/>
      <c r="BL860" s="76"/>
      <c r="BM860" s="76"/>
      <c r="BN860" s="76"/>
      <c r="BO860" s="76"/>
      <c r="BP860" s="76"/>
      <c r="BQ860" s="76"/>
      <c r="BR860" s="76"/>
      <c r="BS860" s="76"/>
      <c r="BT860" s="76"/>
      <c r="BU860" s="76"/>
    </row>
    <row r="861" spans="5:73">
      <c r="E861" s="76"/>
      <c r="F861" s="76"/>
      <c r="H861" s="76"/>
      <c r="I861" s="76"/>
      <c r="R861" s="76"/>
      <c r="S861" s="76"/>
      <c r="T861" s="76"/>
      <c r="U861" s="76"/>
      <c r="V861" s="76"/>
      <c r="W861" s="76"/>
      <c r="X861" s="76"/>
      <c r="Y861" s="76"/>
      <c r="AA861" s="214"/>
      <c r="AB861" s="19"/>
      <c r="AC861" s="118"/>
      <c r="AD861" s="118"/>
      <c r="AE861" s="118"/>
      <c r="AF861" s="118"/>
      <c r="AG861" s="118"/>
      <c r="AH861" s="118"/>
      <c r="AI861" s="118"/>
      <c r="AJ861" s="118"/>
      <c r="AK861" s="118"/>
      <c r="AL861" s="118"/>
      <c r="AM861" s="118"/>
      <c r="AN861" s="118"/>
      <c r="AO861" s="118"/>
      <c r="AP861" s="118"/>
      <c r="AQ861" s="118"/>
      <c r="AR861" s="118"/>
      <c r="AS861" s="19"/>
      <c r="AT861" s="19"/>
      <c r="AU861" s="19"/>
      <c r="AV861" s="19"/>
      <c r="AW861" s="19"/>
      <c r="AX861" s="19"/>
      <c r="AY861" s="76"/>
      <c r="AZ861" s="76"/>
      <c r="BD861" s="76"/>
      <c r="BE861" s="76"/>
      <c r="BF861" s="76"/>
      <c r="BG861" s="76"/>
      <c r="BH861" s="76"/>
      <c r="BI861" s="76"/>
      <c r="BJ861" s="76"/>
      <c r="BK861" s="76"/>
      <c r="BL861" s="76"/>
      <c r="BM861" s="76"/>
      <c r="BN861" s="76"/>
      <c r="BO861" s="76"/>
      <c r="BP861" s="76"/>
      <c r="BQ861" s="76"/>
      <c r="BR861" s="76"/>
      <c r="BS861" s="76"/>
      <c r="BT861" s="76"/>
      <c r="BU861" s="76"/>
    </row>
    <row r="862" spans="5:73">
      <c r="E862" s="76"/>
      <c r="F862" s="76"/>
      <c r="H862" s="76"/>
      <c r="I862" s="76"/>
      <c r="R862" s="76"/>
      <c r="S862" s="76"/>
      <c r="T862" s="76"/>
      <c r="U862" s="76"/>
      <c r="V862" s="76"/>
      <c r="W862" s="76"/>
      <c r="X862" s="76"/>
      <c r="Y862" s="76"/>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76"/>
      <c r="AZ862" s="76"/>
      <c r="BD862" s="76"/>
      <c r="BE862" s="76"/>
      <c r="BF862" s="76"/>
      <c r="BG862" s="76"/>
      <c r="BH862" s="76"/>
      <c r="BI862" s="76"/>
      <c r="BJ862" s="76"/>
      <c r="BK862" s="76"/>
      <c r="BL862" s="76"/>
      <c r="BM862" s="76"/>
      <c r="BN862" s="76"/>
      <c r="BO862" s="76"/>
      <c r="BP862" s="76"/>
      <c r="BQ862" s="76"/>
      <c r="BR862" s="76"/>
      <c r="BS862" s="76"/>
      <c r="BT862" s="76"/>
      <c r="BU862" s="76"/>
    </row>
    <row r="863" spans="5:73">
      <c r="E863" s="76"/>
      <c r="F863" s="76"/>
      <c r="H863" s="76"/>
      <c r="I863" s="76"/>
      <c r="R863" s="76"/>
      <c r="S863" s="76"/>
      <c r="T863" s="76"/>
      <c r="U863" s="76"/>
      <c r="V863" s="76"/>
      <c r="W863" s="76"/>
      <c r="X863" s="76"/>
      <c r="Y863" s="76"/>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76"/>
      <c r="AZ863" s="76"/>
      <c r="BD863" s="76"/>
      <c r="BE863" s="76"/>
      <c r="BF863" s="76"/>
      <c r="BG863" s="76"/>
      <c r="BH863" s="76"/>
      <c r="BI863" s="76"/>
      <c r="BJ863" s="76"/>
      <c r="BK863" s="76"/>
      <c r="BL863" s="76"/>
      <c r="BM863" s="76"/>
      <c r="BN863" s="76"/>
      <c r="BO863" s="76"/>
      <c r="BP863" s="76"/>
      <c r="BQ863" s="76"/>
      <c r="BR863" s="76"/>
      <c r="BS863" s="76"/>
      <c r="BT863" s="76"/>
      <c r="BU863" s="76"/>
    </row>
    <row r="864" spans="5:73">
      <c r="E864" s="76"/>
      <c r="F864" s="76"/>
      <c r="H864" s="76"/>
      <c r="I864" s="76"/>
      <c r="R864" s="76"/>
      <c r="S864" s="76"/>
      <c r="T864" s="76"/>
      <c r="U864" s="76"/>
      <c r="V864" s="76"/>
      <c r="W864" s="76"/>
      <c r="X864" s="76"/>
      <c r="Y864" s="76"/>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76"/>
      <c r="AZ864" s="76"/>
      <c r="BD864" s="76"/>
      <c r="BE864" s="76"/>
      <c r="BF864" s="76"/>
      <c r="BG864" s="76"/>
      <c r="BH864" s="76"/>
      <c r="BI864" s="76"/>
      <c r="BJ864" s="76"/>
      <c r="BK864" s="76"/>
      <c r="BL864" s="76"/>
      <c r="BM864" s="76"/>
      <c r="BN864" s="76"/>
      <c r="BO864" s="76"/>
      <c r="BP864" s="76"/>
      <c r="BQ864" s="76"/>
      <c r="BR864" s="76"/>
      <c r="BS864" s="76"/>
      <c r="BT864" s="76"/>
      <c r="BU864" s="76"/>
    </row>
    <row r="865" spans="5:73">
      <c r="E865" s="76"/>
      <c r="F865" s="76"/>
      <c r="H865" s="76"/>
      <c r="I865" s="76"/>
      <c r="R865" s="76"/>
      <c r="S865" s="76"/>
      <c r="T865" s="76"/>
      <c r="U865" s="76"/>
      <c r="V865" s="76"/>
      <c r="W865" s="76"/>
      <c r="X865" s="76"/>
      <c r="Y865" s="76"/>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76"/>
      <c r="AZ865" s="76"/>
      <c r="BD865" s="76"/>
      <c r="BE865" s="76"/>
      <c r="BF865" s="76"/>
      <c r="BG865" s="76"/>
      <c r="BH865" s="76"/>
      <c r="BI865" s="76"/>
      <c r="BJ865" s="76"/>
      <c r="BK865" s="76"/>
      <c r="BL865" s="76"/>
      <c r="BM865" s="76"/>
      <c r="BN865" s="76"/>
      <c r="BO865" s="76"/>
      <c r="BP865" s="76"/>
      <c r="BQ865" s="76"/>
      <c r="BR865" s="76"/>
      <c r="BS865" s="76"/>
      <c r="BT865" s="76"/>
      <c r="BU865" s="76"/>
    </row>
    <row r="866" spans="5:73">
      <c r="E866" s="76"/>
      <c r="F866" s="76"/>
      <c r="H866" s="76"/>
      <c r="I866" s="76"/>
      <c r="R866" s="76"/>
      <c r="S866" s="76"/>
      <c r="T866" s="76"/>
      <c r="U866" s="76"/>
      <c r="V866" s="76"/>
      <c r="W866" s="76"/>
      <c r="X866" s="76"/>
      <c r="Y866" s="76"/>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76"/>
      <c r="AZ866" s="76"/>
      <c r="BD866" s="76"/>
      <c r="BE866" s="76"/>
      <c r="BF866" s="76"/>
      <c r="BG866" s="76"/>
      <c r="BH866" s="76"/>
      <c r="BI866" s="76"/>
      <c r="BJ866" s="76"/>
      <c r="BK866" s="76"/>
      <c r="BL866" s="76"/>
      <c r="BM866" s="76"/>
      <c r="BN866" s="76"/>
      <c r="BO866" s="76"/>
      <c r="BP866" s="76"/>
      <c r="BQ866" s="76"/>
      <c r="BR866" s="76"/>
      <c r="BS866" s="76"/>
      <c r="BT866" s="76"/>
      <c r="BU866" s="76"/>
    </row>
    <row r="867" spans="5:73">
      <c r="E867" s="76"/>
      <c r="F867" s="76"/>
      <c r="H867" s="76"/>
      <c r="I867" s="76"/>
      <c r="R867" s="76"/>
      <c r="S867" s="76"/>
      <c r="T867" s="76"/>
      <c r="U867" s="76"/>
      <c r="V867" s="76"/>
      <c r="W867" s="76"/>
      <c r="X867" s="76"/>
      <c r="Y867" s="76"/>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76"/>
      <c r="AZ867" s="76"/>
      <c r="BD867" s="76"/>
      <c r="BE867" s="76"/>
      <c r="BF867" s="76"/>
      <c r="BG867" s="76"/>
      <c r="BH867" s="76"/>
      <c r="BI867" s="76"/>
      <c r="BJ867" s="76"/>
      <c r="BK867" s="76"/>
      <c r="BL867" s="76"/>
      <c r="BM867" s="76"/>
      <c r="BN867" s="76"/>
      <c r="BO867" s="76"/>
      <c r="BP867" s="76"/>
      <c r="BQ867" s="76"/>
      <c r="BR867" s="76"/>
      <c r="BS867" s="76"/>
      <c r="BT867" s="76"/>
      <c r="BU867" s="76"/>
    </row>
    <row r="868" spans="5:73">
      <c r="E868" s="76"/>
      <c r="F868" s="76"/>
      <c r="H868" s="76"/>
      <c r="I868" s="76"/>
      <c r="R868" s="76"/>
      <c r="S868" s="76"/>
      <c r="T868" s="76"/>
      <c r="U868" s="76"/>
      <c r="V868" s="76"/>
      <c r="W868" s="76"/>
      <c r="X868" s="76"/>
      <c r="Y868" s="76"/>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76"/>
      <c r="AZ868" s="76"/>
      <c r="BD868" s="76"/>
      <c r="BE868" s="76"/>
      <c r="BF868" s="76"/>
      <c r="BG868" s="76"/>
      <c r="BH868" s="76"/>
      <c r="BI868" s="76"/>
      <c r="BJ868" s="76"/>
      <c r="BK868" s="76"/>
      <c r="BL868" s="76"/>
      <c r="BM868" s="76"/>
      <c r="BN868" s="76"/>
      <c r="BO868" s="76"/>
      <c r="BP868" s="76"/>
      <c r="BQ868" s="76"/>
      <c r="BR868" s="76"/>
      <c r="BS868" s="76"/>
      <c r="BT868" s="76"/>
      <c r="BU868" s="76"/>
    </row>
    <row r="869" spans="5:73">
      <c r="E869" s="76"/>
      <c r="F869" s="76"/>
      <c r="H869" s="76"/>
      <c r="I869" s="76"/>
      <c r="R869" s="76"/>
      <c r="S869" s="76"/>
      <c r="T869" s="76"/>
      <c r="U869" s="76"/>
      <c r="V869" s="76"/>
      <c r="W869" s="76"/>
      <c r="X869" s="76"/>
      <c r="Y869" s="76"/>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76"/>
      <c r="AZ869" s="76"/>
      <c r="BD869" s="76"/>
      <c r="BE869" s="76"/>
      <c r="BF869" s="76"/>
      <c r="BG869" s="76"/>
      <c r="BH869" s="76"/>
      <c r="BI869" s="76"/>
      <c r="BJ869" s="76"/>
      <c r="BK869" s="76"/>
      <c r="BL869" s="76"/>
      <c r="BM869" s="76"/>
      <c r="BN869" s="76"/>
      <c r="BO869" s="76"/>
      <c r="BP869" s="76"/>
      <c r="BQ869" s="76"/>
      <c r="BR869" s="76"/>
      <c r="BS869" s="76"/>
      <c r="BT869" s="76"/>
      <c r="BU869" s="76"/>
    </row>
    <row r="870" spans="5:73">
      <c r="E870" s="76"/>
      <c r="F870" s="76"/>
      <c r="H870" s="76"/>
      <c r="I870" s="76"/>
      <c r="R870" s="76"/>
      <c r="S870" s="76"/>
      <c r="T870" s="76"/>
      <c r="U870" s="76"/>
      <c r="V870" s="76"/>
      <c r="W870" s="76"/>
      <c r="X870" s="76"/>
      <c r="Y870" s="76"/>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76"/>
      <c r="AZ870" s="76"/>
      <c r="BD870" s="76"/>
      <c r="BE870" s="76"/>
      <c r="BF870" s="76"/>
      <c r="BG870" s="76"/>
      <c r="BH870" s="76"/>
      <c r="BI870" s="76"/>
      <c r="BJ870" s="76"/>
      <c r="BK870" s="76"/>
      <c r="BL870" s="76"/>
      <c r="BM870" s="76"/>
      <c r="BN870" s="76"/>
      <c r="BO870" s="76"/>
      <c r="BP870" s="76"/>
      <c r="BQ870" s="76"/>
      <c r="BR870" s="76"/>
      <c r="BS870" s="76"/>
      <c r="BT870" s="76"/>
      <c r="BU870" s="76"/>
    </row>
    <row r="871" spans="5:73">
      <c r="E871" s="76"/>
      <c r="F871" s="76"/>
      <c r="H871" s="76"/>
      <c r="I871" s="76"/>
      <c r="R871" s="76"/>
      <c r="S871" s="76"/>
      <c r="T871" s="76"/>
      <c r="U871" s="76"/>
      <c r="V871" s="76"/>
      <c r="W871" s="76"/>
      <c r="X871" s="76"/>
      <c r="Y871" s="76"/>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76"/>
      <c r="AZ871" s="76"/>
      <c r="BD871" s="76"/>
      <c r="BE871" s="76"/>
      <c r="BF871" s="76"/>
      <c r="BG871" s="76"/>
      <c r="BH871" s="76"/>
      <c r="BI871" s="76"/>
      <c r="BJ871" s="76"/>
      <c r="BK871" s="76"/>
      <c r="BL871" s="76"/>
      <c r="BM871" s="76"/>
      <c r="BN871" s="76"/>
      <c r="BO871" s="76"/>
      <c r="BP871" s="76"/>
      <c r="BQ871" s="76"/>
      <c r="BR871" s="76"/>
      <c r="BS871" s="76"/>
      <c r="BT871" s="76"/>
      <c r="BU871" s="76"/>
    </row>
    <row r="872" spans="5:73">
      <c r="E872" s="76"/>
      <c r="F872" s="76"/>
      <c r="H872" s="76"/>
      <c r="I872" s="76"/>
      <c r="R872" s="76"/>
      <c r="S872" s="76"/>
      <c r="T872" s="76"/>
      <c r="U872" s="76"/>
      <c r="V872" s="76"/>
      <c r="W872" s="76"/>
      <c r="X872" s="76"/>
      <c r="Y872" s="76"/>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76"/>
      <c r="AZ872" s="76"/>
      <c r="BD872" s="76"/>
      <c r="BE872" s="76"/>
      <c r="BF872" s="76"/>
      <c r="BG872" s="76"/>
      <c r="BH872" s="76"/>
      <c r="BI872" s="76"/>
      <c r="BJ872" s="76"/>
      <c r="BK872" s="76"/>
      <c r="BL872" s="76"/>
      <c r="BM872" s="76"/>
      <c r="BN872" s="76"/>
      <c r="BO872" s="76"/>
      <c r="BP872" s="76"/>
      <c r="BQ872" s="76"/>
      <c r="BR872" s="76"/>
      <c r="BS872" s="76"/>
      <c r="BT872" s="76"/>
      <c r="BU872" s="76"/>
    </row>
  </sheetData>
  <mergeCells count="54">
    <mergeCell ref="AC860:AD860"/>
    <mergeCell ref="AC482:AG482"/>
    <mergeCell ref="AC438:AF438"/>
    <mergeCell ref="AC367:AG367"/>
    <mergeCell ref="AC782:AD782"/>
    <mergeCell ref="AC707:AD707"/>
    <mergeCell ref="AC411:AE411"/>
    <mergeCell ref="AC821:AD821"/>
    <mergeCell ref="AC504:AE504"/>
    <mergeCell ref="Z4:AA4"/>
    <mergeCell ref="J1:M2"/>
    <mergeCell ref="AU668:AV677"/>
    <mergeCell ref="AA654:AB654"/>
    <mergeCell ref="AA641:AB641"/>
    <mergeCell ref="AU655:AV664"/>
    <mergeCell ref="AA667:AB667"/>
    <mergeCell ref="AU642:AV651"/>
    <mergeCell ref="AA655:AB664"/>
    <mergeCell ref="AA642:AB651"/>
    <mergeCell ref="B3:C3"/>
    <mergeCell ref="D154:F154"/>
    <mergeCell ref="R132:R133"/>
    <mergeCell ref="S55:S56"/>
    <mergeCell ref="T55:T56"/>
    <mergeCell ref="R110:R111"/>
    <mergeCell ref="A1:D1"/>
    <mergeCell ref="D132:F132"/>
    <mergeCell ref="AA549:AB558"/>
    <mergeCell ref="AA628:AB628"/>
    <mergeCell ref="AA574:AB583"/>
    <mergeCell ref="AA616:AB625"/>
    <mergeCell ref="AA562:AB571"/>
    <mergeCell ref="D110:F110"/>
    <mergeCell ref="AA587:AB596"/>
    <mergeCell ref="AA548:AB548"/>
    <mergeCell ref="AA615:AB615"/>
    <mergeCell ref="AA561:AB561"/>
    <mergeCell ref="AA535:AB535"/>
    <mergeCell ref="AA536:AB545"/>
    <mergeCell ref="Z3:AB3"/>
    <mergeCell ref="Z2:AB2"/>
    <mergeCell ref="AU629:AV638"/>
    <mergeCell ref="AC345:AF345"/>
    <mergeCell ref="AC389:AG389"/>
    <mergeCell ref="AA573:AB573"/>
    <mergeCell ref="AU589:AV598"/>
    <mergeCell ref="AA602:AB611"/>
    <mergeCell ref="AU602:AV611"/>
    <mergeCell ref="AU536:AV545"/>
    <mergeCell ref="AU562:AV571"/>
    <mergeCell ref="AU573:AV582"/>
    <mergeCell ref="AU616:AV625"/>
    <mergeCell ref="AU549:AV558"/>
    <mergeCell ref="AA629:AB638"/>
  </mergeCells>
  <phoneticPr fontId="2" type="noConversion"/>
  <printOptions horizontalCentered="1" verticalCentered="1"/>
  <pageMargins left="0.39370078740157483" right="0.39370078740157483" top="0.39370078740157483" bottom="0.47244094488188981" header="0.31496062992125984" footer="0.31496062992125984"/>
  <pageSetup paperSize="9" scale="42" fitToHeight="2" orientation="portrait" horizontalDpi="300" verticalDpi="300" r:id="rId1"/>
  <headerFooter alignWithMargins="0">
    <oddFooter>&amp;C&amp;F      Version 1.0  October 2000      A.T.G.W. Eltink, RIVO, IJmuiden, the Netherlands</oddFooter>
  </headerFooter>
  <drawing r:id="rId2"/>
</worksheet>
</file>

<file path=xl/worksheets/sheet2.xml><?xml version="1.0" encoding="utf-8"?>
<worksheet xmlns="http://schemas.openxmlformats.org/spreadsheetml/2006/main" xmlns:r="http://schemas.openxmlformats.org/officeDocument/2006/relationships">
  <dimension ref="A1:IJ871"/>
  <sheetViews>
    <sheetView topLeftCell="G454" zoomScale="85" zoomScaleNormal="85" zoomScaleSheetLayoutView="100" workbookViewId="0">
      <selection activeCell="AF441" sqref="AF441"/>
    </sheetView>
  </sheetViews>
  <sheetFormatPr defaultRowHeight="12.75"/>
  <cols>
    <col min="1" max="1" width="16.1640625" style="76" customWidth="1"/>
    <col min="2" max="2" width="7.33203125" style="76" customWidth="1"/>
    <col min="3" max="3" width="5.83203125" style="76" customWidth="1"/>
    <col min="4" max="4" width="5.1640625" style="76" customWidth="1"/>
    <col min="5" max="5" width="8.1640625" style="3" customWidth="1"/>
    <col min="6" max="6" width="6.83203125" style="3" customWidth="1"/>
    <col min="7" max="7" width="10.83203125" style="76" customWidth="1"/>
    <col min="8" max="8" width="11.33203125" style="27" customWidth="1"/>
    <col min="9" max="9" width="11.83203125" style="27" customWidth="1"/>
    <col min="10" max="10" width="11.83203125" style="76" customWidth="1"/>
    <col min="11" max="11" width="12.33203125" style="76" customWidth="1"/>
    <col min="12" max="12" width="11.83203125" style="76" customWidth="1"/>
    <col min="13" max="16" width="11.33203125" style="76" customWidth="1"/>
    <col min="17" max="19" width="11.33203125" style="459" customWidth="1"/>
    <col min="20" max="20" width="6.33203125" style="459" customWidth="1"/>
    <col min="21" max="21" width="12" style="459" customWidth="1"/>
    <col min="22" max="22" width="9" style="459" customWidth="1"/>
    <col min="23" max="23" width="3.6640625" style="459" customWidth="1"/>
    <col min="24" max="24" width="11" style="459" customWidth="1"/>
    <col min="25" max="25" width="9" style="76" customWidth="1"/>
    <col min="26" max="26" width="8.5" style="76" customWidth="1"/>
    <col min="27" max="27" width="13" style="76" customWidth="1"/>
    <col min="28" max="40" width="9.83203125" style="76" customWidth="1"/>
    <col min="41" max="41" width="12.33203125" style="76" bestFit="1" customWidth="1"/>
    <col min="42" max="45" width="8.83203125" style="76" customWidth="1"/>
    <col min="46" max="46" width="5.83203125" style="76" customWidth="1"/>
    <col min="47" max="49" width="4.83203125" style="76" customWidth="1"/>
    <col min="50" max="51" width="4.83203125" style="125" customWidth="1"/>
    <col min="52" max="54" width="4.83203125" style="76" customWidth="1"/>
    <col min="55" max="72" width="9.33203125" style="125" customWidth="1"/>
    <col min="73" max="16384" width="9.33203125" style="76"/>
  </cols>
  <sheetData>
    <row r="1" spans="1:72" customFormat="1" ht="16.5" customHeight="1" thickTop="1">
      <c r="A1" s="586" t="s">
        <v>120</v>
      </c>
      <c r="B1" s="586"/>
      <c r="C1" s="586"/>
      <c r="D1" s="586"/>
      <c r="E1" s="3"/>
      <c r="F1" s="3"/>
      <c r="G1" s="1"/>
      <c r="H1" s="2"/>
      <c r="I1" s="2"/>
      <c r="J1" s="607" t="s">
        <v>138</v>
      </c>
      <c r="K1" s="607"/>
      <c r="L1" s="607"/>
      <c r="M1" s="607"/>
      <c r="N1" s="565"/>
      <c r="O1" s="1"/>
      <c r="P1" s="1"/>
      <c r="Q1" s="4" t="s">
        <v>1</v>
      </c>
      <c r="R1" s="5"/>
      <c r="S1" s="5"/>
      <c r="T1" s="6"/>
      <c r="U1" s="6"/>
      <c r="V1" s="6"/>
      <c r="W1" s="6"/>
      <c r="X1" s="7"/>
      <c r="Y1" s="7"/>
      <c r="Z1" s="7"/>
      <c r="AA1" s="7"/>
      <c r="AB1" s="7"/>
      <c r="AC1" s="8"/>
      <c r="AD1" s="9" t="s">
        <v>114</v>
      </c>
      <c r="AE1" s="10"/>
      <c r="AF1" s="10"/>
      <c r="AG1" s="10"/>
      <c r="AH1" s="10"/>
      <c r="AI1" s="11"/>
      <c r="AJ1" s="8"/>
      <c r="AK1" s="8"/>
      <c r="AL1" s="8"/>
      <c r="AM1" s="8"/>
      <c r="AN1" s="8"/>
      <c r="AO1" s="8"/>
      <c r="AP1" s="8"/>
      <c r="AQ1" s="8"/>
      <c r="AR1" s="8"/>
      <c r="AS1" s="8"/>
      <c r="AT1" s="8"/>
      <c r="AU1" s="8"/>
      <c r="AV1" s="8"/>
      <c r="AW1" s="8"/>
      <c r="AX1" s="8"/>
      <c r="AY1" s="8"/>
      <c r="AZ1" s="8"/>
      <c r="BA1" s="8"/>
      <c r="BB1" s="8"/>
      <c r="BC1" s="12"/>
      <c r="BD1" s="12"/>
      <c r="BE1" s="12"/>
      <c r="BF1" s="12"/>
      <c r="BG1" s="12"/>
      <c r="BH1" s="12"/>
      <c r="BI1" s="12"/>
      <c r="BJ1" s="12"/>
      <c r="BK1" s="12"/>
      <c r="BL1" s="12"/>
      <c r="BM1" s="12"/>
      <c r="BN1" s="12"/>
      <c r="BO1" s="12"/>
      <c r="BP1" s="12"/>
      <c r="BQ1" s="12"/>
      <c r="BR1" s="12"/>
      <c r="BS1" s="12"/>
      <c r="BT1" s="12"/>
    </row>
    <row r="2" spans="1:72" customFormat="1" ht="17.25" customHeight="1" thickBot="1">
      <c r="A2" s="1" t="s">
        <v>0</v>
      </c>
      <c r="B2" s="76"/>
      <c r="C2" s="14"/>
      <c r="D2" s="15"/>
      <c r="E2" s="13"/>
      <c r="F2" s="13"/>
      <c r="G2" s="15"/>
      <c r="H2" s="16"/>
      <c r="I2" s="16"/>
      <c r="J2" s="608"/>
      <c r="K2" s="608"/>
      <c r="L2" s="608"/>
      <c r="M2" s="608"/>
      <c r="N2" s="566"/>
      <c r="O2" s="16"/>
      <c r="P2" s="16"/>
      <c r="Q2" s="17"/>
      <c r="R2" s="18"/>
      <c r="S2" s="18"/>
      <c r="T2" s="6"/>
      <c r="U2" s="6"/>
      <c r="V2" s="6"/>
      <c r="W2" s="6"/>
      <c r="X2" s="7"/>
      <c r="Y2" s="595" t="s">
        <v>115</v>
      </c>
      <c r="Z2" s="596"/>
      <c r="AA2" s="597"/>
      <c r="AB2" s="8"/>
      <c r="AC2" s="8"/>
      <c r="AD2" s="8"/>
      <c r="AE2" s="8"/>
      <c r="AF2" s="8"/>
      <c r="AG2" s="8"/>
      <c r="AH2" s="8"/>
      <c r="AI2" s="19"/>
      <c r="AJ2" s="19"/>
      <c r="AK2" s="8"/>
      <c r="AL2" s="8"/>
      <c r="AM2" s="8"/>
      <c r="AN2" s="8"/>
      <c r="AO2" s="8"/>
      <c r="AP2" s="8"/>
      <c r="AQ2" s="8"/>
      <c r="AR2" s="8"/>
      <c r="AS2" s="8"/>
      <c r="AT2" s="8"/>
      <c r="AU2" s="8"/>
      <c r="AV2" s="8"/>
      <c r="AW2" s="8"/>
      <c r="AX2" s="8"/>
      <c r="AY2" s="8"/>
      <c r="AZ2" s="8"/>
      <c r="BA2" s="8"/>
      <c r="BB2" s="8"/>
      <c r="BC2" s="12"/>
      <c r="BD2" s="12"/>
      <c r="BE2" s="12"/>
      <c r="BF2" s="12"/>
      <c r="BG2" s="12"/>
      <c r="BH2" s="12"/>
      <c r="BI2" s="12"/>
      <c r="BJ2" s="12"/>
      <c r="BK2" s="12"/>
      <c r="BL2" s="12"/>
      <c r="BM2" s="12"/>
      <c r="BN2" s="12"/>
      <c r="BO2" s="12"/>
      <c r="BP2" s="12"/>
      <c r="BQ2" s="12"/>
      <c r="BR2" s="12"/>
      <c r="BS2" s="12"/>
      <c r="BT2" s="12"/>
    </row>
    <row r="3" spans="1:72" s="479" customFormat="1" ht="29.25" customHeight="1" thickTop="1" thickBot="1">
      <c r="A3" s="502"/>
      <c r="B3" s="598" t="s">
        <v>2</v>
      </c>
      <c r="C3" s="598"/>
      <c r="D3" s="563" t="s">
        <v>3</v>
      </c>
      <c r="E3" s="503" t="s">
        <v>3</v>
      </c>
      <c r="F3" s="503"/>
      <c r="G3" s="504" t="s">
        <v>4</v>
      </c>
      <c r="H3" s="471" t="s">
        <v>136</v>
      </c>
      <c r="I3" s="471" t="s">
        <v>135</v>
      </c>
      <c r="J3" s="472" t="s">
        <v>123</v>
      </c>
      <c r="K3" s="473" t="s">
        <v>125</v>
      </c>
      <c r="L3" s="471" t="s">
        <v>129</v>
      </c>
      <c r="M3" s="572" t="s">
        <v>126</v>
      </c>
      <c r="N3" s="471" t="s">
        <v>131</v>
      </c>
      <c r="O3" s="572" t="s">
        <v>130</v>
      </c>
      <c r="P3" s="575" t="s">
        <v>124</v>
      </c>
      <c r="Q3" s="505" t="s">
        <v>127</v>
      </c>
      <c r="R3" s="531" t="s">
        <v>121</v>
      </c>
      <c r="S3" s="506" t="s">
        <v>122</v>
      </c>
      <c r="T3" s="31"/>
      <c r="U3" s="31"/>
      <c r="V3" s="474" t="s">
        <v>5</v>
      </c>
      <c r="W3" s="31"/>
      <c r="X3" s="475"/>
      <c r="Y3" s="592" t="s">
        <v>6</v>
      </c>
      <c r="Z3" s="593"/>
      <c r="AA3" s="594"/>
      <c r="AB3" s="36"/>
      <c r="AC3" s="540"/>
      <c r="AD3" s="542" t="s">
        <v>127</v>
      </c>
      <c r="AE3" s="543"/>
      <c r="AF3" s="477"/>
      <c r="AG3" s="36"/>
      <c r="AH3" s="478"/>
      <c r="AI3" s="21" t="s">
        <v>7</v>
      </c>
      <c r="AJ3" s="22" t="str">
        <f>IF(ABS(AL5)&lt;1.96," No bias",IF(ABS(AL5)&gt;2.58," Certainty of bias"," Possibility of bias"))</f>
        <v xml:space="preserve"> Certainty of bias</v>
      </c>
      <c r="AK3" s="23"/>
      <c r="AL3" s="23"/>
      <c r="AM3" s="23"/>
      <c r="AN3" s="24" t="str">
        <f>IF(ABS(AL5)&lt;1.96,"-",IF(ABS(AL5)&gt;2.58,"* *","*"))</f>
        <v>* *</v>
      </c>
      <c r="AO3" s="36"/>
      <c r="AP3" s="36"/>
      <c r="AQ3" s="36"/>
      <c r="AR3" s="36"/>
      <c r="AS3" s="36"/>
      <c r="AT3" s="36"/>
      <c r="AU3" s="36"/>
      <c r="AV3" s="36"/>
      <c r="AW3" s="36"/>
      <c r="AX3" s="36"/>
      <c r="AY3" s="36"/>
      <c r="AZ3" s="36"/>
      <c r="BA3" s="36"/>
      <c r="BB3" s="36"/>
      <c r="BC3" s="284"/>
      <c r="BD3" s="284"/>
      <c r="BE3" s="284"/>
      <c r="BF3" s="284"/>
      <c r="BG3" s="284"/>
      <c r="BH3" s="284"/>
      <c r="BI3" s="284"/>
      <c r="BJ3" s="284"/>
      <c r="BK3" s="284"/>
      <c r="BL3" s="284"/>
      <c r="BM3" s="284"/>
      <c r="BN3" s="284"/>
      <c r="BO3" s="284"/>
      <c r="BP3" s="284"/>
      <c r="BQ3" s="284"/>
      <c r="BR3" s="284"/>
      <c r="BS3" s="284"/>
      <c r="BT3" s="284"/>
    </row>
    <row r="4" spans="1:72" s="479" customFormat="1" ht="12" customHeight="1" thickBot="1">
      <c r="A4" s="507" t="s">
        <v>8</v>
      </c>
      <c r="B4" s="508" t="s">
        <v>9</v>
      </c>
      <c r="C4" s="508" t="s">
        <v>10</v>
      </c>
      <c r="D4" s="508" t="s">
        <v>10</v>
      </c>
      <c r="E4" s="509" t="s">
        <v>11</v>
      </c>
      <c r="F4" s="509" t="s">
        <v>12</v>
      </c>
      <c r="G4" s="508" t="s">
        <v>13</v>
      </c>
      <c r="H4" s="508">
        <v>3</v>
      </c>
      <c r="I4" s="508">
        <v>1</v>
      </c>
      <c r="J4" s="508">
        <v>2</v>
      </c>
      <c r="K4" s="508">
        <v>10</v>
      </c>
      <c r="L4" s="508">
        <v>4</v>
      </c>
      <c r="M4" s="576">
        <v>9</v>
      </c>
      <c r="N4" s="508">
        <v>5</v>
      </c>
      <c r="O4" s="576">
        <v>8</v>
      </c>
      <c r="P4" s="576">
        <v>6</v>
      </c>
      <c r="Q4" s="510" t="s">
        <v>132</v>
      </c>
      <c r="R4" s="511"/>
      <c r="S4" s="512" t="s">
        <v>14</v>
      </c>
      <c r="T4" s="31"/>
      <c r="U4" s="31"/>
      <c r="V4" s="480" t="s">
        <v>15</v>
      </c>
      <c r="W4" s="31"/>
      <c r="X4" s="481" t="s">
        <v>16</v>
      </c>
      <c r="Y4" s="605" t="s">
        <v>17</v>
      </c>
      <c r="Z4" s="606"/>
      <c r="AA4" s="564" t="s">
        <v>18</v>
      </c>
      <c r="AB4" s="36"/>
      <c r="AC4" s="540"/>
      <c r="AD4" s="508">
        <v>7</v>
      </c>
      <c r="AE4" s="576">
        <v>6</v>
      </c>
      <c r="AF4" s="541" t="s">
        <v>19</v>
      </c>
      <c r="AG4" s="483"/>
      <c r="AH4" s="36"/>
      <c r="AI4" s="36"/>
      <c r="AJ4" s="36"/>
      <c r="AK4" s="36"/>
      <c r="AL4" s="36"/>
      <c r="AM4" s="36"/>
      <c r="AN4" s="36"/>
      <c r="AO4" s="36"/>
      <c r="AP4" s="36"/>
      <c r="AQ4" s="36"/>
      <c r="AR4" s="36"/>
      <c r="AS4" s="36"/>
      <c r="AT4" s="36"/>
      <c r="AU4" s="36"/>
      <c r="AV4" s="36"/>
      <c r="AW4" s="36"/>
      <c r="AX4" s="36"/>
      <c r="AY4" s="36"/>
      <c r="AZ4" s="36"/>
      <c r="BA4" s="36"/>
      <c r="BB4" s="36"/>
      <c r="BC4" s="284"/>
      <c r="BD4" s="284"/>
      <c r="BE4" s="284"/>
      <c r="BF4" s="284"/>
      <c r="BG4" s="284"/>
      <c r="BH4" s="284"/>
      <c r="BI4" s="284"/>
      <c r="BJ4" s="284"/>
      <c r="BK4" s="284"/>
      <c r="BL4" s="284"/>
      <c r="BM4" s="284"/>
      <c r="BN4" s="284"/>
      <c r="BO4" s="284"/>
      <c r="BP4" s="284"/>
      <c r="BQ4" s="284"/>
      <c r="BR4" s="284"/>
      <c r="BS4" s="284"/>
      <c r="BT4" s="284"/>
    </row>
    <row r="5" spans="1:72" s="479" customFormat="1" ht="12" customHeight="1" thickBot="1">
      <c r="A5" t="s">
        <v>96</v>
      </c>
      <c r="B5" s="555">
        <v>2014</v>
      </c>
      <c r="C5" t="s">
        <v>140</v>
      </c>
      <c r="D5">
        <v>1</v>
      </c>
      <c r="E5">
        <v>600</v>
      </c>
      <c r="F5" s="556">
        <v>3</v>
      </c>
      <c r="G5" s="568">
        <v>1</v>
      </c>
      <c r="H5" s="548">
        <v>6</v>
      </c>
      <c r="I5" s="577">
        <v>6</v>
      </c>
      <c r="J5" s="577">
        <v>6</v>
      </c>
      <c r="K5" s="550">
        <v>6</v>
      </c>
      <c r="L5" s="577">
        <v>6</v>
      </c>
      <c r="M5" s="577">
        <v>6</v>
      </c>
      <c r="N5" s="577">
        <v>6</v>
      </c>
      <c r="O5" s="574">
        <v>6</v>
      </c>
      <c r="P5" s="577">
        <v>6</v>
      </c>
      <c r="Q5" s="513">
        <f>MODE(H5:P5)</f>
        <v>6</v>
      </c>
      <c r="R5" s="514">
        <f t="array" ref="R5">IF(COUNT(H5:P5)=0,"",COUNT(IF(H5:P5=Q5,H5:P5,""))/COUNT(H5:P5))</f>
        <v>1</v>
      </c>
      <c r="S5" s="515">
        <f t="array" ref="S5">IF(AND(H5:P5=H5:P5,H5:P5="-"),"",STDEV(IF(H5:P5="-","",H5:P5))/AVERAGE(IF(H5:P5="-","",H5:P5+0.000000000000001)))</f>
        <v>0</v>
      </c>
      <c r="T5" s="29"/>
      <c r="U5" s="29"/>
      <c r="V5" s="30">
        <f t="array" ref="V5">IF(AND(H5:P5=H5:P5,H5:P5="-"),"",AVERAGE(H5:P5))</f>
        <v>6</v>
      </c>
      <c r="W5" s="31"/>
      <c r="X5" s="32" t="str">
        <f>IF(R5="","",IF(R5&gt;=80%,"YES","NO"))</f>
        <v>YES</v>
      </c>
      <c r="Y5" s="484"/>
      <c r="Z5" s="34">
        <v>0</v>
      </c>
      <c r="AA5" s="35">
        <f>COUNT(IF($Q$5:$Q$54=$Z5,IF($X$5:$X$54="YES",$Q$5:$Q$54,""),"" ))</f>
        <v>0</v>
      </c>
      <c r="AB5" s="36"/>
      <c r="AC5" s="540"/>
      <c r="AD5" s="577">
        <v>6</v>
      </c>
      <c r="AE5" s="577">
        <v>6</v>
      </c>
      <c r="AF5" s="485">
        <f t="shared" ref="AF5:AF54" si="0">IF(OR(AD5="-",AE5="-"),"",AD5-AE5)</f>
        <v>0</v>
      </c>
      <c r="AG5" s="36"/>
      <c r="AH5" s="36"/>
      <c r="AI5" s="36"/>
      <c r="AJ5" s="36"/>
      <c r="AK5" s="37" t="s">
        <v>21</v>
      </c>
      <c r="AL5" s="38">
        <f>(MIN(AJ23,AN23)-(AL9*(AL9+1))/4)/(SQRT((AL9*(AL9+1)*(2*AL9+1))/24))</f>
        <v>-3.2059436779691186</v>
      </c>
      <c r="AM5" s="36"/>
      <c r="AN5" s="36"/>
      <c r="AO5" s="486"/>
      <c r="AP5" s="486"/>
      <c r="AQ5" s="486"/>
      <c r="AR5" s="36"/>
      <c r="AS5" s="36"/>
      <c r="AT5" s="36"/>
      <c r="AU5" s="36"/>
      <c r="AV5" s="36"/>
      <c r="AW5" s="36"/>
      <c r="AX5" s="36"/>
      <c r="AY5" s="36"/>
      <c r="AZ5" s="36"/>
      <c r="BA5" s="36"/>
      <c r="BB5" s="36"/>
      <c r="BC5" s="284"/>
      <c r="BD5" s="284"/>
      <c r="BE5" s="284"/>
      <c r="BF5" s="284"/>
      <c r="BG5" s="284"/>
      <c r="BH5" s="284"/>
      <c r="BI5" s="284"/>
      <c r="BJ5" s="284"/>
      <c r="BK5" s="284"/>
      <c r="BL5" s="284"/>
      <c r="BM5" s="284"/>
      <c r="BN5" s="284"/>
      <c r="BO5" s="284"/>
      <c r="BP5" s="284"/>
      <c r="BQ5" s="284"/>
      <c r="BR5" s="284"/>
      <c r="BS5" s="284"/>
      <c r="BT5" s="284"/>
    </row>
    <row r="6" spans="1:72" s="479" customFormat="1" ht="12" customHeight="1">
      <c r="A6" t="s">
        <v>96</v>
      </c>
      <c r="B6" s="555">
        <v>2014</v>
      </c>
      <c r="C6" t="s">
        <v>141</v>
      </c>
      <c r="D6">
        <v>2</v>
      </c>
      <c r="E6">
        <v>740</v>
      </c>
      <c r="F6" s="556">
        <v>3</v>
      </c>
      <c r="G6" s="568">
        <v>1</v>
      </c>
      <c r="H6" s="551">
        <v>7</v>
      </c>
      <c r="I6" s="577">
        <v>7</v>
      </c>
      <c r="J6" s="577">
        <v>7</v>
      </c>
      <c r="K6" s="574">
        <v>7</v>
      </c>
      <c r="L6" s="577">
        <v>7</v>
      </c>
      <c r="M6" s="577">
        <v>6</v>
      </c>
      <c r="N6" s="577">
        <v>7</v>
      </c>
      <c r="O6" s="574">
        <v>7</v>
      </c>
      <c r="P6" s="577">
        <v>7</v>
      </c>
      <c r="Q6" s="513">
        <f t="shared" ref="Q6:Q54" si="1">MODE(H6:P6)</f>
        <v>7</v>
      </c>
      <c r="R6" s="514">
        <f t="array" ref="R6">IF(COUNT(H6:P6)=0,"",COUNT(IF(H6:P6=Q6,H6:P6,""))/COUNT(H6:P6))</f>
        <v>0.88888888888888884</v>
      </c>
      <c r="S6" s="515">
        <f t="array" ref="S6">IF(AND(H6:P6=H6:P6,H6:P6="-"),"",STDEV(IF(H6:P6="-","",H6:P6))/AVERAGE(IF(H6:P6="-","",H6:P6+0.000000000000001)))</f>
        <v>4.8387096774194234E-2</v>
      </c>
      <c r="T6" s="29"/>
      <c r="U6" s="29"/>
      <c r="V6" s="30">
        <f t="array" ref="V6">IF(AND(H6:P6=H6:P6,H6:P6="-"),"",AVERAGE(H6:P6))</f>
        <v>6.8888888888888893</v>
      </c>
      <c r="W6" s="31"/>
      <c r="X6" s="39" t="str">
        <f t="shared" ref="X6:X54" si="2">IF(R6="","",IF(R6&gt;=80%,"YES","NO"))</f>
        <v>YES</v>
      </c>
      <c r="Y6" s="484"/>
      <c r="Z6" s="34">
        <v>1</v>
      </c>
      <c r="AA6" s="35">
        <f t="array" ref="AA6">COUNT(IF($Q$5:$Q$54=$Z6,IF($X$5:$X$54="YES",$Q$5:$Q$54,""),"" ))</f>
        <v>0</v>
      </c>
      <c r="AB6" s="36"/>
      <c r="AC6" s="476"/>
      <c r="AD6" s="577">
        <v>7</v>
      </c>
      <c r="AE6" s="577">
        <v>7</v>
      </c>
      <c r="AF6" s="485">
        <f t="shared" si="0"/>
        <v>0</v>
      </c>
      <c r="AG6" s="36"/>
      <c r="AH6" s="36"/>
      <c r="AI6" s="36"/>
      <c r="AJ6" s="36"/>
      <c r="AK6" s="36"/>
      <c r="AL6" s="36"/>
      <c r="AM6" s="36"/>
      <c r="AN6" s="36"/>
      <c r="AO6" s="486"/>
      <c r="AP6" s="486"/>
      <c r="AQ6" s="486"/>
      <c r="AR6" s="36"/>
      <c r="AS6" s="36"/>
      <c r="AT6" s="36"/>
      <c r="AU6" s="36"/>
      <c r="AV6" s="36"/>
      <c r="AW6" s="36"/>
      <c r="AX6" s="36"/>
      <c r="AY6" s="36"/>
      <c r="AZ6" s="36"/>
      <c r="BA6" s="36"/>
      <c r="BB6" s="36"/>
      <c r="BC6" s="284"/>
      <c r="BD6" s="284"/>
      <c r="BE6" s="284"/>
      <c r="BF6" s="284"/>
      <c r="BG6" s="284"/>
      <c r="BH6" s="284"/>
      <c r="BI6" s="284"/>
      <c r="BJ6" s="284"/>
      <c r="BK6" s="284"/>
      <c r="BL6" s="284"/>
      <c r="BM6" s="284"/>
      <c r="BN6" s="284"/>
      <c r="BO6" s="284"/>
      <c r="BP6" s="284"/>
      <c r="BQ6" s="284"/>
      <c r="BR6" s="284"/>
      <c r="BS6" s="284"/>
      <c r="BT6" s="284"/>
    </row>
    <row r="7" spans="1:72" s="479" customFormat="1" ht="12" customHeight="1">
      <c r="A7" t="s">
        <v>96</v>
      </c>
      <c r="B7" s="555">
        <v>2014</v>
      </c>
      <c r="C7" t="s">
        <v>142</v>
      </c>
      <c r="D7">
        <v>3</v>
      </c>
      <c r="E7">
        <v>650</v>
      </c>
      <c r="F7" s="556">
        <v>3</v>
      </c>
      <c r="G7" s="568">
        <v>1</v>
      </c>
      <c r="H7" s="551">
        <v>6</v>
      </c>
      <c r="I7" s="577">
        <v>6</v>
      </c>
      <c r="J7" s="577">
        <v>6</v>
      </c>
      <c r="K7" s="574">
        <v>6</v>
      </c>
      <c r="L7" s="577">
        <v>6</v>
      </c>
      <c r="M7" s="577">
        <v>6</v>
      </c>
      <c r="N7" s="577">
        <v>5</v>
      </c>
      <c r="O7" s="574">
        <v>6</v>
      </c>
      <c r="P7" s="577">
        <v>6</v>
      </c>
      <c r="Q7" s="513">
        <f t="shared" si="1"/>
        <v>6</v>
      </c>
      <c r="R7" s="514">
        <f t="array" ref="R7">IF(COUNT(H7:P7)=0,"",COUNT(IF(H7:P7=Q7,H7:P7,""))/COUNT(H7:P7))</f>
        <v>0.88888888888888884</v>
      </c>
      <c r="S7" s="515">
        <f t="array" ref="S7">IF(AND(H7:P7=H7:P7,H7:P7="-"),"",STDEV(IF(H7:P7="-","",H7:P7))/AVERAGE(IF(H7:P7="-","",H7:P7+0.000000000000001)))</f>
        <v>5.6603773584906467E-2</v>
      </c>
      <c r="T7" s="29"/>
      <c r="U7" s="29"/>
      <c r="V7" s="30">
        <f t="array" ref="V7">IF(AND(H7:P7=H7:P7,H7:P7="-"),"",AVERAGE(H7:P7))</f>
        <v>5.8888888888888893</v>
      </c>
      <c r="W7" s="31"/>
      <c r="X7" s="39" t="str">
        <f t="shared" si="2"/>
        <v>YES</v>
      </c>
      <c r="Y7" s="484"/>
      <c r="Z7" s="34">
        <v>2</v>
      </c>
      <c r="AA7" s="35">
        <f t="array" ref="AA7">COUNT(IF($Q$5:$Q$54=$Z7,IF($X$5:$X$54="YES",$Q$5:$Q$54,""),"" ))</f>
        <v>4</v>
      </c>
      <c r="AB7" s="36"/>
      <c r="AC7" s="476"/>
      <c r="AD7" s="577">
        <v>6</v>
      </c>
      <c r="AE7" s="577">
        <v>6</v>
      </c>
      <c r="AF7" s="485">
        <f t="shared" si="0"/>
        <v>0</v>
      </c>
      <c r="AG7" s="36"/>
      <c r="AH7" s="36"/>
      <c r="AI7" s="36"/>
      <c r="AJ7" s="40"/>
      <c r="AK7" s="41" t="s">
        <v>22</v>
      </c>
      <c r="AL7" s="42">
        <f>COUNT(AF5:AF54)</f>
        <v>50</v>
      </c>
      <c r="AM7" s="36"/>
      <c r="AN7" s="36"/>
      <c r="AO7" s="486"/>
      <c r="AP7" s="486"/>
      <c r="AQ7" s="486"/>
      <c r="AR7" s="36"/>
      <c r="AS7" s="36"/>
      <c r="AT7" s="36"/>
      <c r="AU7" s="36"/>
      <c r="AV7" s="36"/>
      <c r="AW7" s="36"/>
      <c r="AX7" s="36"/>
      <c r="AY7" s="36"/>
      <c r="AZ7" s="36"/>
      <c r="BA7" s="36"/>
      <c r="BB7" s="36"/>
      <c r="BC7" s="284"/>
      <c r="BD7" s="284"/>
      <c r="BE7" s="284"/>
      <c r="BF7" s="284"/>
      <c r="BG7" s="284"/>
      <c r="BH7" s="284"/>
      <c r="BI7" s="284"/>
      <c r="BJ7" s="284"/>
      <c r="BK7" s="284"/>
      <c r="BL7" s="284"/>
      <c r="BM7" s="284"/>
      <c r="BN7" s="284"/>
      <c r="BO7" s="284"/>
      <c r="BP7" s="284"/>
      <c r="BQ7" s="284"/>
      <c r="BR7" s="284"/>
      <c r="BS7" s="284"/>
      <c r="BT7" s="284"/>
    </row>
    <row r="8" spans="1:72" s="479" customFormat="1" ht="12" customHeight="1">
      <c r="A8" t="s">
        <v>96</v>
      </c>
      <c r="B8" s="555">
        <v>2014</v>
      </c>
      <c r="C8" t="s">
        <v>143</v>
      </c>
      <c r="D8">
        <v>4</v>
      </c>
      <c r="E8">
        <v>570</v>
      </c>
      <c r="F8" s="556">
        <v>3</v>
      </c>
      <c r="G8" s="568">
        <v>1</v>
      </c>
      <c r="H8" s="551">
        <v>5</v>
      </c>
      <c r="I8" s="577">
        <v>5</v>
      </c>
      <c r="J8" s="577">
        <v>5</v>
      </c>
      <c r="K8" s="574">
        <v>5</v>
      </c>
      <c r="L8" s="577">
        <v>5</v>
      </c>
      <c r="M8" s="577">
        <v>5</v>
      </c>
      <c r="N8" s="577">
        <v>5</v>
      </c>
      <c r="O8" s="574">
        <v>5</v>
      </c>
      <c r="P8" s="577">
        <v>5</v>
      </c>
      <c r="Q8" s="513">
        <f t="shared" si="1"/>
        <v>5</v>
      </c>
      <c r="R8" s="514">
        <f t="array" ref="R8">IF(COUNT(H8:P8)=0,"",COUNT(IF(H8:P8=Q8,H8:P8,""))/COUNT(H8:P8))</f>
        <v>1</v>
      </c>
      <c r="S8" s="515">
        <f t="array" ref="S8">IF(AND(H8:P8=H8:P8,H8:P8="-"),"",STDEV(IF(H8:P8="-","",H8:P8))/AVERAGE(IF(H8:P8="-","",H8:P8+0.000000000000001)))</f>
        <v>0</v>
      </c>
      <c r="T8" s="29"/>
      <c r="U8" s="29"/>
      <c r="V8" s="30">
        <f t="array" ref="V8">IF(AND(H8:P8=H8:P8,H8:P8="-"),"",AVERAGE(H8:P8))</f>
        <v>5</v>
      </c>
      <c r="W8" s="31"/>
      <c r="X8" s="39" t="str">
        <f t="shared" si="2"/>
        <v>YES</v>
      </c>
      <c r="Y8" s="484"/>
      <c r="Z8" s="34">
        <v>3</v>
      </c>
      <c r="AA8" s="35">
        <f t="array" ref="AA8">COUNT(IF($Q$5:$Q$54=$Z8,IF($X$5:$X$54="YES",$Q$5:$Q$54,""),"" ))</f>
        <v>3</v>
      </c>
      <c r="AB8" s="36"/>
      <c r="AC8" s="476"/>
      <c r="AD8" s="577">
        <v>5</v>
      </c>
      <c r="AE8" s="577">
        <v>5</v>
      </c>
      <c r="AF8" s="485">
        <f t="shared" si="0"/>
        <v>0</v>
      </c>
      <c r="AG8" s="36"/>
      <c r="AH8" s="36"/>
      <c r="AI8" s="36"/>
      <c r="AJ8" s="43"/>
      <c r="AK8" s="44" t="s">
        <v>23</v>
      </c>
      <c r="AL8" s="45">
        <f t="array" ref="AL8">COUNT(IF(AF5:AF54=0,AF5:AF54,"x"))</f>
        <v>34</v>
      </c>
      <c r="AM8" s="36"/>
      <c r="AN8" s="36"/>
      <c r="AO8" s="486"/>
      <c r="AP8" s="486"/>
      <c r="AQ8" s="486"/>
      <c r="AR8" s="36"/>
      <c r="AS8" s="36"/>
      <c r="AT8" s="36"/>
      <c r="AU8" s="36"/>
      <c r="AV8" s="36"/>
      <c r="AW8" s="36"/>
      <c r="AX8" s="36"/>
      <c r="AY8" s="36"/>
      <c r="AZ8" s="36"/>
      <c r="BA8" s="36"/>
      <c r="BB8" s="36"/>
      <c r="BC8" s="284"/>
      <c r="BD8" s="284"/>
      <c r="BE8" s="284"/>
      <c r="BF8" s="284"/>
      <c r="BG8" s="284"/>
      <c r="BH8" s="284"/>
      <c r="BI8" s="284"/>
      <c r="BJ8" s="284"/>
      <c r="BK8" s="284"/>
      <c r="BL8" s="284"/>
      <c r="BM8" s="284"/>
      <c r="BN8" s="284"/>
      <c r="BO8" s="284"/>
      <c r="BP8" s="284"/>
      <c r="BQ8" s="284"/>
      <c r="BR8" s="284"/>
      <c r="BS8" s="284"/>
      <c r="BT8" s="284"/>
    </row>
    <row r="9" spans="1:72" s="479" customFormat="1" ht="12" customHeight="1">
      <c r="A9" t="s">
        <v>96</v>
      </c>
      <c r="B9" s="555">
        <v>2014</v>
      </c>
      <c r="C9" t="s">
        <v>144</v>
      </c>
      <c r="D9">
        <v>5</v>
      </c>
      <c r="E9">
        <v>610</v>
      </c>
      <c r="F9" s="556">
        <v>3</v>
      </c>
      <c r="G9" s="568">
        <v>1</v>
      </c>
      <c r="H9" s="551">
        <v>6</v>
      </c>
      <c r="I9" s="577">
        <v>6</v>
      </c>
      <c r="J9" s="577">
        <v>6</v>
      </c>
      <c r="K9" s="574">
        <v>6</v>
      </c>
      <c r="L9" s="577">
        <v>7</v>
      </c>
      <c r="M9" s="577">
        <v>6</v>
      </c>
      <c r="N9" s="577">
        <v>6</v>
      </c>
      <c r="O9" s="574">
        <v>6</v>
      </c>
      <c r="P9" s="577">
        <v>6</v>
      </c>
      <c r="Q9" s="513">
        <f t="shared" si="1"/>
        <v>6</v>
      </c>
      <c r="R9" s="514">
        <f t="array" ref="R9">IF(COUNT(H9:P9)=0,"",COUNT(IF(H9:P9=Q9,H9:P9,""))/COUNT(H9:P9))</f>
        <v>0.88888888888888884</v>
      </c>
      <c r="S9" s="515">
        <f t="array" ref="S9">IF(AND(H9:P9=H9:P9,H9:P9="-"),"",STDEV(IF(H9:P9="-","",H9:P9))/AVERAGE(IF(H9:P9="-","",H9:P9+0.000000000000001)))</f>
        <v>5.454545454545532E-2</v>
      </c>
      <c r="T9" s="29"/>
      <c r="U9" s="29"/>
      <c r="V9" s="30">
        <f t="array" ref="V9">IF(AND(H9:P9=H9:P9,H9:P9="-"),"",AVERAGE(H9:P9))</f>
        <v>6.1111111111111107</v>
      </c>
      <c r="W9" s="31"/>
      <c r="X9" s="39" t="str">
        <f t="shared" si="2"/>
        <v>YES</v>
      </c>
      <c r="Y9" s="484"/>
      <c r="Z9" s="34">
        <v>4</v>
      </c>
      <c r="AA9" s="35">
        <f t="array" ref="AA9">COUNT(IF($Q$5:$Q$54=$Z9,IF($X$5:$X$54="YES",$Q$5:$Q$54,""),"" ))</f>
        <v>6</v>
      </c>
      <c r="AB9" s="36"/>
      <c r="AC9" s="476"/>
      <c r="AD9" s="577">
        <v>7</v>
      </c>
      <c r="AE9" s="577">
        <v>6</v>
      </c>
      <c r="AF9" s="485">
        <f t="shared" si="0"/>
        <v>1</v>
      </c>
      <c r="AG9" s="36"/>
      <c r="AH9" s="36"/>
      <c r="AI9" s="36"/>
      <c r="AJ9" s="46"/>
      <c r="AK9" s="47" t="s">
        <v>24</v>
      </c>
      <c r="AL9" s="48">
        <f>AL7-AL8</f>
        <v>16</v>
      </c>
      <c r="AM9" s="36"/>
      <c r="AN9" s="36"/>
      <c r="AO9" s="486"/>
      <c r="AP9" s="486"/>
      <c r="AQ9" s="486"/>
      <c r="AR9" s="36"/>
      <c r="AS9" s="36"/>
      <c r="AT9" s="36"/>
      <c r="AU9" s="36"/>
      <c r="AV9" s="36"/>
      <c r="AW9" s="36"/>
      <c r="AX9" s="36"/>
      <c r="AY9" s="36"/>
      <c r="AZ9" s="36"/>
      <c r="BA9" s="36"/>
      <c r="BB9" s="36"/>
      <c r="BC9" s="284"/>
      <c r="BD9" s="284"/>
      <c r="BE9" s="284"/>
      <c r="BF9" s="284"/>
      <c r="BG9" s="284"/>
      <c r="BH9" s="284"/>
      <c r="BI9" s="284"/>
      <c r="BJ9" s="284"/>
      <c r="BK9" s="284"/>
      <c r="BL9" s="284"/>
      <c r="BM9" s="284"/>
      <c r="BN9" s="284"/>
      <c r="BO9" s="284"/>
      <c r="BP9" s="284"/>
      <c r="BQ9" s="284"/>
      <c r="BR9" s="284"/>
      <c r="BS9" s="284"/>
      <c r="BT9" s="284"/>
    </row>
    <row r="10" spans="1:72" s="479" customFormat="1" ht="12" customHeight="1">
      <c r="A10" t="s">
        <v>96</v>
      </c>
      <c r="B10" s="555">
        <v>2014</v>
      </c>
      <c r="C10" t="s">
        <v>145</v>
      </c>
      <c r="D10">
        <v>6</v>
      </c>
      <c r="E10">
        <v>600</v>
      </c>
      <c r="F10" s="556">
        <v>3</v>
      </c>
      <c r="G10" s="568">
        <v>1</v>
      </c>
      <c r="H10" s="551">
        <v>5</v>
      </c>
      <c r="I10" s="577">
        <v>5</v>
      </c>
      <c r="J10" s="577">
        <v>5</v>
      </c>
      <c r="K10" s="574">
        <v>5</v>
      </c>
      <c r="L10" s="577">
        <v>5</v>
      </c>
      <c r="M10" s="577">
        <v>5</v>
      </c>
      <c r="N10" s="577">
        <v>5</v>
      </c>
      <c r="O10" s="574">
        <v>5</v>
      </c>
      <c r="P10" s="577">
        <v>5</v>
      </c>
      <c r="Q10" s="513">
        <f t="shared" si="1"/>
        <v>5</v>
      </c>
      <c r="R10" s="514">
        <f t="array" ref="R10">IF(COUNT(H10:P10)=0,"",COUNT(IF(H10:P10=Q10,H10:P10,""))/COUNT(H10:P10))</f>
        <v>1</v>
      </c>
      <c r="S10" s="515">
        <f t="array" ref="S10">IF(AND(H10:P10=H10:P10,H10:P10="-"),"",STDEV(IF(H10:P10="-","",H10:P10))/AVERAGE(IF(H10:P10="-","",H10:P10+0.000000000000001)))</f>
        <v>0</v>
      </c>
      <c r="T10" s="29"/>
      <c r="U10" s="29"/>
      <c r="V10" s="30">
        <f t="array" ref="V10">IF(AND(H10:P10=H10:P10,H10:P10="-"),"",AVERAGE(H10:P10))</f>
        <v>5</v>
      </c>
      <c r="W10" s="31"/>
      <c r="X10" s="39" t="str">
        <f t="shared" si="2"/>
        <v>YES</v>
      </c>
      <c r="Y10" s="484"/>
      <c r="Z10" s="34">
        <v>5</v>
      </c>
      <c r="AA10" s="35">
        <f t="array" ref="AA10">COUNT(IF($Q$5:$Q$54=$Z10,IF($X$5:$X$54="YES",$Q$5:$Q$54,""),"" ))</f>
        <v>5</v>
      </c>
      <c r="AB10" s="36"/>
      <c r="AC10" s="476"/>
      <c r="AD10" s="577">
        <v>6</v>
      </c>
      <c r="AE10" s="577">
        <v>5</v>
      </c>
      <c r="AF10" s="485">
        <f t="shared" si="0"/>
        <v>1</v>
      </c>
      <c r="AG10" s="36"/>
      <c r="AH10" s="36"/>
      <c r="AI10" s="36"/>
      <c r="AJ10" s="49"/>
      <c r="AK10" s="36"/>
      <c r="AL10" s="36"/>
      <c r="AM10" s="36"/>
      <c r="AN10" s="36"/>
      <c r="AO10" s="486"/>
      <c r="AP10" s="486"/>
      <c r="AQ10" s="486"/>
      <c r="AR10" s="36"/>
      <c r="AS10" s="36"/>
      <c r="AT10" s="36"/>
      <c r="AU10" s="36"/>
      <c r="AV10" s="36"/>
      <c r="AW10" s="36"/>
      <c r="AX10" s="36"/>
      <c r="AY10" s="36"/>
      <c r="AZ10" s="36"/>
      <c r="BA10" s="36"/>
      <c r="BB10" s="36"/>
      <c r="BC10" s="284"/>
      <c r="BD10" s="284"/>
      <c r="BE10" s="284"/>
      <c r="BF10" s="284"/>
      <c r="BG10" s="284"/>
      <c r="BH10" s="284"/>
      <c r="BI10" s="284"/>
      <c r="BJ10" s="284"/>
      <c r="BK10" s="284"/>
      <c r="BL10" s="284"/>
      <c r="BM10" s="284"/>
      <c r="BN10" s="284"/>
      <c r="BO10" s="284"/>
      <c r="BP10" s="284"/>
      <c r="BQ10" s="284"/>
      <c r="BR10" s="284"/>
      <c r="BS10" s="284"/>
      <c r="BT10" s="284"/>
    </row>
    <row r="11" spans="1:72" s="479" customFormat="1" ht="12" customHeight="1">
      <c r="A11" t="s">
        <v>96</v>
      </c>
      <c r="B11" s="555">
        <v>2014</v>
      </c>
      <c r="C11" t="s">
        <v>146</v>
      </c>
      <c r="D11">
        <v>7</v>
      </c>
      <c r="E11">
        <v>550</v>
      </c>
      <c r="F11" s="556">
        <v>3</v>
      </c>
      <c r="G11" s="568">
        <v>1</v>
      </c>
      <c r="H11" s="551">
        <v>6</v>
      </c>
      <c r="I11" s="577">
        <v>5</v>
      </c>
      <c r="J11" s="577">
        <v>6</v>
      </c>
      <c r="K11" s="574">
        <v>6</v>
      </c>
      <c r="L11" s="577">
        <v>6</v>
      </c>
      <c r="M11" s="577">
        <v>5</v>
      </c>
      <c r="N11" s="577">
        <v>6</v>
      </c>
      <c r="O11" s="574">
        <v>6</v>
      </c>
      <c r="P11" s="577">
        <v>6</v>
      </c>
      <c r="Q11" s="513">
        <f t="shared" si="1"/>
        <v>6</v>
      </c>
      <c r="R11" s="514">
        <f t="array" ref="R11">IF(COUNT(H11:P11)=0,"",COUNT(IF(H11:P11=Q11,H11:P11,""))/COUNT(H11:P11))</f>
        <v>0.77777777777777779</v>
      </c>
      <c r="S11" s="515">
        <f t="array" ref="S11">IF(AND(H11:P11=H11:P11,H11:P11="-"),"",STDEV(IF(H11:P11="-","",H11:P11))/AVERAGE(IF(H11:P11="-","",H11:P11+0.000000000000001)))</f>
        <v>7.6319749357632097E-2</v>
      </c>
      <c r="T11" s="29"/>
      <c r="U11" s="29"/>
      <c r="V11" s="30">
        <f t="array" ref="V11">IF(AND(H11:P11=H11:P11,H11:P11="-"),"",AVERAGE(H11:P11))</f>
        <v>5.7777777777777777</v>
      </c>
      <c r="W11" s="31"/>
      <c r="X11" s="39" t="str">
        <f t="shared" si="2"/>
        <v>NO</v>
      </c>
      <c r="Y11" s="484"/>
      <c r="Z11" s="34">
        <v>6</v>
      </c>
      <c r="AA11" s="35">
        <f t="array" ref="AA11">COUNT(IF($Q$5:$Q$54=$Z11,IF($X$5:$X$54="YES",$Q$5:$Q$54,""),"" ))</f>
        <v>8</v>
      </c>
      <c r="AB11" s="36"/>
      <c r="AC11" s="476"/>
      <c r="AD11" s="577">
        <v>6</v>
      </c>
      <c r="AE11" s="577">
        <v>6</v>
      </c>
      <c r="AF11" s="485">
        <f t="shared" si="0"/>
        <v>0</v>
      </c>
      <c r="AG11" s="36"/>
      <c r="AH11" s="50" t="s">
        <v>25</v>
      </c>
      <c r="AI11" s="51" t="s">
        <v>18</v>
      </c>
      <c r="AJ11" s="52" t="s">
        <v>26</v>
      </c>
      <c r="AK11" s="53"/>
      <c r="AL11" s="50" t="s">
        <v>25</v>
      </c>
      <c r="AM11" s="51" t="s">
        <v>18</v>
      </c>
      <c r="AN11" s="52" t="s">
        <v>26</v>
      </c>
      <c r="AO11" s="486"/>
      <c r="AP11" s="486"/>
      <c r="AQ11" s="486"/>
      <c r="AR11" s="36"/>
      <c r="AS11" s="36"/>
      <c r="AT11" s="36"/>
      <c r="AU11" s="36"/>
      <c r="AV11" s="36"/>
      <c r="AW11" s="36"/>
      <c r="AX11" s="36"/>
      <c r="AY11" s="36"/>
      <c r="AZ11" s="36"/>
      <c r="BA11" s="36"/>
      <c r="BB11" s="36"/>
      <c r="BC11" s="284"/>
      <c r="BD11" s="284"/>
      <c r="BE11" s="284"/>
      <c r="BF11" s="284"/>
      <c r="BG11" s="284"/>
      <c r="BH11" s="284"/>
      <c r="BI11" s="284"/>
      <c r="BJ11" s="284"/>
      <c r="BK11" s="284"/>
      <c r="BL11" s="284"/>
      <c r="BM11" s="284"/>
      <c r="BN11" s="284"/>
      <c r="BO11" s="284"/>
      <c r="BP11" s="284"/>
      <c r="BQ11" s="284"/>
      <c r="BR11" s="284"/>
      <c r="BS11" s="284"/>
      <c r="BT11" s="284"/>
    </row>
    <row r="12" spans="1:72" s="479" customFormat="1" ht="12" customHeight="1">
      <c r="A12" t="s">
        <v>96</v>
      </c>
      <c r="B12" s="555">
        <v>2014</v>
      </c>
      <c r="C12" t="s">
        <v>147</v>
      </c>
      <c r="D12">
        <v>8</v>
      </c>
      <c r="E12">
        <v>620</v>
      </c>
      <c r="F12" s="556">
        <v>3</v>
      </c>
      <c r="G12" s="568">
        <v>1</v>
      </c>
      <c r="H12" s="551">
        <v>7</v>
      </c>
      <c r="I12" s="577">
        <v>7</v>
      </c>
      <c r="J12" s="577">
        <v>7</v>
      </c>
      <c r="K12" s="574">
        <v>7</v>
      </c>
      <c r="L12" s="577">
        <v>7</v>
      </c>
      <c r="M12" s="577">
        <v>7</v>
      </c>
      <c r="N12" s="577">
        <v>7</v>
      </c>
      <c r="O12" s="574">
        <v>7</v>
      </c>
      <c r="P12" s="577">
        <v>7</v>
      </c>
      <c r="Q12" s="513">
        <f t="shared" si="1"/>
        <v>7</v>
      </c>
      <c r="R12" s="514">
        <f t="array" ref="R12">IF(COUNT(H12:P12)=0,"",COUNT(IF(H12:P12=Q12,H12:P12,""))/COUNT(H12:P12))</f>
        <v>1</v>
      </c>
      <c r="S12" s="515">
        <f t="array" ref="S12">IF(AND(H12:P12=H12:P12,H12:P12="-"),"",STDEV(IF(H12:P12="-","",H12:P12))/AVERAGE(IF(H12:P12="-","",H12:P12+0.000000000000001)))</f>
        <v>0</v>
      </c>
      <c r="T12" s="29"/>
      <c r="U12" s="29"/>
      <c r="V12" s="30">
        <f t="array" ref="V12">IF(AND(H12:P12=H12:P12,H12:P12="-"),"",AVERAGE(H12:P12))</f>
        <v>7</v>
      </c>
      <c r="W12" s="31"/>
      <c r="X12" s="39" t="str">
        <f t="shared" si="2"/>
        <v>YES</v>
      </c>
      <c r="Y12" s="484"/>
      <c r="Z12" s="34">
        <v>7</v>
      </c>
      <c r="AA12" s="35">
        <f t="array" ref="AA12">COUNT(IF($Q$5:$Q$54=$Z12,IF($X$5:$X$54="YES",$Q$5:$Q$54,""),"" ))</f>
        <v>7</v>
      </c>
      <c r="AB12" s="36"/>
      <c r="AC12" s="476"/>
      <c r="AD12" s="577">
        <v>7</v>
      </c>
      <c r="AE12" s="577">
        <v>7</v>
      </c>
      <c r="AF12" s="485">
        <f t="shared" si="0"/>
        <v>0</v>
      </c>
      <c r="AG12" s="36"/>
      <c r="AH12" s="54"/>
      <c r="AI12" s="55">
        <v>0</v>
      </c>
      <c r="AJ12" s="56"/>
      <c r="AK12" s="36"/>
      <c r="AL12" s="54"/>
      <c r="AM12" s="55">
        <v>0</v>
      </c>
      <c r="AN12" s="56"/>
      <c r="AO12" s="486"/>
      <c r="AP12" s="486"/>
      <c r="AQ12" s="486"/>
      <c r="AR12" s="36"/>
      <c r="AS12" s="36"/>
      <c r="AT12" s="36"/>
      <c r="AU12" s="36"/>
      <c r="AV12" s="36"/>
      <c r="AW12" s="36"/>
      <c r="AX12" s="36"/>
      <c r="AY12" s="36"/>
      <c r="AZ12" s="36"/>
      <c r="BA12" s="36"/>
      <c r="BB12" s="36"/>
      <c r="BC12" s="284"/>
      <c r="BD12" s="284"/>
      <c r="BE12" s="284"/>
      <c r="BF12" s="284"/>
      <c r="BG12" s="284"/>
      <c r="BH12" s="284"/>
      <c r="BI12" s="284"/>
      <c r="BJ12" s="284"/>
      <c r="BK12" s="284"/>
      <c r="BL12" s="284"/>
      <c r="BM12" s="284"/>
      <c r="BN12" s="284"/>
      <c r="BO12" s="284"/>
      <c r="BP12" s="284"/>
      <c r="BQ12" s="284"/>
      <c r="BR12" s="284"/>
      <c r="BS12" s="284"/>
      <c r="BT12" s="284"/>
    </row>
    <row r="13" spans="1:72" s="479" customFormat="1" ht="12" customHeight="1">
      <c r="A13" t="s">
        <v>96</v>
      </c>
      <c r="B13" s="555">
        <v>2014</v>
      </c>
      <c r="C13" t="s">
        <v>148</v>
      </c>
      <c r="D13">
        <v>9</v>
      </c>
      <c r="E13">
        <v>610</v>
      </c>
      <c r="F13" s="556">
        <v>3</v>
      </c>
      <c r="G13" s="568">
        <v>1</v>
      </c>
      <c r="H13" s="551">
        <v>6</v>
      </c>
      <c r="I13" s="577">
        <v>6</v>
      </c>
      <c r="J13" s="577">
        <v>6</v>
      </c>
      <c r="K13" s="574">
        <v>6</v>
      </c>
      <c r="L13" s="577">
        <v>6</v>
      </c>
      <c r="M13" s="577">
        <v>6</v>
      </c>
      <c r="N13" s="577">
        <v>6</v>
      </c>
      <c r="O13" s="574">
        <v>6</v>
      </c>
      <c r="P13" s="577">
        <v>6</v>
      </c>
      <c r="Q13" s="513">
        <f t="shared" si="1"/>
        <v>6</v>
      </c>
      <c r="R13" s="514">
        <f t="array" ref="R13">IF(COUNT(H13:P13)=0,"",COUNT(IF(H13:P13=Q13,H13:P13,""))/COUNT(H13:P13))</f>
        <v>1</v>
      </c>
      <c r="S13" s="515">
        <f t="array" ref="S13">IF(AND(H13:P13=H13:P13,H13:P13="-"),"",STDEV(IF(H13:P13="-","",H13:P13))/AVERAGE(IF(H13:P13="-","",H13:P13+0.000000000000001)))</f>
        <v>0</v>
      </c>
      <c r="T13" s="29"/>
      <c r="U13" s="29"/>
      <c r="V13" s="30">
        <f t="array" ref="V13">IF(AND(H13:P13=H13:P13,H13:P13="-"),"",AVERAGE(H13:P13))</f>
        <v>6</v>
      </c>
      <c r="W13" s="31"/>
      <c r="X13" s="39" t="str">
        <f t="shared" si="2"/>
        <v>YES</v>
      </c>
      <c r="Y13" s="484"/>
      <c r="Z13" s="34">
        <v>8</v>
      </c>
      <c r="AA13" s="35">
        <f t="array" ref="AA13">COUNT(IF($Q$5:$Q$54=$Z13,IF($X$5:$X$54="YES",$Q$5:$Q$54,""),"" ))</f>
        <v>3</v>
      </c>
      <c r="AB13" s="36"/>
      <c r="AC13" s="476"/>
      <c r="AD13" s="577">
        <v>6</v>
      </c>
      <c r="AE13" s="577">
        <v>6</v>
      </c>
      <c r="AF13" s="485">
        <f t="shared" si="0"/>
        <v>0</v>
      </c>
      <c r="AG13" s="36"/>
      <c r="AH13" s="57">
        <v>-1</v>
      </c>
      <c r="AI13" s="58">
        <f t="array" ref="AI13">COUNT(IF(AF$5:AF$54=$AH13,AF$5:AF$54,"x"))</f>
        <v>1</v>
      </c>
      <c r="AJ13" s="59">
        <f>IF((AI13+AM13)=0,"-",(0.5*(AI13+AM13)+0.5)+(SUM(AI$12:AI12)+SUM(AM$12:AM12)))</f>
        <v>6</v>
      </c>
      <c r="AK13" s="36"/>
      <c r="AL13" s="57">
        <v>1</v>
      </c>
      <c r="AM13" s="58">
        <f t="array" ref="AM13">COUNT(IF(AF$5:AF$54=$AL13,AF$5:AF$54,"x"))</f>
        <v>10</v>
      </c>
      <c r="AN13" s="60">
        <f>IF((AI13+AM13)=0,"-",(0.5*(AI13+AM13)+0.5)+(SUM(AI$12:AI12)+SUM(AM$12:AM12)))</f>
        <v>6</v>
      </c>
      <c r="AO13" s="486"/>
      <c r="AP13" s="486"/>
      <c r="AQ13" s="486"/>
      <c r="AR13" s="36"/>
      <c r="AS13" s="36"/>
      <c r="AT13" s="36"/>
      <c r="AU13" s="36"/>
      <c r="AV13" s="36"/>
      <c r="AW13" s="36"/>
      <c r="AX13" s="36"/>
      <c r="AY13" s="36"/>
      <c r="AZ13" s="36"/>
      <c r="BA13" s="36"/>
      <c r="BB13" s="36"/>
      <c r="BC13" s="284"/>
      <c r="BD13" s="284"/>
      <c r="BE13" s="284"/>
      <c r="BF13" s="284"/>
      <c r="BG13" s="284"/>
      <c r="BH13" s="284"/>
      <c r="BI13" s="284"/>
      <c r="BJ13" s="284"/>
      <c r="BK13" s="284"/>
      <c r="BL13" s="284"/>
      <c r="BM13" s="284"/>
      <c r="BN13" s="284"/>
      <c r="BO13" s="284"/>
      <c r="BP13" s="284"/>
      <c r="BQ13" s="284"/>
      <c r="BR13" s="284"/>
      <c r="BS13" s="284"/>
      <c r="BT13" s="284"/>
    </row>
    <row r="14" spans="1:72" s="479" customFormat="1" ht="12" customHeight="1">
      <c r="A14" t="s">
        <v>96</v>
      </c>
      <c r="B14" s="555">
        <v>2014</v>
      </c>
      <c r="C14" t="s">
        <v>149</v>
      </c>
      <c r="D14">
        <v>10</v>
      </c>
      <c r="E14">
        <v>640</v>
      </c>
      <c r="F14" s="556">
        <v>3</v>
      </c>
      <c r="G14" s="568">
        <v>1</v>
      </c>
      <c r="H14" s="551">
        <v>6</v>
      </c>
      <c r="I14" s="577">
        <v>6</v>
      </c>
      <c r="J14" s="577">
        <v>6</v>
      </c>
      <c r="K14" s="574">
        <v>6</v>
      </c>
      <c r="L14" s="577">
        <v>6</v>
      </c>
      <c r="M14" s="577">
        <v>6</v>
      </c>
      <c r="N14" s="577">
        <v>6</v>
      </c>
      <c r="O14" s="574">
        <v>6</v>
      </c>
      <c r="P14" s="577">
        <v>6</v>
      </c>
      <c r="Q14" s="513">
        <f t="shared" si="1"/>
        <v>6</v>
      </c>
      <c r="R14" s="514">
        <f t="array" ref="R14">IF(COUNT(H14:P14)=0,"",COUNT(IF(H14:P14=Q14,H14:P14,""))/COUNT(H14:P14))</f>
        <v>1</v>
      </c>
      <c r="S14" s="515">
        <f t="array" ref="S14">IF(AND(H14:P14=H14:P14,H14:P14="-"),"",STDEV(IF(H14:P14="-","",H14:P14))/AVERAGE(IF(H14:P14="-","",H14:P14+0.000000000000001)))</f>
        <v>0</v>
      </c>
      <c r="T14" s="29"/>
      <c r="U14" s="29"/>
      <c r="V14" s="30">
        <f t="array" ref="V14">IF(AND(H14:P14=H14:P14,H14:P14="-"),"",AVERAGE(H14:P14))</f>
        <v>6</v>
      </c>
      <c r="W14" s="31"/>
      <c r="X14" s="39" t="str">
        <f t="shared" si="2"/>
        <v>YES</v>
      </c>
      <c r="Y14" s="484"/>
      <c r="Z14" s="34">
        <v>9</v>
      </c>
      <c r="AA14" s="35">
        <f t="array" ref="AA14">COUNT(IF($Q$5:$Q$54=$Z14,IF($X$5:$X$54="YES",$Q$5:$Q$54,""),"" ))</f>
        <v>0</v>
      </c>
      <c r="AB14" s="36"/>
      <c r="AC14" s="476"/>
      <c r="AD14" s="577">
        <v>6</v>
      </c>
      <c r="AE14" s="577">
        <v>6</v>
      </c>
      <c r="AF14" s="485">
        <f t="shared" si="0"/>
        <v>0</v>
      </c>
      <c r="AG14" s="36"/>
      <c r="AH14" s="57">
        <v>-2</v>
      </c>
      <c r="AI14" s="58">
        <f t="array" ref="AI14">COUNT(IF(AF$5:AF$54=$AH14,AF$5:AF$54,"x"))</f>
        <v>0</v>
      </c>
      <c r="AJ14" s="59">
        <f>IF((AI14+AM14)=0,"-",(0.5*(AI14+AM14)+0.5)+(SUM(AI$12:AI13)+SUM(AM$12:AM13)))</f>
        <v>12.5</v>
      </c>
      <c r="AK14" s="36"/>
      <c r="AL14" s="57">
        <v>2</v>
      </c>
      <c r="AM14" s="58">
        <f t="array" ref="AM14">COUNT(IF(AF$5:AF$54=$AL14,AF$5:AF$54,"x"))</f>
        <v>2</v>
      </c>
      <c r="AN14" s="60">
        <f>IF((AI14+AM14)=0,"-",(0.5*(AI14+AM14)+0.5)+(SUM(AI$12:AI13)+SUM(AM$12:AM13)))</f>
        <v>12.5</v>
      </c>
      <c r="AO14" s="486"/>
      <c r="AP14" s="486"/>
      <c r="AQ14" s="486"/>
      <c r="AR14" s="36"/>
      <c r="AS14" s="36"/>
      <c r="AT14" s="36"/>
      <c r="AU14" s="36"/>
      <c r="AV14" s="36"/>
      <c r="AW14" s="36"/>
      <c r="AX14" s="36"/>
      <c r="AY14" s="36"/>
      <c r="AZ14" s="36"/>
      <c r="BA14" s="36"/>
      <c r="BB14" s="36"/>
      <c r="BC14" s="284"/>
      <c r="BD14" s="284"/>
      <c r="BE14" s="284"/>
      <c r="BF14" s="284"/>
      <c r="BG14" s="284"/>
      <c r="BH14" s="284"/>
      <c r="BI14" s="284"/>
      <c r="BJ14" s="284"/>
      <c r="BK14" s="284"/>
      <c r="BL14" s="284"/>
      <c r="BM14" s="284"/>
      <c r="BN14" s="284"/>
      <c r="BO14" s="284"/>
      <c r="BP14" s="284"/>
      <c r="BQ14" s="284"/>
      <c r="BR14" s="284"/>
      <c r="BS14" s="284"/>
      <c r="BT14" s="284"/>
    </row>
    <row r="15" spans="1:72" s="479" customFormat="1" ht="12" customHeight="1">
      <c r="A15" t="s">
        <v>139</v>
      </c>
      <c r="B15" s="555">
        <v>2014</v>
      </c>
      <c r="C15" t="s">
        <v>150</v>
      </c>
      <c r="D15">
        <v>11</v>
      </c>
      <c r="E15">
        <v>920</v>
      </c>
      <c r="F15" s="556">
        <v>3</v>
      </c>
      <c r="G15" s="568">
        <v>7</v>
      </c>
      <c r="H15" s="551">
        <v>15</v>
      </c>
      <c r="I15" s="577">
        <v>16</v>
      </c>
      <c r="J15" s="577">
        <v>16</v>
      </c>
      <c r="K15" s="574">
        <v>16</v>
      </c>
      <c r="L15" s="577">
        <v>19</v>
      </c>
      <c r="M15" s="577">
        <v>15</v>
      </c>
      <c r="N15" s="577">
        <v>15</v>
      </c>
      <c r="O15" s="574">
        <v>18</v>
      </c>
      <c r="P15" s="577">
        <v>14</v>
      </c>
      <c r="Q15" s="513">
        <f t="shared" si="1"/>
        <v>15</v>
      </c>
      <c r="R15" s="514">
        <f t="array" ref="R15">IF(COUNT(H15:P15)=0,"",COUNT(IF(H15:P15=Q15,H15:P15,""))/COUNT(H15:P15))</f>
        <v>0.33333333333333331</v>
      </c>
      <c r="S15" s="515">
        <f t="array" ref="S15">IF(AND(H15:P15=H15:P15,H15:P15="-"),"",STDEV(IF(H15:P15="-","",H15:P15))/AVERAGE(IF(H15:P15="-","",H15:P15+0.000000000000001)))</f>
        <v>9.882117688026186E-2</v>
      </c>
      <c r="T15" s="29"/>
      <c r="U15" s="29"/>
      <c r="V15" s="30">
        <f t="array" ref="V15">IF(AND(H15:P15=H15:P15,H15:P15="-"),"",AVERAGE(H15:P15))</f>
        <v>16</v>
      </c>
      <c r="W15" s="31"/>
      <c r="X15" s="39" t="str">
        <f t="shared" si="2"/>
        <v>NO</v>
      </c>
      <c r="Y15" s="484"/>
      <c r="Z15" s="34">
        <v>10</v>
      </c>
      <c r="AA15" s="35">
        <f t="array" ref="AA15">COUNT(IF($Q$5:$Q$54=$Z15,IF($X$5:$X$54="YES",$Q$5:$Q$54,""),"" ))</f>
        <v>2</v>
      </c>
      <c r="AB15" s="36"/>
      <c r="AC15" s="476"/>
      <c r="AD15" s="577">
        <v>20</v>
      </c>
      <c r="AE15" s="577">
        <v>14</v>
      </c>
      <c r="AF15" s="485">
        <f t="shared" si="0"/>
        <v>6</v>
      </c>
      <c r="AG15" s="36"/>
      <c r="AH15" s="57">
        <v>-3</v>
      </c>
      <c r="AI15" s="58">
        <f t="array" ref="AI15">COUNT(IF(AF$5:AF$54=$AH15,AF$5:AF$54,"x"))</f>
        <v>0</v>
      </c>
      <c r="AJ15" s="59" t="str">
        <f>IF((AI15+AM15)=0,"-",(0.5*(AI15+AM15)+0.5)+(SUM(AI$12:AI14)+SUM(AM$12:AM14)))</f>
        <v>-</v>
      </c>
      <c r="AK15" s="36"/>
      <c r="AL15" s="57">
        <v>3</v>
      </c>
      <c r="AM15" s="58">
        <f t="array" ref="AM15">COUNT(IF(AF$5:AF$54=$AL15,AF$5:AF$54,"x"))</f>
        <v>0</v>
      </c>
      <c r="AN15" s="60" t="str">
        <f>IF((AI15+AM15)=0,"-",(0.5*(AI15+AM15)+0.5)+(SUM(AI$12:AI14)+SUM(AM$12:AM14)))</f>
        <v>-</v>
      </c>
      <c r="AO15" s="486"/>
      <c r="AP15" s="486"/>
      <c r="AQ15" s="486"/>
      <c r="AR15" s="36"/>
      <c r="AS15" s="36"/>
      <c r="AT15" s="36"/>
      <c r="AU15" s="36"/>
      <c r="AV15" s="36"/>
      <c r="AW15" s="36"/>
      <c r="AX15" s="36"/>
      <c r="AY15" s="36"/>
      <c r="AZ15" s="36"/>
      <c r="BA15" s="36"/>
      <c r="BB15" s="36"/>
      <c r="BC15" s="284"/>
      <c r="BD15" s="284"/>
      <c r="BE15" s="284"/>
      <c r="BF15" s="284"/>
      <c r="BG15" s="284"/>
      <c r="BH15" s="284"/>
      <c r="BI15" s="284"/>
      <c r="BJ15" s="284"/>
      <c r="BK15" s="284"/>
      <c r="BL15" s="284"/>
      <c r="BM15" s="284"/>
      <c r="BN15" s="284"/>
      <c r="BO15" s="284"/>
      <c r="BP15" s="284"/>
      <c r="BQ15" s="284"/>
      <c r="BR15" s="284"/>
      <c r="BS15" s="284"/>
      <c r="BT15" s="284"/>
    </row>
    <row r="16" spans="1:72" s="479" customFormat="1" ht="12" customHeight="1">
      <c r="A16" t="s">
        <v>139</v>
      </c>
      <c r="B16" s="555">
        <v>2014</v>
      </c>
      <c r="C16" t="s">
        <v>151</v>
      </c>
      <c r="D16">
        <v>12</v>
      </c>
      <c r="E16">
        <v>490</v>
      </c>
      <c r="F16" s="556">
        <v>3</v>
      </c>
      <c r="G16" s="568">
        <v>7</v>
      </c>
      <c r="H16" s="551">
        <v>4</v>
      </c>
      <c r="I16" s="577">
        <v>4</v>
      </c>
      <c r="J16" s="577">
        <v>4</v>
      </c>
      <c r="K16" s="574">
        <v>4</v>
      </c>
      <c r="L16" s="577">
        <v>4</v>
      </c>
      <c r="M16" s="577">
        <v>4</v>
      </c>
      <c r="N16" s="577">
        <v>4</v>
      </c>
      <c r="O16" s="574">
        <v>4</v>
      </c>
      <c r="P16" s="577">
        <v>4</v>
      </c>
      <c r="Q16" s="513">
        <f t="shared" si="1"/>
        <v>4</v>
      </c>
      <c r="R16" s="514">
        <f t="array" ref="R16">IF(COUNT(H16:P16)=0,"",COUNT(IF(H16:P16=Q16,H16:P16,""))/COUNT(H16:P16))</f>
        <v>1</v>
      </c>
      <c r="S16" s="515">
        <f t="array" ref="S16">IF(AND(H16:P16=H16:P16,H16:P16="-"),"",STDEV(IF(H16:P16="-","",H16:P16))/AVERAGE(IF(H16:P16="-","",H16:P16+0.000000000000001)))</f>
        <v>0</v>
      </c>
      <c r="T16" s="29"/>
      <c r="U16" s="29"/>
      <c r="V16" s="30">
        <f t="array" ref="V16">IF(AND(H16:P16=H16:P16,H16:P16="-"),"",AVERAGE(H16:P16))</f>
        <v>4</v>
      </c>
      <c r="W16" s="31"/>
      <c r="X16" s="39" t="str">
        <f t="shared" si="2"/>
        <v>YES</v>
      </c>
      <c r="Y16" s="484"/>
      <c r="Z16" s="34">
        <v>11</v>
      </c>
      <c r="AA16" s="35">
        <f t="array" ref="AA16">COUNT(IF($Q$5:$Q$54=$Z16,IF($X$5:$X$54="YES",$Q$5:$Q$54,""),"" ))</f>
        <v>1</v>
      </c>
      <c r="AB16" s="36"/>
      <c r="AC16" s="476"/>
      <c r="AD16" s="577">
        <v>4</v>
      </c>
      <c r="AE16" s="577">
        <v>4</v>
      </c>
      <c r="AF16" s="485">
        <f t="shared" si="0"/>
        <v>0</v>
      </c>
      <c r="AG16" s="36"/>
      <c r="AH16" s="57">
        <v>-4</v>
      </c>
      <c r="AI16" s="58">
        <f t="array" ref="AI16">COUNT(IF(AF$5:AF$54=$AH16,AF$5:AF$54,"x"))</f>
        <v>0</v>
      </c>
      <c r="AJ16" s="59">
        <f>IF((AI16+AM16)=0,"-",(0.5*(AI16+AM16)+0.5)+(SUM(AI$12:AI15)+SUM(AM$12:AM15)))</f>
        <v>14</v>
      </c>
      <c r="AK16" s="36"/>
      <c r="AL16" s="57">
        <v>4</v>
      </c>
      <c r="AM16" s="58">
        <f t="array" ref="AM16">COUNT(IF(AF$5:AF$54=$AL16,AF$5:AF$54,"x"))</f>
        <v>1</v>
      </c>
      <c r="AN16" s="60">
        <f>IF((AI16+AM16)=0,"-",(0.5*(AI16+AM16)+0.5)+(SUM(AI$12:AI15)+SUM(AM$12:AM15)))</f>
        <v>14</v>
      </c>
      <c r="AO16" s="486"/>
      <c r="AP16" s="486"/>
      <c r="AQ16" s="486"/>
      <c r="AR16" s="36"/>
      <c r="AS16" s="36"/>
      <c r="AT16" s="36"/>
      <c r="AU16" s="36"/>
      <c r="AV16" s="36"/>
      <c r="AW16" s="36"/>
      <c r="AX16" s="36"/>
      <c r="AY16" s="36"/>
      <c r="AZ16" s="36"/>
      <c r="BA16" s="36"/>
      <c r="BB16" s="36"/>
      <c r="BC16" s="284"/>
      <c r="BD16" s="284"/>
      <c r="BE16" s="284"/>
      <c r="BF16" s="284"/>
      <c r="BG16" s="284"/>
      <c r="BH16" s="284"/>
      <c r="BI16" s="284"/>
      <c r="BJ16" s="284"/>
      <c r="BK16" s="284"/>
      <c r="BL16" s="284"/>
      <c r="BM16" s="284"/>
      <c r="BN16" s="284"/>
      <c r="BO16" s="284"/>
      <c r="BP16" s="284"/>
      <c r="BQ16" s="284"/>
      <c r="BR16" s="284"/>
      <c r="BS16" s="284"/>
      <c r="BT16" s="284"/>
    </row>
    <row r="17" spans="1:72" s="479" customFormat="1" ht="12" customHeight="1">
      <c r="A17" t="s">
        <v>139</v>
      </c>
      <c r="B17" s="555">
        <v>2014</v>
      </c>
      <c r="C17" t="s">
        <v>152</v>
      </c>
      <c r="D17">
        <v>13</v>
      </c>
      <c r="E17">
        <v>930</v>
      </c>
      <c r="F17" s="556">
        <v>3</v>
      </c>
      <c r="G17" s="568">
        <v>7</v>
      </c>
      <c r="H17" s="551">
        <v>11</v>
      </c>
      <c r="I17" s="577">
        <v>12</v>
      </c>
      <c r="J17" s="577">
        <v>12</v>
      </c>
      <c r="K17" s="574">
        <v>12</v>
      </c>
      <c r="L17" s="577">
        <v>12</v>
      </c>
      <c r="M17" s="577">
        <v>11</v>
      </c>
      <c r="N17" s="577">
        <v>11</v>
      </c>
      <c r="O17" s="574">
        <v>12</v>
      </c>
      <c r="P17" s="577">
        <v>11</v>
      </c>
      <c r="Q17" s="513">
        <f t="shared" si="1"/>
        <v>12</v>
      </c>
      <c r="R17" s="514">
        <f t="array" ref="R17">IF(COUNT(H17:P17)=0,"",COUNT(IF(H17:P17=Q17,H17:P17,""))/COUNT(H17:P17))</f>
        <v>0.55555555555555558</v>
      </c>
      <c r="S17" s="515">
        <f t="array" ref="S17">IF(AND(H17:P17=H17:P17,H17:P17="-"),"",STDEV(IF(H17:P17="-","",H17:P17))/AVERAGE(IF(H17:P17="-","",H17:P17+0.000000000000001)))</f>
        <v>4.5609773944735719E-2</v>
      </c>
      <c r="T17" s="29"/>
      <c r="U17" s="29"/>
      <c r="V17" s="30">
        <f t="array" ref="V17">IF(AND(H17:P17=H17:P17,H17:P17="-"),"",AVERAGE(H17:P17))</f>
        <v>11.555555555555555</v>
      </c>
      <c r="W17" s="31"/>
      <c r="X17" s="39" t="str">
        <f t="shared" si="2"/>
        <v>NO</v>
      </c>
      <c r="Y17" s="484"/>
      <c r="Z17" s="34">
        <v>12</v>
      </c>
      <c r="AA17" s="35">
        <f t="array" ref="AA17">COUNT(IF($Q$5:$Q$54=$Z17,IF($X$5:$X$54="YES",$Q$5:$Q$54,""),"" ))</f>
        <v>0</v>
      </c>
      <c r="AB17" s="36"/>
      <c r="AC17" s="476"/>
      <c r="AD17" s="577">
        <v>12</v>
      </c>
      <c r="AE17" s="577">
        <v>11</v>
      </c>
      <c r="AF17" s="485">
        <f t="shared" si="0"/>
        <v>1</v>
      </c>
      <c r="AG17" s="36"/>
      <c r="AH17" s="57">
        <v>-5</v>
      </c>
      <c r="AI17" s="58">
        <f t="array" ref="AI17">COUNT(IF(AF$5:AF$54=$AH17,AF$5:AF$54,"x"))</f>
        <v>0</v>
      </c>
      <c r="AJ17" s="59" t="str">
        <f>IF((AI17+AM17)=0,"-",(0.5*(AI17+AM17)+0.5)+(SUM(AI$12:AI16)+SUM(AM$12:AM16)))</f>
        <v>-</v>
      </c>
      <c r="AK17" s="36"/>
      <c r="AL17" s="57">
        <v>5</v>
      </c>
      <c r="AM17" s="58">
        <f t="array" ref="AM17">COUNT(IF(AF$5:AF$54=$AL17,AF$5:AF$54,"x"))</f>
        <v>0</v>
      </c>
      <c r="AN17" s="60" t="str">
        <f>IF((AI17+AM17)=0,"-",(0.5*(AI17+AM17)+0.5)+(SUM(AI$12:AI16)+SUM(AM$12:AM16)))</f>
        <v>-</v>
      </c>
      <c r="AO17" s="486"/>
      <c r="AP17" s="486"/>
      <c r="AQ17" s="486"/>
      <c r="AR17" s="36"/>
      <c r="AS17" s="36"/>
      <c r="AT17" s="36"/>
      <c r="AU17" s="36"/>
      <c r="AV17" s="36"/>
      <c r="AW17" s="36"/>
      <c r="AX17" s="36"/>
      <c r="AY17" s="36"/>
      <c r="AZ17" s="36"/>
      <c r="BA17" s="36"/>
      <c r="BB17" s="36"/>
      <c r="BC17" s="284"/>
      <c r="BD17" s="284"/>
      <c r="BE17" s="284"/>
      <c r="BF17" s="284"/>
      <c r="BG17" s="284"/>
      <c r="BH17" s="284"/>
      <c r="BI17" s="284"/>
      <c r="BJ17" s="284"/>
      <c r="BK17" s="284"/>
      <c r="BL17" s="284"/>
      <c r="BM17" s="284"/>
      <c r="BN17" s="284"/>
      <c r="BO17" s="284"/>
      <c r="BP17" s="284"/>
      <c r="BQ17" s="284"/>
      <c r="BR17" s="284"/>
      <c r="BS17" s="284"/>
      <c r="BT17" s="284"/>
    </row>
    <row r="18" spans="1:72" s="479" customFormat="1" ht="12" customHeight="1">
      <c r="A18" t="s">
        <v>139</v>
      </c>
      <c r="B18" s="555">
        <v>2014</v>
      </c>
      <c r="C18" t="s">
        <v>153</v>
      </c>
      <c r="D18">
        <v>14</v>
      </c>
      <c r="E18">
        <v>430</v>
      </c>
      <c r="F18" s="556">
        <v>3</v>
      </c>
      <c r="G18" s="568">
        <v>7</v>
      </c>
      <c r="H18" s="551">
        <v>4</v>
      </c>
      <c r="I18" s="577">
        <v>4</v>
      </c>
      <c r="J18" s="577">
        <v>4</v>
      </c>
      <c r="K18" s="574">
        <v>4</v>
      </c>
      <c r="L18" s="577">
        <v>4</v>
      </c>
      <c r="M18" s="577">
        <v>4</v>
      </c>
      <c r="N18" s="577">
        <v>4</v>
      </c>
      <c r="O18" s="574">
        <v>4</v>
      </c>
      <c r="P18" s="577">
        <v>4</v>
      </c>
      <c r="Q18" s="513">
        <f t="shared" si="1"/>
        <v>4</v>
      </c>
      <c r="R18" s="514">
        <f t="array" ref="R18">IF(COUNT(H18:P18)=0,"",COUNT(IF(H18:P18=Q18,H18:P18,""))/COUNT(H18:P18))</f>
        <v>1</v>
      </c>
      <c r="S18" s="515">
        <f t="array" ref="S18">IF(AND(H18:P18=H18:P18,H18:P18="-"),"",STDEV(IF(H18:P18="-","",H18:P18))/AVERAGE(IF(H18:P18="-","",H18:P18+0.000000000000001)))</f>
        <v>0</v>
      </c>
      <c r="T18" s="31"/>
      <c r="U18" s="31"/>
      <c r="V18" s="30">
        <f t="array" ref="V18">IF(AND(H18:P18=H18:P18,H18:P18="-"),"",AVERAGE(H18:P18))</f>
        <v>4</v>
      </c>
      <c r="W18" s="31"/>
      <c r="X18" s="39" t="str">
        <f t="shared" si="2"/>
        <v>YES</v>
      </c>
      <c r="Y18" s="484"/>
      <c r="Z18" s="34">
        <v>13</v>
      </c>
      <c r="AA18" s="35">
        <f t="array" ref="AA18">COUNT(IF($Q$5:$Q$54=$Z18,IF($X$5:$X$54="YES",$Q$5:$Q$54,""),"" ))</f>
        <v>0</v>
      </c>
      <c r="AB18" s="36"/>
      <c r="AC18" s="476"/>
      <c r="AD18" s="577">
        <v>4</v>
      </c>
      <c r="AE18" s="577">
        <v>4</v>
      </c>
      <c r="AF18" s="485">
        <f t="shared" si="0"/>
        <v>0</v>
      </c>
      <c r="AG18" s="36"/>
      <c r="AH18" s="57">
        <v>-6</v>
      </c>
      <c r="AI18" s="58">
        <f t="array" ref="AI18">COUNT(IF(AF$5:AF$54=$AH18,AF$5:AF$54,"x"))</f>
        <v>0</v>
      </c>
      <c r="AJ18" s="59">
        <f>IF((AI18+AM18)=0,"-",(0.5*(AI18+AM18)+0.5)+(SUM(AI$12:AI17)+SUM(AM$12:AM17)))</f>
        <v>15.5</v>
      </c>
      <c r="AK18" s="36"/>
      <c r="AL18" s="57">
        <v>6</v>
      </c>
      <c r="AM18" s="58">
        <f t="array" ref="AM18">COUNT(IF(AF$5:AF$54=$AL18,AF$5:AF$54,"x"))</f>
        <v>2</v>
      </c>
      <c r="AN18" s="60">
        <f>IF((AI18+AM18)=0,"-",(0.5*(AI18+AM18)+0.5)+(SUM(AI$12:AI17)+SUM(AM$12:AM17)))</f>
        <v>15.5</v>
      </c>
      <c r="AO18" s="486"/>
      <c r="AP18" s="486"/>
      <c r="AQ18" s="486"/>
      <c r="AR18" s="36"/>
      <c r="AS18" s="36"/>
      <c r="AT18" s="36"/>
      <c r="AU18" s="36"/>
      <c r="AV18" s="36"/>
      <c r="AW18" s="36"/>
      <c r="AX18" s="36"/>
      <c r="AY18" s="36"/>
      <c r="AZ18" s="36"/>
      <c r="BA18" s="36"/>
      <c r="BB18" s="36"/>
      <c r="BC18" s="284"/>
      <c r="BD18" s="284"/>
      <c r="BE18" s="284"/>
      <c r="BF18" s="284"/>
      <c r="BG18" s="284"/>
      <c r="BH18" s="284"/>
      <c r="BI18" s="284"/>
      <c r="BJ18" s="284"/>
      <c r="BK18" s="284"/>
      <c r="BL18" s="284"/>
      <c r="BM18" s="284"/>
      <c r="BN18" s="284"/>
      <c r="BO18" s="284"/>
      <c r="BP18" s="284"/>
      <c r="BQ18" s="284"/>
      <c r="BR18" s="284"/>
      <c r="BS18" s="284"/>
      <c r="BT18" s="284"/>
    </row>
    <row r="19" spans="1:72" s="479" customFormat="1" ht="12" customHeight="1">
      <c r="A19" t="s">
        <v>139</v>
      </c>
      <c r="B19" s="555">
        <v>2014</v>
      </c>
      <c r="C19" t="s">
        <v>154</v>
      </c>
      <c r="D19">
        <v>15</v>
      </c>
      <c r="E19">
        <v>560</v>
      </c>
      <c r="F19" s="556">
        <v>3</v>
      </c>
      <c r="G19" s="568">
        <v>7</v>
      </c>
      <c r="H19" s="551">
        <v>7</v>
      </c>
      <c r="I19" s="577">
        <v>7</v>
      </c>
      <c r="J19" s="577">
        <v>7</v>
      </c>
      <c r="K19" s="574">
        <v>7</v>
      </c>
      <c r="L19" s="577">
        <v>7</v>
      </c>
      <c r="M19" s="577">
        <v>7</v>
      </c>
      <c r="N19" s="577">
        <v>7</v>
      </c>
      <c r="O19" s="574">
        <v>7</v>
      </c>
      <c r="P19" s="577">
        <v>7</v>
      </c>
      <c r="Q19" s="513">
        <f t="shared" si="1"/>
        <v>7</v>
      </c>
      <c r="R19" s="514">
        <f t="array" ref="R19">IF(COUNT(H19:P19)=0,"",COUNT(IF(H19:P19=Q19,H19:P19,""))/COUNT(H19:P19))</f>
        <v>1</v>
      </c>
      <c r="S19" s="515">
        <f t="array" ref="S19">IF(AND(H19:P19=H19:P19,H19:P19="-"),"",STDEV(IF(H19:P19="-","",H19:P19))/AVERAGE(IF(H19:P19="-","",H19:P19+0.000000000000001)))</f>
        <v>0</v>
      </c>
      <c r="T19" s="31"/>
      <c r="U19" s="31"/>
      <c r="V19" s="30">
        <f t="array" ref="V19">IF(AND(H19:P19=H19:P19,H19:P19="-"),"",AVERAGE(H19:P19))</f>
        <v>7</v>
      </c>
      <c r="W19" s="31"/>
      <c r="X19" s="39" t="str">
        <f t="shared" si="2"/>
        <v>YES</v>
      </c>
      <c r="Y19" s="484"/>
      <c r="Z19" s="34">
        <v>14</v>
      </c>
      <c r="AA19" s="35">
        <f t="array" ref="AA19">COUNT(IF($Q$5:$Q$54=$Z19,IF($X$5:$X$54="YES",$Q$5:$Q$54,""),"" ))</f>
        <v>0</v>
      </c>
      <c r="AB19" s="36"/>
      <c r="AC19" s="476"/>
      <c r="AD19" s="577">
        <v>7</v>
      </c>
      <c r="AE19" s="577">
        <v>7</v>
      </c>
      <c r="AF19" s="485">
        <f t="shared" si="0"/>
        <v>0</v>
      </c>
      <c r="AG19" s="36"/>
      <c r="AH19" s="61">
        <v>-7</v>
      </c>
      <c r="AI19" s="58">
        <f t="array" ref="AI19">COUNT(IF(AF$5:AF$54=$AH19,AF$5:AF$54,"x"))</f>
        <v>0</v>
      </c>
      <c r="AJ19" s="59" t="str">
        <f>IF((AI19+AM19)=0,"-",(0.5*(AI19+AM19)+0.5)+(SUM(AI$12:AI18)+SUM(AM$12:AM18)))</f>
        <v>-</v>
      </c>
      <c r="AK19" s="36"/>
      <c r="AL19" s="61">
        <v>7</v>
      </c>
      <c r="AM19" s="58">
        <f t="array" ref="AM19">COUNT(IF(AF$5:AF$54=$AL19,AF$5:AF$54,"x"))</f>
        <v>0</v>
      </c>
      <c r="AN19" s="60" t="str">
        <f>IF((AI19+AM19)=0,"-",(0.5*(AI19+AM19)+0.5)+(SUM(AI$12:AI18)+SUM(AM$12:AM18)))</f>
        <v>-</v>
      </c>
      <c r="AO19" s="486"/>
      <c r="AP19" s="486"/>
      <c r="AQ19" s="486"/>
      <c r="AR19" s="36"/>
      <c r="AS19" s="36"/>
      <c r="AT19" s="36"/>
      <c r="AU19" s="36"/>
      <c r="AV19" s="36"/>
      <c r="AW19" s="36"/>
      <c r="AX19" s="36"/>
      <c r="AY19" s="36"/>
      <c r="AZ19" s="36"/>
      <c r="BA19" s="36"/>
      <c r="BB19" s="36"/>
      <c r="BC19" s="284"/>
      <c r="BD19" s="284"/>
      <c r="BE19" s="284"/>
      <c r="BF19" s="284"/>
      <c r="BG19" s="284"/>
      <c r="BH19" s="284"/>
      <c r="BI19" s="284"/>
      <c r="BJ19" s="284"/>
      <c r="BK19" s="284"/>
      <c r="BL19" s="284"/>
      <c r="BM19" s="284"/>
      <c r="BN19" s="284"/>
      <c r="BO19" s="284"/>
      <c r="BP19" s="284"/>
      <c r="BQ19" s="284"/>
      <c r="BR19" s="284"/>
      <c r="BS19" s="284"/>
      <c r="BT19" s="284"/>
    </row>
    <row r="20" spans="1:72" s="284" customFormat="1" ht="12" customHeight="1">
      <c r="A20" t="s">
        <v>139</v>
      </c>
      <c r="B20" s="555">
        <v>2014</v>
      </c>
      <c r="C20" t="s">
        <v>155</v>
      </c>
      <c r="D20">
        <v>16</v>
      </c>
      <c r="E20">
        <v>610</v>
      </c>
      <c r="F20" s="556">
        <v>3</v>
      </c>
      <c r="G20" s="568">
        <v>8</v>
      </c>
      <c r="H20" s="551">
        <v>6</v>
      </c>
      <c r="I20" s="577">
        <v>6</v>
      </c>
      <c r="J20" s="577">
        <v>6</v>
      </c>
      <c r="K20" s="574">
        <v>6</v>
      </c>
      <c r="L20" s="577">
        <v>6</v>
      </c>
      <c r="M20" s="577">
        <v>6</v>
      </c>
      <c r="N20" s="577">
        <v>6</v>
      </c>
      <c r="O20" s="574">
        <v>6</v>
      </c>
      <c r="P20" s="577">
        <v>6</v>
      </c>
      <c r="Q20" s="513">
        <f t="shared" si="1"/>
        <v>6</v>
      </c>
      <c r="R20" s="514">
        <f t="array" ref="R20">IF(COUNT(H20:P20)=0,"",COUNT(IF(H20:P20=Q20,H20:P20,""))/COUNT(H20:P20))</f>
        <v>1</v>
      </c>
      <c r="S20" s="515">
        <f t="array" ref="S20">IF(AND(H20:P20=H20:P20,H20:P20="-"),"",STDEV(IF(H20:P20="-","",H20:P20))/AVERAGE(IF(H20:P20="-","",H20:P20+0.000000000000001)))</f>
        <v>0</v>
      </c>
      <c r="T20" s="460"/>
      <c r="U20" s="460"/>
      <c r="V20" s="30">
        <f t="array" ref="V20">IF(AND(H20:P20=H20:P20,H20:P20="-"),"",AVERAGE(H20:P20))</f>
        <v>6</v>
      </c>
      <c r="W20" s="460"/>
      <c r="X20" s="39" t="str">
        <f t="shared" si="2"/>
        <v>YES</v>
      </c>
      <c r="Y20" s="487"/>
      <c r="Z20" s="461">
        <v>15</v>
      </c>
      <c r="AA20" s="462">
        <f t="array" ref="AA20">COUNT(IF($Q$5:$Q$54=$Z20,IF($X$5:$X$54="YES",$Q$5:$Q$54,""),"" ))</f>
        <v>0</v>
      </c>
      <c r="AC20" s="488"/>
      <c r="AD20" s="577">
        <v>6</v>
      </c>
      <c r="AE20" s="577">
        <v>6</v>
      </c>
      <c r="AF20" s="489">
        <f t="shared" si="0"/>
        <v>0</v>
      </c>
      <c r="AH20" s="61">
        <v>-8</v>
      </c>
      <c r="AI20" s="58">
        <f t="array" ref="AI20">COUNT(IF(AF$5:AF$54=$AH20,AF$5:AF$54,"x"))</f>
        <v>0</v>
      </c>
      <c r="AJ20" s="59" t="str">
        <f>IF((AI20+AM20)=0,"-",(0.5*(AI20+AM20)+0.5)+(SUM(AI$12:AI19)+SUM(AM$12:AM19)))</f>
        <v>-</v>
      </c>
      <c r="AL20" s="61">
        <v>8</v>
      </c>
      <c r="AM20" s="58">
        <f t="array" ref="AM20">COUNT(IF(AF$5:AF$54=$AL20,AF$5:AF$54,"x"))</f>
        <v>0</v>
      </c>
      <c r="AN20" s="60" t="str">
        <f>IF((AI20+AM20)=0,"-",(0.5*(AI20+AM20)+0.5)+(SUM(AI$12:AI19)+SUM(AM$12:AM19)))</f>
        <v>-</v>
      </c>
      <c r="AO20" s="490"/>
      <c r="AP20" s="490"/>
      <c r="AQ20" s="490"/>
    </row>
    <row r="21" spans="1:72" s="479" customFormat="1" ht="12" customHeight="1">
      <c r="A21" t="s">
        <v>139</v>
      </c>
      <c r="B21" s="555">
        <v>2014</v>
      </c>
      <c r="C21" t="s">
        <v>156</v>
      </c>
      <c r="D21">
        <v>17</v>
      </c>
      <c r="E21">
        <v>640</v>
      </c>
      <c r="F21" s="556">
        <v>3</v>
      </c>
      <c r="G21" s="568">
        <v>8</v>
      </c>
      <c r="H21" s="551">
        <v>6</v>
      </c>
      <c r="I21" s="577">
        <v>6</v>
      </c>
      <c r="J21" s="577">
        <v>6</v>
      </c>
      <c r="K21" s="574">
        <v>6</v>
      </c>
      <c r="L21" s="577">
        <v>6</v>
      </c>
      <c r="M21" s="577">
        <v>6</v>
      </c>
      <c r="N21" s="577">
        <v>6</v>
      </c>
      <c r="O21" s="574">
        <v>6</v>
      </c>
      <c r="P21" s="577">
        <v>6</v>
      </c>
      <c r="Q21" s="513">
        <f t="shared" si="1"/>
        <v>6</v>
      </c>
      <c r="R21" s="514">
        <f t="array" ref="R21">IF(COUNT(H21:P21)=0,"",COUNT(IF(H21:P21=Q21,H21:P21,""))/COUNT(H21:P21))</f>
        <v>1</v>
      </c>
      <c r="S21" s="515">
        <f t="array" ref="S21">IF(AND(H21:P21=H21:P21,H21:P21="-"),"",STDEV(IF(H21:P21="-","",H21:P21))/AVERAGE(IF(H21:P21="-","",H21:P21+0.000000000000001)))</f>
        <v>0</v>
      </c>
      <c r="T21" s="31"/>
      <c r="U21" s="31"/>
      <c r="V21" s="30">
        <f t="array" ref="V21">IF(AND(H21:P21=H21:P21,H21:P21="-"),"",AVERAGE(H21:P21))</f>
        <v>6</v>
      </c>
      <c r="W21" s="31"/>
      <c r="X21" s="39" t="str">
        <f t="shared" si="2"/>
        <v>YES</v>
      </c>
      <c r="Y21" s="484"/>
      <c r="Z21" s="34">
        <v>16</v>
      </c>
      <c r="AA21" s="35">
        <f t="array" ref="AA21">COUNT(IF($Q$5:$Q$54=$Z21,IF($X$5:$X$54="YES",$Q$5:$Q$54,""),"" ))</f>
        <v>0</v>
      </c>
      <c r="AB21" s="36"/>
      <c r="AC21" s="476"/>
      <c r="AD21" s="577">
        <v>6</v>
      </c>
      <c r="AE21" s="577">
        <v>6</v>
      </c>
      <c r="AF21" s="485">
        <f t="shared" si="0"/>
        <v>0</v>
      </c>
      <c r="AG21" s="36"/>
      <c r="AH21" s="61">
        <v>-9</v>
      </c>
      <c r="AI21" s="58">
        <f t="array" ref="AI21">COUNT(IF(AF$5:AF$54=$AH21,AF$5:AF$54,"x"))</f>
        <v>0</v>
      </c>
      <c r="AJ21" s="59" t="str">
        <f>IF((AI21+AM21)=0,"-",(0.5*(AI21+AM21)+0.5)+(SUM(AI$12:AI20)+SUM(AM$12:AM20)))</f>
        <v>-</v>
      </c>
      <c r="AK21" s="36"/>
      <c r="AL21" s="61">
        <v>9</v>
      </c>
      <c r="AM21" s="58">
        <f t="array" ref="AM21">COUNT(IF(AF$5:AF$54=$AL21,AF$5:AF$54,"x"))</f>
        <v>0</v>
      </c>
      <c r="AN21" s="60" t="str">
        <f>IF((AI21+AM21)=0,"-",(0.5*(AI21+AM21)+0.5)+(SUM(AI$12:AI20)+SUM(AM$12:AM20)))</f>
        <v>-</v>
      </c>
      <c r="AO21" s="486"/>
      <c r="AP21" s="486"/>
      <c r="AQ21" s="486"/>
      <c r="AR21" s="36"/>
      <c r="AS21" s="36"/>
      <c r="AT21" s="36"/>
      <c r="AU21" s="36"/>
      <c r="AV21" s="36"/>
      <c r="AW21" s="36"/>
      <c r="AX21" s="36"/>
      <c r="AY21" s="36"/>
      <c r="AZ21" s="36"/>
      <c r="BA21" s="36"/>
      <c r="BB21" s="36"/>
      <c r="BC21" s="284"/>
      <c r="BD21" s="284"/>
      <c r="BE21" s="284"/>
      <c r="BF21" s="284"/>
      <c r="BG21" s="284"/>
      <c r="BH21" s="284"/>
      <c r="BI21" s="284"/>
      <c r="BJ21" s="284"/>
      <c r="BK21" s="284"/>
      <c r="BL21" s="284"/>
      <c r="BM21" s="284"/>
      <c r="BN21" s="284"/>
      <c r="BO21" s="284"/>
      <c r="BP21" s="284"/>
      <c r="BQ21" s="284"/>
      <c r="BR21" s="284"/>
      <c r="BS21" s="284"/>
      <c r="BT21" s="284"/>
    </row>
    <row r="22" spans="1:72" s="479" customFormat="1" ht="12" customHeight="1">
      <c r="A22" t="s">
        <v>139</v>
      </c>
      <c r="B22" s="555">
        <v>2014</v>
      </c>
      <c r="C22" t="s">
        <v>157</v>
      </c>
      <c r="D22">
        <v>18</v>
      </c>
      <c r="E22">
        <v>740</v>
      </c>
      <c r="F22" s="556">
        <v>3</v>
      </c>
      <c r="G22" s="568">
        <v>8</v>
      </c>
      <c r="H22" s="551">
        <v>7</v>
      </c>
      <c r="I22" s="577">
        <v>7</v>
      </c>
      <c r="J22" s="577">
        <v>7</v>
      </c>
      <c r="K22" s="574">
        <v>7</v>
      </c>
      <c r="L22" s="577">
        <v>7</v>
      </c>
      <c r="M22" s="577">
        <v>7</v>
      </c>
      <c r="N22" s="577">
        <v>7</v>
      </c>
      <c r="O22" s="574">
        <v>7</v>
      </c>
      <c r="P22" s="577">
        <v>7</v>
      </c>
      <c r="Q22" s="513">
        <f t="shared" si="1"/>
        <v>7</v>
      </c>
      <c r="R22" s="514">
        <f t="array" ref="R22">IF(COUNT(H22:P22)=0,"",COUNT(IF(H22:P22=Q22,H22:P22,""))/COUNT(H22:P22))</f>
        <v>1</v>
      </c>
      <c r="S22" s="515">
        <f t="array" ref="S22">IF(AND(H22:P22=H22:P22,H22:P22="-"),"",STDEV(IF(H22:P22="-","",H22:P22))/AVERAGE(IF(H22:P22="-","",H22:P22+0.000000000000001)))</f>
        <v>0</v>
      </c>
      <c r="T22" s="31"/>
      <c r="U22" s="31"/>
      <c r="V22" s="30">
        <f t="array" ref="V22">IF(AND(H22:P22=H22:P22,H22:P22="-"),"",AVERAGE(H22:P22))</f>
        <v>7</v>
      </c>
      <c r="W22" s="31"/>
      <c r="X22" s="39" t="str">
        <f t="shared" si="2"/>
        <v>YES</v>
      </c>
      <c r="Y22" s="484"/>
      <c r="Z22" s="34">
        <v>17</v>
      </c>
      <c r="AA22" s="35">
        <f t="array" ref="AA22">COUNT(IF($Q$5:$Q$54=$Z22,IF($X$5:$X$54="YES",$Q$5:$Q$54,""),"" ))</f>
        <v>0</v>
      </c>
      <c r="AB22" s="36"/>
      <c r="AC22" s="476"/>
      <c r="AD22" s="577">
        <v>7</v>
      </c>
      <c r="AE22" s="577">
        <v>7</v>
      </c>
      <c r="AF22" s="485">
        <f t="shared" si="0"/>
        <v>0</v>
      </c>
      <c r="AG22" s="36"/>
      <c r="AH22" s="62">
        <v>-10</v>
      </c>
      <c r="AI22" s="63">
        <f t="array" ref="AI22">COUNT(IF(AF$5:AF$54=$AH22,AF$5:AF$54,"x"))</f>
        <v>0</v>
      </c>
      <c r="AJ22" s="64" t="str">
        <f>IF((AI22+AM22)=0,"-",(0.5*(AI22+AM22)+0.5)+(SUM(AI$12:AI21)+SUM(AM$12:AM21)))</f>
        <v>-</v>
      </c>
      <c r="AK22" s="36"/>
      <c r="AL22" s="62">
        <v>10</v>
      </c>
      <c r="AM22" s="63">
        <f t="array" ref="AM22">COUNT(IF(AF$5:AF$54=$AL22,AF$5:AF$54,"x"))</f>
        <v>0</v>
      </c>
      <c r="AN22" s="65" t="str">
        <f>IF((AI22+AM22)=0,"-",(0.5*(AI22+AM22)+0.5)+(SUM(AI$12:AI21)+SUM(AM$12:AM21)))</f>
        <v>-</v>
      </c>
      <c r="AO22" s="486"/>
      <c r="AP22" s="486"/>
      <c r="AQ22" s="486"/>
      <c r="AR22" s="36"/>
      <c r="AS22" s="36"/>
      <c r="AT22" s="36"/>
      <c r="AU22" s="36"/>
      <c r="AV22" s="36"/>
      <c r="AW22" s="36"/>
      <c r="AX22" s="36"/>
      <c r="AY22" s="36"/>
      <c r="AZ22" s="36"/>
      <c r="BA22" s="36"/>
      <c r="BB22" s="36"/>
      <c r="BC22" s="284"/>
      <c r="BD22" s="284"/>
      <c r="BE22" s="284"/>
      <c r="BF22" s="284"/>
      <c r="BG22" s="284"/>
      <c r="BH22" s="284"/>
      <c r="BI22" s="284"/>
      <c r="BJ22" s="284"/>
      <c r="BK22" s="284"/>
      <c r="BL22" s="284"/>
      <c r="BM22" s="284"/>
      <c r="BN22" s="284"/>
      <c r="BO22" s="284"/>
      <c r="BP22" s="284"/>
      <c r="BQ22" s="284"/>
      <c r="BR22" s="284"/>
      <c r="BS22" s="284"/>
      <c r="BT22" s="284"/>
    </row>
    <row r="23" spans="1:72" s="479" customFormat="1" ht="12" customHeight="1">
      <c r="A23" t="s">
        <v>139</v>
      </c>
      <c r="B23" s="555">
        <v>2014</v>
      </c>
      <c r="C23" t="s">
        <v>158</v>
      </c>
      <c r="D23">
        <v>19</v>
      </c>
      <c r="E23">
        <v>580</v>
      </c>
      <c r="F23" s="556">
        <v>3</v>
      </c>
      <c r="G23" s="568">
        <v>8</v>
      </c>
      <c r="H23" s="551">
        <v>7</v>
      </c>
      <c r="I23" s="577">
        <v>7</v>
      </c>
      <c r="J23" s="577">
        <v>7</v>
      </c>
      <c r="K23" s="574">
        <v>7</v>
      </c>
      <c r="L23" s="577">
        <v>7</v>
      </c>
      <c r="M23" s="577">
        <v>7</v>
      </c>
      <c r="N23" s="577">
        <v>7</v>
      </c>
      <c r="O23" s="574">
        <v>7</v>
      </c>
      <c r="P23" s="577">
        <v>7</v>
      </c>
      <c r="Q23" s="513">
        <f t="shared" si="1"/>
        <v>7</v>
      </c>
      <c r="R23" s="514">
        <f t="array" ref="R23">IF(COUNT(H23:P23)=0,"",COUNT(IF(H23:P23=Q23,H23:P23,""))/COUNT(H23:P23))</f>
        <v>1</v>
      </c>
      <c r="S23" s="515">
        <f t="array" ref="S23">IF(AND(H23:P23=H23:P23,H23:P23="-"),"",STDEV(IF(H23:P23="-","",H23:P23))/AVERAGE(IF(H23:P23="-","",H23:P23+0.000000000000001)))</f>
        <v>0</v>
      </c>
      <c r="T23" s="31"/>
      <c r="U23" s="31"/>
      <c r="V23" s="30">
        <f t="array" ref="V23">IF(AND(H23:P23=H23:P23,H23:P23="-"),"",AVERAGE(H23:P23))</f>
        <v>7</v>
      </c>
      <c r="W23" s="31"/>
      <c r="X23" s="39" t="str">
        <f t="shared" si="2"/>
        <v>YES</v>
      </c>
      <c r="Y23" s="484"/>
      <c r="Z23" s="34">
        <v>18</v>
      </c>
      <c r="AA23" s="35">
        <f t="array" ref="AA23">COUNT(IF($Q$5:$Q$54=$Z23,IF($X$5:$X$54="YES",$Q$5:$Q$54,""),"" ))</f>
        <v>0</v>
      </c>
      <c r="AB23" s="36"/>
      <c r="AC23" s="476"/>
      <c r="AD23" s="577">
        <v>7</v>
      </c>
      <c r="AE23" s="577">
        <v>7</v>
      </c>
      <c r="AF23" s="485">
        <f t="shared" si="0"/>
        <v>0</v>
      </c>
      <c r="AG23" s="36"/>
      <c r="AH23" s="66"/>
      <c r="AI23" s="67" t="s">
        <v>27</v>
      </c>
      <c r="AJ23" s="65">
        <f>SUMPRODUCT(AI13:AI22,AJ13:AJ22)</f>
        <v>6</v>
      </c>
      <c r="AK23" s="36"/>
      <c r="AL23" s="66"/>
      <c r="AM23" s="67" t="s">
        <v>28</v>
      </c>
      <c r="AN23" s="65">
        <f>SUMPRODUCT(AM13:AM22,AN13:AN22)</f>
        <v>130</v>
      </c>
      <c r="AO23" s="486"/>
      <c r="AP23" s="486"/>
      <c r="AQ23" s="486"/>
      <c r="AR23" s="36"/>
      <c r="AS23" s="36"/>
      <c r="AT23" s="36"/>
      <c r="AU23" s="36"/>
      <c r="AV23" s="36"/>
      <c r="AW23" s="36"/>
      <c r="AX23" s="36"/>
      <c r="AY23" s="36"/>
      <c r="AZ23" s="36"/>
      <c r="BA23" s="36"/>
      <c r="BB23" s="36"/>
      <c r="BC23" s="284"/>
      <c r="BD23" s="284"/>
      <c r="BE23" s="284"/>
      <c r="BF23" s="284"/>
      <c r="BG23" s="284"/>
      <c r="BH23" s="284"/>
      <c r="BI23" s="284"/>
      <c r="BJ23" s="284"/>
      <c r="BK23" s="284"/>
      <c r="BL23" s="284"/>
      <c r="BM23" s="284"/>
      <c r="BN23" s="284"/>
      <c r="BO23" s="284"/>
      <c r="BP23" s="284"/>
      <c r="BQ23" s="284"/>
      <c r="BR23" s="284"/>
      <c r="BS23" s="284"/>
      <c r="BT23" s="284"/>
    </row>
    <row r="24" spans="1:72" s="479" customFormat="1" ht="12" customHeight="1">
      <c r="A24" t="s">
        <v>139</v>
      </c>
      <c r="B24" s="555">
        <v>2014</v>
      </c>
      <c r="C24" t="s">
        <v>159</v>
      </c>
      <c r="D24">
        <v>20</v>
      </c>
      <c r="E24">
        <v>540</v>
      </c>
      <c r="F24" s="556">
        <v>3</v>
      </c>
      <c r="G24" s="568">
        <v>8</v>
      </c>
      <c r="H24" s="551">
        <v>5</v>
      </c>
      <c r="I24" s="577">
        <v>5</v>
      </c>
      <c r="J24" s="577">
        <v>5</v>
      </c>
      <c r="K24" s="574">
        <v>5</v>
      </c>
      <c r="L24" s="577">
        <v>5</v>
      </c>
      <c r="M24" s="577">
        <v>5</v>
      </c>
      <c r="N24" s="577">
        <v>5</v>
      </c>
      <c r="O24" s="574">
        <v>5</v>
      </c>
      <c r="P24" s="577">
        <v>5</v>
      </c>
      <c r="Q24" s="513">
        <f t="shared" si="1"/>
        <v>5</v>
      </c>
      <c r="R24" s="514">
        <f t="array" ref="R24">IF(COUNT(H24:P24)=0,"",COUNT(IF(H24:P24=Q24,H24:P24,""))/COUNT(H24:P24))</f>
        <v>1</v>
      </c>
      <c r="S24" s="515">
        <f t="array" ref="S24">IF(AND(H24:P24=H24:P24,H24:P24="-"),"",STDEV(IF(H24:P24="-","",H24:P24))/AVERAGE(IF(H24:P24="-","",H24:P24+0.000000000000001)))</f>
        <v>0</v>
      </c>
      <c r="T24" s="31"/>
      <c r="U24" s="31"/>
      <c r="V24" s="30">
        <f t="array" ref="V24">IF(AND(H24:P24=H24:P24,H24:P24="-"),"",AVERAGE(H24:P24))</f>
        <v>5</v>
      </c>
      <c r="W24" s="31"/>
      <c r="X24" s="39" t="str">
        <f t="shared" si="2"/>
        <v>YES</v>
      </c>
      <c r="Y24" s="484"/>
      <c r="Z24" s="34">
        <v>19</v>
      </c>
      <c r="AA24" s="35">
        <f t="array" ref="AA24">COUNT(IF($Q$5:$Q$54=$Z24,IF($X$5:$X$54="YES",$Q$5:$Q$54,""),"" ))</f>
        <v>0</v>
      </c>
      <c r="AB24" s="36"/>
      <c r="AC24" s="476"/>
      <c r="AD24" s="577">
        <v>5</v>
      </c>
      <c r="AE24" s="577">
        <v>5</v>
      </c>
      <c r="AF24" s="485">
        <f t="shared" si="0"/>
        <v>0</v>
      </c>
      <c r="AG24" s="36"/>
      <c r="AH24" s="49"/>
      <c r="AI24" s="49"/>
      <c r="AJ24" s="49"/>
      <c r="AK24" s="36"/>
      <c r="AL24" s="36"/>
      <c r="AM24" s="36"/>
      <c r="AN24" s="36"/>
      <c r="AO24" s="491"/>
      <c r="AP24" s="491"/>
      <c r="AQ24" s="491"/>
      <c r="AR24" s="36"/>
      <c r="AS24" s="36"/>
      <c r="AT24" s="36"/>
      <c r="AU24" s="36"/>
      <c r="AV24" s="36"/>
      <c r="AW24" s="36"/>
      <c r="AX24" s="36"/>
      <c r="AY24" s="36"/>
      <c r="AZ24" s="36"/>
      <c r="BA24" s="36"/>
      <c r="BB24" s="36"/>
      <c r="BC24" s="284"/>
      <c r="BD24" s="284"/>
      <c r="BE24" s="284"/>
      <c r="BF24" s="284"/>
      <c r="BG24" s="284"/>
      <c r="BH24" s="284"/>
      <c r="BI24" s="284"/>
      <c r="BJ24" s="284"/>
      <c r="BK24" s="284"/>
      <c r="BL24" s="284"/>
      <c r="BM24" s="284"/>
      <c r="BN24" s="284"/>
      <c r="BO24" s="284"/>
      <c r="BP24" s="284"/>
      <c r="BQ24" s="284"/>
      <c r="BR24" s="284"/>
      <c r="BS24" s="284"/>
      <c r="BT24" s="284"/>
    </row>
    <row r="25" spans="1:72" s="479" customFormat="1" ht="12" customHeight="1">
      <c r="A25" t="s">
        <v>139</v>
      </c>
      <c r="B25" s="555">
        <v>2014</v>
      </c>
      <c r="C25" t="s">
        <v>160</v>
      </c>
      <c r="D25">
        <v>21</v>
      </c>
      <c r="E25">
        <v>660</v>
      </c>
      <c r="F25" s="556">
        <v>3</v>
      </c>
      <c r="G25" s="568">
        <v>8</v>
      </c>
      <c r="H25" s="551">
        <v>5</v>
      </c>
      <c r="I25" s="577">
        <v>5</v>
      </c>
      <c r="J25" s="577">
        <v>6</v>
      </c>
      <c r="K25" s="574">
        <v>5</v>
      </c>
      <c r="L25" s="577">
        <v>5</v>
      </c>
      <c r="M25" s="577">
        <v>5</v>
      </c>
      <c r="N25" s="577">
        <v>5</v>
      </c>
      <c r="O25" s="574">
        <v>5</v>
      </c>
      <c r="P25" s="577">
        <v>5</v>
      </c>
      <c r="Q25" s="513">
        <f t="shared" si="1"/>
        <v>5</v>
      </c>
      <c r="R25" s="514">
        <f t="array" ref="R25">IF(COUNT(H25:P25)=0,"",COUNT(IF(H25:P25=Q25,H25:P25,""))/COUNT(H25:P25))</f>
        <v>0.88888888888888884</v>
      </c>
      <c r="S25" s="515">
        <f t="array" ref="S25">IF(AND(H25:P25=H25:P25,H25:P25="-"),"",STDEV(IF(H25:P25="-","",H25:P25))/AVERAGE(IF(H25:P25="-","",H25:P25+0.000000000000001)))</f>
        <v>6.5217391304347713E-2</v>
      </c>
      <c r="T25" s="31"/>
      <c r="U25" s="31"/>
      <c r="V25" s="30">
        <f t="array" ref="V25">IF(AND(H25:P25=H25:P25,H25:P25="-"),"",AVERAGE(H25:P25))</f>
        <v>5.1111111111111107</v>
      </c>
      <c r="W25" s="31"/>
      <c r="X25" s="39" t="str">
        <f t="shared" si="2"/>
        <v>YES</v>
      </c>
      <c r="Y25" s="492"/>
      <c r="Z25" s="70">
        <v>20</v>
      </c>
      <c r="AA25" s="71">
        <f t="array" ref="AA25">COUNT(IF($Q$5:$Q$54=$Z25,IF($X$5:$X$54="YES",$Q$5:$Q$54,""),"" ))</f>
        <v>0</v>
      </c>
      <c r="AB25" s="36"/>
      <c r="AC25" s="476"/>
      <c r="AD25" s="577">
        <v>5</v>
      </c>
      <c r="AE25" s="577">
        <v>5</v>
      </c>
      <c r="AF25" s="485">
        <f t="shared" si="0"/>
        <v>0</v>
      </c>
      <c r="AG25" s="36"/>
      <c r="AH25" s="49"/>
      <c r="AI25" s="49"/>
      <c r="AJ25" s="49"/>
      <c r="AK25" s="36"/>
      <c r="AL25" s="36"/>
      <c r="AM25" s="36"/>
      <c r="AN25" s="36"/>
      <c r="AO25" s="36"/>
      <c r="AP25" s="36"/>
      <c r="AQ25" s="36"/>
      <c r="AR25" s="36"/>
      <c r="AS25" s="36"/>
      <c r="AT25" s="36"/>
      <c r="AU25" s="36"/>
      <c r="AV25" s="36"/>
      <c r="AW25" s="36"/>
      <c r="AX25" s="36"/>
      <c r="AY25" s="36"/>
      <c r="AZ25" s="36"/>
      <c r="BA25" s="36"/>
      <c r="BB25" s="36"/>
      <c r="BC25" s="284"/>
      <c r="BD25" s="284"/>
      <c r="BE25" s="284"/>
      <c r="BF25" s="284"/>
      <c r="BG25" s="284"/>
      <c r="BH25" s="284"/>
      <c r="BI25" s="284"/>
      <c r="BJ25" s="284"/>
      <c r="BK25" s="284"/>
      <c r="BL25" s="284"/>
      <c r="BM25" s="284"/>
      <c r="BN25" s="284"/>
      <c r="BO25" s="284"/>
      <c r="BP25" s="284"/>
      <c r="BQ25" s="284"/>
      <c r="BR25" s="284"/>
      <c r="BS25" s="284"/>
      <c r="BT25" s="284"/>
    </row>
    <row r="26" spans="1:72" s="479" customFormat="1" ht="12" customHeight="1">
      <c r="A26" t="s">
        <v>139</v>
      </c>
      <c r="B26" s="555">
        <v>2014</v>
      </c>
      <c r="C26" t="s">
        <v>161</v>
      </c>
      <c r="D26">
        <v>22</v>
      </c>
      <c r="E26">
        <v>710</v>
      </c>
      <c r="F26" s="556">
        <v>3</v>
      </c>
      <c r="G26" s="568">
        <v>8</v>
      </c>
      <c r="H26" s="551">
        <v>7</v>
      </c>
      <c r="I26" s="577">
        <v>7</v>
      </c>
      <c r="J26" s="577">
        <v>7</v>
      </c>
      <c r="K26" s="574">
        <v>7</v>
      </c>
      <c r="L26" s="577">
        <v>7</v>
      </c>
      <c r="M26" s="577">
        <v>7</v>
      </c>
      <c r="N26" s="577">
        <v>7</v>
      </c>
      <c r="O26" s="574">
        <v>7</v>
      </c>
      <c r="P26" s="577">
        <v>7</v>
      </c>
      <c r="Q26" s="513">
        <f t="shared" si="1"/>
        <v>7</v>
      </c>
      <c r="R26" s="514">
        <f t="array" ref="R26">IF(COUNT(H26:P26)=0,"",COUNT(IF(H26:P26=Q26,H26:P26,""))/COUNT(H26:P26))</f>
        <v>1</v>
      </c>
      <c r="S26" s="515">
        <f t="array" ref="S26">IF(AND(H26:P26=H26:P26,H26:P26="-"),"",STDEV(IF(H26:P26="-","",H26:P26))/AVERAGE(IF(H26:P26="-","",H26:P26+0.000000000000001)))</f>
        <v>0</v>
      </c>
      <c r="T26" s="31"/>
      <c r="U26" s="31"/>
      <c r="V26" s="30">
        <f t="array" ref="V26">IF(AND(H26:P26=H26:P26,H26:P26="-"),"",AVERAGE(H26:P26))</f>
        <v>7</v>
      </c>
      <c r="W26" s="31"/>
      <c r="X26" s="39" t="str">
        <f t="shared" si="2"/>
        <v>YES</v>
      </c>
      <c r="Y26" s="493"/>
      <c r="Z26" s="494"/>
      <c r="AA26" s="73">
        <f>SUM(AA5:AA25)</f>
        <v>39</v>
      </c>
      <c r="AB26" s="36"/>
      <c r="AC26" s="476"/>
      <c r="AD26" s="577">
        <v>7</v>
      </c>
      <c r="AE26" s="577">
        <v>7</v>
      </c>
      <c r="AF26" s="485">
        <f t="shared" si="0"/>
        <v>0</v>
      </c>
      <c r="AG26" s="36"/>
      <c r="AH26" s="49"/>
      <c r="AI26" s="495"/>
      <c r="AJ26" s="496"/>
      <c r="AK26" s="36"/>
      <c r="AL26" s="36"/>
      <c r="AM26" s="36"/>
      <c r="AN26" s="36"/>
      <c r="AO26" s="36"/>
      <c r="AP26" s="36"/>
      <c r="AQ26" s="36"/>
      <c r="AR26" s="36"/>
      <c r="AS26" s="36"/>
      <c r="AT26" s="36"/>
      <c r="AU26" s="36"/>
      <c r="AV26" s="36"/>
      <c r="AW26" s="36"/>
      <c r="AX26" s="36"/>
      <c r="AY26" s="36"/>
      <c r="AZ26" s="36"/>
      <c r="BA26" s="36"/>
      <c r="BB26" s="36"/>
      <c r="BC26" s="284"/>
      <c r="BD26" s="284"/>
      <c r="BE26" s="284"/>
      <c r="BF26" s="284"/>
      <c r="BG26" s="284"/>
      <c r="BH26" s="284"/>
      <c r="BI26" s="284"/>
      <c r="BJ26" s="284"/>
      <c r="BK26" s="284"/>
      <c r="BL26" s="284"/>
      <c r="BM26" s="284"/>
      <c r="BN26" s="284"/>
      <c r="BO26" s="284"/>
      <c r="BP26" s="284"/>
      <c r="BQ26" s="284"/>
      <c r="BR26" s="284"/>
      <c r="BS26" s="284"/>
      <c r="BT26" s="284"/>
    </row>
    <row r="27" spans="1:72" s="479" customFormat="1" ht="12" customHeight="1">
      <c r="A27" t="s">
        <v>139</v>
      </c>
      <c r="B27" s="555">
        <v>2014</v>
      </c>
      <c r="C27" t="s">
        <v>162</v>
      </c>
      <c r="D27">
        <v>23</v>
      </c>
      <c r="E27">
        <v>900</v>
      </c>
      <c r="F27" s="556">
        <v>3</v>
      </c>
      <c r="G27" s="568">
        <v>10</v>
      </c>
      <c r="H27" s="551">
        <v>11</v>
      </c>
      <c r="I27" s="577">
        <v>11</v>
      </c>
      <c r="J27" s="577">
        <v>12</v>
      </c>
      <c r="K27" s="574">
        <v>11</v>
      </c>
      <c r="L27" s="577">
        <v>12</v>
      </c>
      <c r="M27" s="577">
        <v>11</v>
      </c>
      <c r="N27" s="577">
        <v>15</v>
      </c>
      <c r="O27" s="574">
        <v>12</v>
      </c>
      <c r="P27" s="577">
        <v>10</v>
      </c>
      <c r="Q27" s="513">
        <f t="shared" si="1"/>
        <v>11</v>
      </c>
      <c r="R27" s="514">
        <f t="array" ref="R27">IF(COUNT(H27:P27)=0,"",COUNT(IF(H27:P27=Q27,H27:P27,""))/COUNT(H27:P27))</f>
        <v>0.44444444444444442</v>
      </c>
      <c r="S27" s="515">
        <f t="array" ref="S27">IF(AND(H27:P27=H27:P27,H27:P27="-"),"",STDEV(IF(H27:P27="-","",H27:P27))/AVERAGE(IF(H27:P27="-","",H27:P27+0.000000000000001)))</f>
        <v>0.12121830534626529</v>
      </c>
      <c r="T27" s="31"/>
      <c r="U27" s="31"/>
      <c r="V27" s="30">
        <f t="array" ref="V27">IF(AND(H27:P27=H27:P27,H27:P27="-"),"",AVERAGE(H27:P27))</f>
        <v>11.666666666666666</v>
      </c>
      <c r="W27" s="31"/>
      <c r="X27" s="39" t="str">
        <f t="shared" si="2"/>
        <v>NO</v>
      </c>
      <c r="Y27" s="36"/>
      <c r="Z27" s="36"/>
      <c r="AA27" s="36"/>
      <c r="AB27" s="36"/>
      <c r="AC27" s="476"/>
      <c r="AD27" s="577">
        <v>14</v>
      </c>
      <c r="AE27" s="577">
        <v>10</v>
      </c>
      <c r="AF27" s="485">
        <f t="shared" si="0"/>
        <v>4</v>
      </c>
      <c r="AG27" s="36"/>
      <c r="AH27" s="49"/>
      <c r="AI27" s="495"/>
      <c r="AJ27" s="496"/>
      <c r="AK27" s="36"/>
      <c r="AL27" s="36"/>
      <c r="AM27" s="36"/>
      <c r="AN27" s="36"/>
      <c r="AO27" s="36"/>
      <c r="AP27" s="36"/>
      <c r="AQ27" s="36"/>
      <c r="AR27" s="36"/>
      <c r="AS27" s="36"/>
      <c r="AT27" s="36"/>
      <c r="AU27" s="36"/>
      <c r="AV27" s="36"/>
      <c r="AW27" s="36"/>
      <c r="AX27" s="36"/>
      <c r="AY27" s="36"/>
      <c r="AZ27" s="36"/>
      <c r="BA27" s="36"/>
      <c r="BB27" s="36"/>
      <c r="BC27" s="284"/>
      <c r="BD27" s="284"/>
      <c r="BE27" s="284"/>
      <c r="BF27" s="284"/>
      <c r="BG27" s="284"/>
      <c r="BH27" s="284"/>
      <c r="BI27" s="284"/>
      <c r="BJ27" s="284"/>
      <c r="BK27" s="284"/>
      <c r="BL27" s="284"/>
      <c r="BM27" s="284"/>
      <c r="BN27" s="284"/>
      <c r="BO27" s="284"/>
      <c r="BP27" s="284"/>
      <c r="BQ27" s="284"/>
      <c r="BR27" s="284"/>
      <c r="BS27" s="284"/>
      <c r="BT27" s="284"/>
    </row>
    <row r="28" spans="1:72" s="479" customFormat="1" ht="12" customHeight="1">
      <c r="A28" t="s">
        <v>139</v>
      </c>
      <c r="B28" s="555">
        <v>2014</v>
      </c>
      <c r="C28" t="s">
        <v>163</v>
      </c>
      <c r="D28">
        <v>24</v>
      </c>
      <c r="E28">
        <v>950</v>
      </c>
      <c r="F28" s="556">
        <v>3</v>
      </c>
      <c r="G28" s="568">
        <v>10</v>
      </c>
      <c r="H28" s="551">
        <v>9</v>
      </c>
      <c r="I28" s="577">
        <v>10</v>
      </c>
      <c r="J28" s="577">
        <v>10</v>
      </c>
      <c r="K28" s="574">
        <v>10</v>
      </c>
      <c r="L28" s="577">
        <v>10</v>
      </c>
      <c r="M28" s="577">
        <v>11</v>
      </c>
      <c r="N28" s="577">
        <v>10</v>
      </c>
      <c r="O28" s="574">
        <v>10</v>
      </c>
      <c r="P28" s="577">
        <v>9</v>
      </c>
      <c r="Q28" s="513">
        <f t="shared" si="1"/>
        <v>10</v>
      </c>
      <c r="R28" s="514">
        <f t="array" ref="R28">IF(COUNT(H28:P28)=0,"",COUNT(IF(H28:P28=Q28,H28:P28,""))/COUNT(H28:P28))</f>
        <v>0.66666666666666663</v>
      </c>
      <c r="S28" s="515">
        <f t="array" ref="S28">IF(AND(H28:P28=H28:P28,H28:P28="-"),"",STDEV(IF(H28:P28="-","",H28:P28))/AVERAGE(IF(H28:P28="-","",H28:P28+0.000000000000001)))</f>
        <v>6.0767718125797829E-2</v>
      </c>
      <c r="T28" s="31"/>
      <c r="U28" s="31"/>
      <c r="V28" s="30">
        <f t="array" ref="V28">IF(AND(H28:P28=H28:P28,H28:P28="-"),"",AVERAGE(H28:P28))</f>
        <v>9.8888888888888893</v>
      </c>
      <c r="W28" s="31"/>
      <c r="X28" s="39" t="str">
        <f t="shared" si="2"/>
        <v>NO</v>
      </c>
      <c r="Y28" s="36"/>
      <c r="Z28" s="36"/>
      <c r="AA28" s="36"/>
      <c r="AB28" s="36"/>
      <c r="AC28" s="476"/>
      <c r="AD28" s="577">
        <v>11</v>
      </c>
      <c r="AE28" s="577">
        <v>9</v>
      </c>
      <c r="AF28" s="485">
        <f t="shared" si="0"/>
        <v>2</v>
      </c>
      <c r="AG28" s="36"/>
      <c r="AH28" s="49"/>
      <c r="AI28" s="49"/>
      <c r="AJ28" s="49"/>
      <c r="AK28" s="36"/>
      <c r="AL28" s="36"/>
      <c r="AM28" s="36"/>
      <c r="AN28" s="36"/>
      <c r="AO28" s="36"/>
      <c r="AP28" s="36"/>
      <c r="AQ28" s="36"/>
      <c r="AR28" s="36"/>
      <c r="AS28" s="36"/>
      <c r="AT28" s="36"/>
      <c r="AU28" s="36"/>
      <c r="AV28" s="36"/>
      <c r="AW28" s="36"/>
      <c r="AX28" s="36"/>
      <c r="AY28" s="36"/>
      <c r="AZ28" s="36"/>
      <c r="BA28" s="36"/>
      <c r="BB28" s="36"/>
      <c r="BC28" s="284"/>
      <c r="BD28" s="284"/>
      <c r="BE28" s="284"/>
      <c r="BF28" s="284"/>
      <c r="BG28" s="284"/>
      <c r="BH28" s="284"/>
      <c r="BI28" s="284"/>
      <c r="BJ28" s="284"/>
      <c r="BK28" s="284"/>
      <c r="BL28" s="284"/>
      <c r="BM28" s="284"/>
      <c r="BN28" s="284"/>
      <c r="BO28" s="284"/>
      <c r="BP28" s="284"/>
      <c r="BQ28" s="284"/>
      <c r="BR28" s="284"/>
      <c r="BS28" s="284"/>
      <c r="BT28" s="284"/>
    </row>
    <row r="29" spans="1:72" s="479" customFormat="1" ht="12" customHeight="1">
      <c r="A29" t="s">
        <v>139</v>
      </c>
      <c r="B29" s="555">
        <v>2014</v>
      </c>
      <c r="C29" t="s">
        <v>164</v>
      </c>
      <c r="D29">
        <v>25</v>
      </c>
      <c r="E29">
        <v>810</v>
      </c>
      <c r="F29" s="556">
        <v>3</v>
      </c>
      <c r="G29" s="568">
        <v>10</v>
      </c>
      <c r="H29" s="551">
        <v>8</v>
      </c>
      <c r="I29" s="577">
        <v>8</v>
      </c>
      <c r="J29" s="577">
        <v>8</v>
      </c>
      <c r="K29" s="574">
        <v>7</v>
      </c>
      <c r="L29" s="577">
        <v>8</v>
      </c>
      <c r="M29" s="577">
        <v>8</v>
      </c>
      <c r="N29" s="577">
        <v>8</v>
      </c>
      <c r="O29" s="574">
        <v>8</v>
      </c>
      <c r="P29" s="577">
        <v>7</v>
      </c>
      <c r="Q29" s="513">
        <f t="shared" si="1"/>
        <v>8</v>
      </c>
      <c r="R29" s="514">
        <f t="array" ref="R29">IF(COUNT(H29:P29)=0,"",COUNT(IF(H29:P29=Q29,H29:P29,""))/COUNT(H29:P29))</f>
        <v>0.77777777777777779</v>
      </c>
      <c r="S29" s="515">
        <f t="array" ref="S29">IF(AND(H29:P29=H29:P29,H29:P29="-"),"",STDEV(IF(H29:P29="-","",H29:P29))/AVERAGE(IF(H29:P29="-","",H29:P29+0.000000000000001)))</f>
        <v>5.6694670951383842E-2</v>
      </c>
      <c r="T29" s="31"/>
      <c r="U29" s="31"/>
      <c r="V29" s="30">
        <f t="array" ref="V29">IF(AND(H29:P29=H29:P29,H29:P29="-"),"",AVERAGE(H29:P29))</f>
        <v>7.7777777777777777</v>
      </c>
      <c r="W29" s="31"/>
      <c r="X29" s="39" t="str">
        <f t="shared" si="2"/>
        <v>NO</v>
      </c>
      <c r="Y29" s="36"/>
      <c r="Z29" s="36"/>
      <c r="AA29" s="36"/>
      <c r="AB29" s="36"/>
      <c r="AC29" s="476"/>
      <c r="AD29" s="577">
        <v>9</v>
      </c>
      <c r="AE29" s="577">
        <v>7</v>
      </c>
      <c r="AF29" s="485">
        <f t="shared" si="0"/>
        <v>2</v>
      </c>
      <c r="AG29" s="36"/>
      <c r="AH29" s="49"/>
      <c r="AI29" s="49"/>
      <c r="AJ29" s="49"/>
      <c r="AK29" s="36"/>
      <c r="AL29" s="36"/>
      <c r="AM29" s="36"/>
      <c r="AN29" s="36"/>
      <c r="AO29" s="36"/>
      <c r="AP29" s="36"/>
      <c r="AQ29" s="36"/>
      <c r="AR29" s="36"/>
      <c r="AS29" s="36"/>
      <c r="AT29" s="36"/>
      <c r="AU29" s="36"/>
      <c r="AV29" s="36"/>
      <c r="AW29" s="36"/>
      <c r="AX29" s="36"/>
      <c r="AY29" s="36"/>
      <c r="AZ29" s="36"/>
      <c r="BA29" s="36"/>
      <c r="BB29" s="36"/>
      <c r="BC29" s="284"/>
      <c r="BD29" s="284"/>
      <c r="BE29" s="284"/>
      <c r="BF29" s="284"/>
      <c r="BG29" s="284"/>
      <c r="BH29" s="284"/>
      <c r="BI29" s="284"/>
      <c r="BJ29" s="284"/>
      <c r="BK29" s="284"/>
      <c r="BL29" s="284"/>
      <c r="BM29" s="284"/>
      <c r="BN29" s="284"/>
      <c r="BO29" s="284"/>
      <c r="BP29" s="284"/>
      <c r="BQ29" s="284"/>
      <c r="BR29" s="284"/>
      <c r="BS29" s="284"/>
      <c r="BT29" s="284"/>
    </row>
    <row r="30" spans="1:72" s="479" customFormat="1" ht="12" customHeight="1">
      <c r="A30" t="s">
        <v>139</v>
      </c>
      <c r="B30" s="555">
        <v>2014</v>
      </c>
      <c r="C30" t="s">
        <v>165</v>
      </c>
      <c r="D30">
        <v>26</v>
      </c>
      <c r="E30">
        <v>830</v>
      </c>
      <c r="F30" s="556">
        <v>3</v>
      </c>
      <c r="G30" s="568">
        <v>10</v>
      </c>
      <c r="H30" s="551">
        <v>9</v>
      </c>
      <c r="I30" s="577">
        <v>9</v>
      </c>
      <c r="J30" s="577">
        <v>9</v>
      </c>
      <c r="K30" s="574">
        <v>9</v>
      </c>
      <c r="L30" s="577">
        <v>10</v>
      </c>
      <c r="M30" s="577">
        <v>10</v>
      </c>
      <c r="N30" s="577">
        <v>9</v>
      </c>
      <c r="O30" s="574">
        <v>10</v>
      </c>
      <c r="P30" s="577">
        <v>9</v>
      </c>
      <c r="Q30" s="513">
        <f t="shared" si="1"/>
        <v>9</v>
      </c>
      <c r="R30" s="514">
        <f t="array" ref="R30">IF(COUNT(H30:P30)=0,"",COUNT(IF(H30:P30=Q30,H30:P30,""))/COUNT(H30:P30))</f>
        <v>0.66666666666666663</v>
      </c>
      <c r="S30" s="515">
        <f t="array" ref="S30">IF(AND(H30:P30=H30:P30,H30:P30="-"),"",STDEV(IF(H30:P30="-","",H30:P30))/AVERAGE(IF(H30:P30="-","",H30:P30+0.000000000000001)))</f>
        <v>5.3571428571428555E-2</v>
      </c>
      <c r="T30" s="31"/>
      <c r="U30" s="31"/>
      <c r="V30" s="30">
        <f t="array" ref="V30">IF(AND(H30:P30=H30:P30,H30:P30="-"),"",AVERAGE(H30:P30))</f>
        <v>9.3333333333333339</v>
      </c>
      <c r="W30" s="31"/>
      <c r="X30" s="39" t="str">
        <f t="shared" si="2"/>
        <v>NO</v>
      </c>
      <c r="Y30" s="36"/>
      <c r="Z30" s="36"/>
      <c r="AA30" s="36"/>
      <c r="AB30" s="36"/>
      <c r="AC30" s="476"/>
      <c r="AD30" s="577">
        <v>10</v>
      </c>
      <c r="AE30" s="577">
        <v>9</v>
      </c>
      <c r="AF30" s="485">
        <f t="shared" si="0"/>
        <v>1</v>
      </c>
      <c r="AG30" s="36"/>
      <c r="AH30" s="49"/>
      <c r="AI30" s="49"/>
      <c r="AJ30" s="49"/>
      <c r="AK30" s="36"/>
      <c r="AL30" s="36"/>
      <c r="AM30" s="36"/>
      <c r="AN30" s="36"/>
      <c r="AO30" s="36"/>
      <c r="AP30" s="36"/>
      <c r="AQ30" s="36"/>
      <c r="AR30" s="36"/>
      <c r="AS30" s="36"/>
      <c r="AT30" s="36"/>
      <c r="AU30" s="36"/>
      <c r="AV30" s="36"/>
      <c r="AW30" s="36"/>
      <c r="AX30" s="36"/>
      <c r="AY30" s="36"/>
      <c r="AZ30" s="36"/>
      <c r="BA30" s="36"/>
      <c r="BB30" s="36"/>
      <c r="BC30" s="284"/>
      <c r="BD30" s="284"/>
      <c r="BE30" s="284"/>
      <c r="BF30" s="284"/>
      <c r="BG30" s="284"/>
      <c r="BH30" s="284"/>
      <c r="BI30" s="284"/>
      <c r="BJ30" s="284"/>
      <c r="BK30" s="284"/>
      <c r="BL30" s="284"/>
      <c r="BM30" s="284"/>
      <c r="BN30" s="284"/>
      <c r="BO30" s="284"/>
      <c r="BP30" s="284"/>
      <c r="BQ30" s="284"/>
      <c r="BR30" s="284"/>
      <c r="BS30" s="284"/>
      <c r="BT30" s="284"/>
    </row>
    <row r="31" spans="1:72" s="479" customFormat="1" ht="12" customHeight="1">
      <c r="A31" t="s">
        <v>96</v>
      </c>
      <c r="B31" s="555">
        <v>2014</v>
      </c>
      <c r="C31" t="s">
        <v>166</v>
      </c>
      <c r="D31">
        <v>27</v>
      </c>
      <c r="E31">
        <v>330</v>
      </c>
      <c r="F31" s="556">
        <v>3</v>
      </c>
      <c r="G31" s="568">
        <v>10</v>
      </c>
      <c r="H31" s="551">
        <v>2</v>
      </c>
      <c r="I31" s="577">
        <v>2</v>
      </c>
      <c r="J31" s="577">
        <v>2</v>
      </c>
      <c r="K31" s="574">
        <v>2</v>
      </c>
      <c r="L31" s="577">
        <v>2</v>
      </c>
      <c r="M31" s="577">
        <v>2</v>
      </c>
      <c r="N31" s="577">
        <v>2</v>
      </c>
      <c r="O31" s="574">
        <v>2</v>
      </c>
      <c r="P31" s="577">
        <v>2</v>
      </c>
      <c r="Q31" s="513">
        <f t="shared" si="1"/>
        <v>2</v>
      </c>
      <c r="R31" s="514">
        <f t="array" ref="R31">IF(COUNT(H31:P31)=0,"",COUNT(IF(H31:P31=Q31,H31:P31,""))/COUNT(H31:P31))</f>
        <v>1</v>
      </c>
      <c r="S31" s="515">
        <f t="array" ref="S31">IF(AND(H31:P31=H31:P31,H31:P31="-"),"",STDEV(IF(H31:P31="-","",H31:P31))/AVERAGE(IF(H31:P31="-","",H31:P31+0.000000000000001)))</f>
        <v>0</v>
      </c>
      <c r="T31" s="31"/>
      <c r="U31" s="31"/>
      <c r="V31" s="30">
        <f t="array" ref="V31">IF(AND(H31:P31=H31:P31,H31:P31="-"),"",AVERAGE(H31:P31))</f>
        <v>2</v>
      </c>
      <c r="W31" s="31"/>
      <c r="X31" s="39" t="str">
        <f t="shared" si="2"/>
        <v>YES</v>
      </c>
      <c r="Y31" s="36"/>
      <c r="Z31" s="36"/>
      <c r="AA31" s="36"/>
      <c r="AB31" s="36"/>
      <c r="AC31" s="476"/>
      <c r="AD31" s="577">
        <v>2</v>
      </c>
      <c r="AE31" s="577">
        <v>2</v>
      </c>
      <c r="AF31" s="485">
        <f t="shared" si="0"/>
        <v>0</v>
      </c>
      <c r="AG31" s="36"/>
      <c r="AH31" s="49"/>
      <c r="AI31" s="49"/>
      <c r="AJ31" s="49"/>
      <c r="AK31" s="36"/>
      <c r="AL31" s="36"/>
      <c r="AM31" s="36"/>
      <c r="AN31" s="36"/>
      <c r="AO31" s="36"/>
      <c r="AP31" s="36"/>
      <c r="AQ31" s="36"/>
      <c r="AR31" s="36"/>
      <c r="AS31" s="36"/>
      <c r="AT31" s="36"/>
      <c r="AU31" s="36"/>
      <c r="AV31" s="36"/>
      <c r="AW31" s="36"/>
      <c r="AX31" s="36"/>
      <c r="AY31" s="36"/>
      <c r="AZ31" s="36"/>
      <c r="BA31" s="36"/>
      <c r="BB31" s="36"/>
      <c r="BC31" s="284"/>
      <c r="BD31" s="284"/>
      <c r="BE31" s="284"/>
      <c r="BF31" s="284"/>
      <c r="BG31" s="284"/>
      <c r="BH31" s="284"/>
      <c r="BI31" s="284"/>
      <c r="BJ31" s="284"/>
      <c r="BK31" s="284"/>
      <c r="BL31" s="284"/>
      <c r="BM31" s="284"/>
      <c r="BN31" s="284"/>
      <c r="BO31" s="284"/>
      <c r="BP31" s="284"/>
      <c r="BQ31" s="284"/>
      <c r="BR31" s="284"/>
      <c r="BS31" s="284"/>
      <c r="BT31" s="284"/>
    </row>
    <row r="32" spans="1:72" s="284" customFormat="1" ht="12" customHeight="1">
      <c r="A32" t="s">
        <v>96</v>
      </c>
      <c r="B32" s="555">
        <v>2014</v>
      </c>
      <c r="C32" t="s">
        <v>167</v>
      </c>
      <c r="D32">
        <v>28</v>
      </c>
      <c r="E32">
        <v>360</v>
      </c>
      <c r="F32" s="556">
        <v>3</v>
      </c>
      <c r="G32" s="568">
        <v>10</v>
      </c>
      <c r="H32" s="551">
        <v>2</v>
      </c>
      <c r="I32" s="577">
        <v>2</v>
      </c>
      <c r="J32" s="577">
        <v>2</v>
      </c>
      <c r="K32" s="574">
        <v>2</v>
      </c>
      <c r="L32" s="577">
        <v>2</v>
      </c>
      <c r="M32" s="577">
        <v>2</v>
      </c>
      <c r="N32" s="577">
        <v>2</v>
      </c>
      <c r="O32" s="574">
        <v>2</v>
      </c>
      <c r="P32" s="577">
        <v>2</v>
      </c>
      <c r="Q32" s="513">
        <f t="shared" si="1"/>
        <v>2</v>
      </c>
      <c r="R32" s="514">
        <f t="array" ref="R32">IF(COUNT(H32:P32)=0,"",COUNT(IF(H32:P32=Q32,H32:P32,""))/COUNT(H32:P32))</f>
        <v>1</v>
      </c>
      <c r="S32" s="516">
        <f t="array" ref="S32">IF(AND(H32:P32=H32:P32,H32:P32="-"),"",STDEV(IF(H32:P32="-","",H32:P32))/AVERAGE(IF(H32:P32="-","",H32:P32+0.000000000000001)))</f>
        <v>0</v>
      </c>
      <c r="T32" s="460"/>
      <c r="U32" s="460"/>
      <c r="V32" s="30">
        <f t="array" ref="V32">IF(AND(H32:P32=H32:P32,H32:P32="-"),"",AVERAGE(H32:P32))</f>
        <v>2</v>
      </c>
      <c r="W32" s="460"/>
      <c r="X32" s="39" t="str">
        <f t="shared" si="2"/>
        <v>YES</v>
      </c>
      <c r="AC32" s="488"/>
      <c r="AD32" s="577">
        <v>2</v>
      </c>
      <c r="AE32" s="577">
        <v>2</v>
      </c>
      <c r="AF32" s="489">
        <f t="shared" si="0"/>
        <v>0</v>
      </c>
      <c r="AH32" s="490"/>
      <c r="AI32" s="490"/>
      <c r="AJ32" s="490"/>
    </row>
    <row r="33" spans="1:72" s="479" customFormat="1" ht="12" customHeight="1">
      <c r="A33" t="s">
        <v>96</v>
      </c>
      <c r="B33" s="555">
        <v>2014</v>
      </c>
      <c r="C33" t="s">
        <v>168</v>
      </c>
      <c r="D33">
        <v>29</v>
      </c>
      <c r="E33">
        <v>380</v>
      </c>
      <c r="F33" s="556">
        <v>3</v>
      </c>
      <c r="G33" s="568">
        <v>10</v>
      </c>
      <c r="H33" s="551">
        <v>2</v>
      </c>
      <c r="I33" s="577">
        <v>2</v>
      </c>
      <c r="J33" s="577">
        <v>2</v>
      </c>
      <c r="K33" s="574">
        <v>2</v>
      </c>
      <c r="L33" s="577">
        <v>2</v>
      </c>
      <c r="M33" s="577">
        <v>2</v>
      </c>
      <c r="N33" s="577">
        <v>2</v>
      </c>
      <c r="O33" s="574">
        <v>2</v>
      </c>
      <c r="P33" s="577">
        <v>2</v>
      </c>
      <c r="Q33" s="513">
        <f t="shared" si="1"/>
        <v>2</v>
      </c>
      <c r="R33" s="514">
        <f t="array" ref="R33">IF(COUNT(H33:P33)=0,"",COUNT(IF(H33:P33=Q33,H33:P33,""))/COUNT(H33:P33))</f>
        <v>1</v>
      </c>
      <c r="S33" s="515">
        <f t="array" ref="S33">IF(AND(H33:P33=H33:P33,H33:P33="-"),"",STDEV(IF(H33:P33="-","",H33:P33))/AVERAGE(IF(H33:P33="-","",H33:P33+0.000000000000001)))</f>
        <v>0</v>
      </c>
      <c r="T33" s="31"/>
      <c r="U33" s="31"/>
      <c r="V33" s="30">
        <f t="array" ref="V33">IF(AND(H33:P33=H33:P33,H33:P33="-"),"",AVERAGE(H33:P33))</f>
        <v>2</v>
      </c>
      <c r="W33" s="31"/>
      <c r="X33" s="39" t="str">
        <f t="shared" si="2"/>
        <v>YES</v>
      </c>
      <c r="Y33" s="36"/>
      <c r="Z33" s="36"/>
      <c r="AA33" s="36"/>
      <c r="AB33" s="36"/>
      <c r="AC33" s="476"/>
      <c r="AD33" s="577">
        <v>2</v>
      </c>
      <c r="AE33" s="577">
        <v>2</v>
      </c>
      <c r="AF33" s="485">
        <f t="shared" si="0"/>
        <v>0</v>
      </c>
      <c r="AG33" s="36"/>
      <c r="AH33" s="49"/>
      <c r="AI33" s="49"/>
      <c r="AJ33" s="49"/>
      <c r="AK33" s="36"/>
      <c r="AL33" s="36"/>
      <c r="AM33" s="36"/>
      <c r="AN33" s="36"/>
      <c r="AO33" s="36"/>
      <c r="AP33" s="36"/>
      <c r="AQ33" s="36"/>
      <c r="AR33" s="36"/>
      <c r="AS33" s="36"/>
      <c r="AT33" s="36"/>
      <c r="AU33" s="36"/>
      <c r="AV33" s="36"/>
      <c r="AW33" s="36"/>
      <c r="AX33" s="36"/>
      <c r="AY33" s="36"/>
      <c r="AZ33" s="36"/>
      <c r="BA33" s="36"/>
      <c r="BB33" s="36"/>
      <c r="BC33" s="284"/>
      <c r="BD33" s="284"/>
      <c r="BE33" s="284"/>
      <c r="BF33" s="284"/>
      <c r="BG33" s="284"/>
      <c r="BH33" s="284"/>
      <c r="BI33" s="284"/>
      <c r="BJ33" s="284"/>
      <c r="BK33" s="284"/>
      <c r="BL33" s="284"/>
      <c r="BM33" s="284"/>
      <c r="BN33" s="284"/>
      <c r="BO33" s="284"/>
      <c r="BP33" s="284"/>
      <c r="BQ33" s="284"/>
      <c r="BR33" s="284"/>
      <c r="BS33" s="284"/>
      <c r="BT33" s="284"/>
    </row>
    <row r="34" spans="1:72" s="479" customFormat="1" ht="12" customHeight="1">
      <c r="A34" t="s">
        <v>139</v>
      </c>
      <c r="B34" s="555">
        <v>2014</v>
      </c>
      <c r="C34" t="s">
        <v>169</v>
      </c>
      <c r="D34">
        <v>30</v>
      </c>
      <c r="E34">
        <v>410</v>
      </c>
      <c r="F34" s="556">
        <v>3</v>
      </c>
      <c r="G34" s="568">
        <v>10</v>
      </c>
      <c r="H34" s="551">
        <v>3</v>
      </c>
      <c r="I34" s="577">
        <v>3</v>
      </c>
      <c r="J34" s="577">
        <v>3</v>
      </c>
      <c r="K34" s="574">
        <v>3</v>
      </c>
      <c r="L34" s="577">
        <v>4</v>
      </c>
      <c r="M34" s="577">
        <v>3</v>
      </c>
      <c r="N34" s="577">
        <v>4</v>
      </c>
      <c r="O34" s="574">
        <v>4</v>
      </c>
      <c r="P34" s="577">
        <v>3</v>
      </c>
      <c r="Q34" s="513">
        <f t="shared" si="1"/>
        <v>3</v>
      </c>
      <c r="R34" s="514">
        <f t="array" ref="R34">IF(COUNT(H34:P34)=0,"",COUNT(IF(H34:P34=Q34,H34:P34,""))/COUNT(H34:P34))</f>
        <v>0.66666666666666663</v>
      </c>
      <c r="S34" s="515">
        <f t="array" ref="S34">IF(AND(H34:P34=H34:P34,H34:P34="-"),"",STDEV(IF(H34:P34="-","",H34:P34))/AVERAGE(IF(H34:P34="-","",H34:P34+0.000000000000001)))</f>
        <v>0.14999999999999997</v>
      </c>
      <c r="T34" s="31"/>
      <c r="U34" s="31"/>
      <c r="V34" s="30">
        <f t="array" ref="V34">IF(AND(H34:P34=H34:P34,H34:P34="-"),"",AVERAGE(H34:P34))</f>
        <v>3.3333333333333335</v>
      </c>
      <c r="W34" s="31"/>
      <c r="X34" s="39" t="str">
        <f t="shared" si="2"/>
        <v>NO</v>
      </c>
      <c r="Y34" s="36"/>
      <c r="Z34" s="36"/>
      <c r="AA34" s="36"/>
      <c r="AB34" s="36"/>
      <c r="AC34" s="476"/>
      <c r="AD34" s="577">
        <v>3</v>
      </c>
      <c r="AE34" s="577">
        <v>3</v>
      </c>
      <c r="AF34" s="485">
        <f t="shared" si="0"/>
        <v>0</v>
      </c>
      <c r="AG34" s="36"/>
      <c r="AH34" s="49"/>
      <c r="AI34" s="49"/>
      <c r="AJ34" s="49"/>
      <c r="AK34" s="36"/>
      <c r="AL34" s="36"/>
      <c r="AM34" s="36"/>
      <c r="AN34" s="36"/>
      <c r="AO34" s="36"/>
      <c r="AP34" s="36"/>
      <c r="AQ34" s="36"/>
      <c r="AR34" s="36"/>
      <c r="AS34" s="36"/>
      <c r="AT34" s="36"/>
      <c r="AU34" s="36"/>
      <c r="AV34" s="36"/>
      <c r="AW34" s="36"/>
      <c r="AX34" s="36"/>
      <c r="AY34" s="36"/>
      <c r="AZ34" s="36"/>
      <c r="BA34" s="36"/>
      <c r="BB34" s="36"/>
      <c r="BC34" s="284"/>
      <c r="BD34" s="284"/>
      <c r="BE34" s="284"/>
      <c r="BF34" s="284"/>
      <c r="BG34" s="284"/>
      <c r="BH34" s="284"/>
      <c r="BI34" s="284"/>
      <c r="BJ34" s="284"/>
      <c r="BK34" s="284"/>
      <c r="BL34" s="284"/>
      <c r="BM34" s="284"/>
      <c r="BN34" s="284"/>
      <c r="BO34" s="284"/>
      <c r="BP34" s="284"/>
      <c r="BQ34" s="284"/>
      <c r="BR34" s="284"/>
      <c r="BS34" s="284"/>
      <c r="BT34" s="284"/>
    </row>
    <row r="35" spans="1:72" s="479" customFormat="1" ht="12" customHeight="1">
      <c r="A35" t="s">
        <v>139</v>
      </c>
      <c r="B35" s="555">
        <v>2014</v>
      </c>
      <c r="C35" t="s">
        <v>170</v>
      </c>
      <c r="D35">
        <v>31</v>
      </c>
      <c r="E35">
        <v>430</v>
      </c>
      <c r="F35" s="556">
        <v>3</v>
      </c>
      <c r="G35" s="568">
        <v>10</v>
      </c>
      <c r="H35" s="551">
        <v>3</v>
      </c>
      <c r="I35" s="577">
        <v>3</v>
      </c>
      <c r="J35" s="577">
        <v>3</v>
      </c>
      <c r="K35" s="574">
        <v>3</v>
      </c>
      <c r="L35" s="577">
        <v>3</v>
      </c>
      <c r="M35" s="577">
        <v>3</v>
      </c>
      <c r="N35" s="577">
        <v>3</v>
      </c>
      <c r="O35" s="574">
        <v>3</v>
      </c>
      <c r="P35" s="577">
        <v>3</v>
      </c>
      <c r="Q35" s="513">
        <f t="shared" si="1"/>
        <v>3</v>
      </c>
      <c r="R35" s="514">
        <f t="array" ref="R35">IF(COUNT(H35:P35)=0,"",COUNT(IF(H35:P35=Q35,H35:P35,""))/COUNT(H35:P35))</f>
        <v>1</v>
      </c>
      <c r="S35" s="515">
        <f t="array" ref="S35">IF(AND(H35:P35=H35:P35,H35:P35="-"),"",STDEV(IF(H35:P35="-","",H35:P35))/AVERAGE(IF(H35:P35="-","",H35:P35+0.000000000000001)))</f>
        <v>0</v>
      </c>
      <c r="T35" s="31"/>
      <c r="U35" s="31"/>
      <c r="V35" s="30">
        <f t="array" ref="V35">IF(AND(H35:P35=H35:P35,H35:P35="-"),"",AVERAGE(H35:P35))</f>
        <v>3</v>
      </c>
      <c r="W35" s="31"/>
      <c r="X35" s="39" t="str">
        <f t="shared" si="2"/>
        <v>YES</v>
      </c>
      <c r="Y35" s="36"/>
      <c r="Z35" s="36"/>
      <c r="AA35" s="36"/>
      <c r="AB35" s="36"/>
      <c r="AC35" s="476"/>
      <c r="AD35" s="577">
        <v>3</v>
      </c>
      <c r="AE35" s="577">
        <v>3</v>
      </c>
      <c r="AF35" s="485">
        <f t="shared" si="0"/>
        <v>0</v>
      </c>
      <c r="AG35" s="36"/>
      <c r="AH35" s="49"/>
      <c r="AI35" s="49"/>
      <c r="AJ35" s="49"/>
      <c r="AK35" s="36"/>
      <c r="AL35" s="36"/>
      <c r="AM35" s="36"/>
      <c r="AN35" s="36"/>
      <c r="AO35" s="36"/>
      <c r="AP35" s="36"/>
      <c r="AQ35" s="36"/>
      <c r="AR35" s="36"/>
      <c r="AS35" s="36"/>
      <c r="AT35" s="36"/>
      <c r="AU35" s="36"/>
      <c r="AV35" s="36"/>
      <c r="AW35" s="36"/>
      <c r="AX35" s="36"/>
      <c r="AY35" s="36"/>
      <c r="AZ35" s="36"/>
      <c r="BA35" s="36"/>
      <c r="BB35" s="36"/>
      <c r="BC35" s="284"/>
      <c r="BD35" s="284"/>
      <c r="BE35" s="284"/>
      <c r="BF35" s="284"/>
      <c r="BG35" s="284"/>
      <c r="BH35" s="284"/>
      <c r="BI35" s="284"/>
      <c r="BJ35" s="284"/>
      <c r="BK35" s="284"/>
      <c r="BL35" s="284"/>
      <c r="BM35" s="284"/>
      <c r="BN35" s="284"/>
      <c r="BO35" s="284"/>
      <c r="BP35" s="284"/>
      <c r="BQ35" s="284"/>
      <c r="BR35" s="284"/>
      <c r="BS35" s="284"/>
      <c r="BT35" s="284"/>
    </row>
    <row r="36" spans="1:72" s="479" customFormat="1" ht="12" customHeight="1">
      <c r="A36" t="s">
        <v>139</v>
      </c>
      <c r="B36" s="555">
        <v>2014</v>
      </c>
      <c r="C36" t="s">
        <v>171</v>
      </c>
      <c r="D36">
        <v>32</v>
      </c>
      <c r="E36">
        <v>660</v>
      </c>
      <c r="F36" s="556">
        <v>3</v>
      </c>
      <c r="G36" s="568">
        <v>10</v>
      </c>
      <c r="H36" s="551">
        <v>6</v>
      </c>
      <c r="I36" s="577">
        <v>6</v>
      </c>
      <c r="J36" s="577">
        <v>6</v>
      </c>
      <c r="K36" s="574">
        <v>6</v>
      </c>
      <c r="L36" s="577">
        <v>6</v>
      </c>
      <c r="M36" s="577">
        <v>6</v>
      </c>
      <c r="N36" s="577">
        <v>6</v>
      </c>
      <c r="O36" s="574">
        <v>6</v>
      </c>
      <c r="P36" s="577">
        <v>6</v>
      </c>
      <c r="Q36" s="513">
        <f t="shared" si="1"/>
        <v>6</v>
      </c>
      <c r="R36" s="514">
        <f t="array" ref="R36">IF(COUNT(H36:P36)=0,"",COUNT(IF(H36:P36=Q36,H36:P36,""))/COUNT(H36:P36))</f>
        <v>1</v>
      </c>
      <c r="S36" s="515">
        <f t="array" ref="S36">IF(AND(H36:P36=H36:P36,H36:P36="-"),"",STDEV(IF(H36:P36="-","",H36:P36))/AVERAGE(IF(H36:P36="-","",H36:P36+0.000000000000001)))</f>
        <v>0</v>
      </c>
      <c r="T36" s="31"/>
      <c r="U36" s="31"/>
      <c r="V36" s="30">
        <f t="array" ref="V36">IF(AND(H36:P36=H36:P36,H36:P36="-"),"",AVERAGE(H36:P36))</f>
        <v>6</v>
      </c>
      <c r="W36" s="31"/>
      <c r="X36" s="39" t="str">
        <f t="shared" si="2"/>
        <v>YES</v>
      </c>
      <c r="Y36" s="36"/>
      <c r="Z36" s="36"/>
      <c r="AA36" s="36"/>
      <c r="AB36" s="36"/>
      <c r="AC36" s="476"/>
      <c r="AD36" s="577">
        <v>6</v>
      </c>
      <c r="AE36" s="577">
        <v>6</v>
      </c>
      <c r="AF36" s="485">
        <f t="shared" si="0"/>
        <v>0</v>
      </c>
      <c r="AG36" s="36"/>
      <c r="AH36" s="497"/>
      <c r="AI36" s="497"/>
      <c r="AJ36" s="497"/>
      <c r="AK36" s="497"/>
      <c r="AL36" s="36"/>
      <c r="AM36" s="36"/>
      <c r="AN36" s="36"/>
      <c r="AO36" s="36"/>
      <c r="AP36" s="36"/>
      <c r="AQ36" s="36"/>
      <c r="AR36" s="36"/>
      <c r="AS36" s="36"/>
      <c r="AT36" s="36"/>
      <c r="AU36" s="36"/>
      <c r="AV36" s="36"/>
      <c r="AW36" s="36"/>
      <c r="AX36" s="36"/>
      <c r="AY36" s="36"/>
      <c r="AZ36" s="36"/>
      <c r="BA36" s="36"/>
      <c r="BB36" s="36"/>
      <c r="BC36" s="284"/>
      <c r="BD36" s="284"/>
      <c r="BE36" s="284"/>
      <c r="BF36" s="284"/>
      <c r="BG36" s="284"/>
      <c r="BH36" s="284"/>
      <c r="BI36" s="284"/>
      <c r="BJ36" s="284"/>
      <c r="BK36" s="284"/>
      <c r="BL36" s="284"/>
      <c r="BM36" s="284"/>
      <c r="BN36" s="284"/>
      <c r="BO36" s="284"/>
      <c r="BP36" s="284"/>
      <c r="BQ36" s="284"/>
      <c r="BR36" s="284"/>
      <c r="BS36" s="284"/>
      <c r="BT36" s="284"/>
    </row>
    <row r="37" spans="1:72" s="479" customFormat="1" ht="12" customHeight="1">
      <c r="A37" t="s">
        <v>139</v>
      </c>
      <c r="B37" s="555">
        <v>2014</v>
      </c>
      <c r="C37" t="s">
        <v>172</v>
      </c>
      <c r="D37">
        <v>33</v>
      </c>
      <c r="E37">
        <v>560</v>
      </c>
      <c r="F37" s="556">
        <v>3</v>
      </c>
      <c r="G37" s="568">
        <v>10</v>
      </c>
      <c r="H37" s="551">
        <v>5</v>
      </c>
      <c r="I37" s="577">
        <v>5</v>
      </c>
      <c r="J37" s="577">
        <v>5</v>
      </c>
      <c r="K37" s="574">
        <v>5</v>
      </c>
      <c r="L37" s="577">
        <v>5</v>
      </c>
      <c r="M37" s="577">
        <v>5</v>
      </c>
      <c r="N37" s="577">
        <v>5</v>
      </c>
      <c r="O37" s="574">
        <v>5</v>
      </c>
      <c r="P37" s="577">
        <v>5</v>
      </c>
      <c r="Q37" s="513">
        <f t="shared" si="1"/>
        <v>5</v>
      </c>
      <c r="R37" s="514">
        <f t="array" ref="R37">IF(COUNT(H37:P37)=0,"",COUNT(IF(H37:P37=Q37,H37:P37,""))/COUNT(H37:P37))</f>
        <v>1</v>
      </c>
      <c r="S37" s="515">
        <f t="array" ref="S37">IF(AND(H37:P37=H37:P37,H37:P37="-"),"",STDEV(IF(H37:P37="-","",H37:P37))/AVERAGE(IF(H37:P37="-","",H37:P37+0.000000000000001)))</f>
        <v>0</v>
      </c>
      <c r="T37" s="31"/>
      <c r="U37" s="31"/>
      <c r="V37" s="30">
        <f t="array" ref="V37">IF(AND(H37:P37=H37:P37,H37:P37="-"),"",AVERAGE(H37:P37))</f>
        <v>5</v>
      </c>
      <c r="W37" s="31"/>
      <c r="X37" s="39" t="str">
        <f t="shared" si="2"/>
        <v>YES</v>
      </c>
      <c r="Y37" s="36"/>
      <c r="Z37" s="36"/>
      <c r="AA37" s="36"/>
      <c r="AB37" s="36"/>
      <c r="AC37" s="476"/>
      <c r="AD37" s="577">
        <v>5</v>
      </c>
      <c r="AE37" s="577">
        <v>5</v>
      </c>
      <c r="AF37" s="485">
        <f t="shared" si="0"/>
        <v>0</v>
      </c>
      <c r="AG37" s="36"/>
      <c r="AH37" s="497"/>
      <c r="AI37" s="497"/>
      <c r="AJ37" s="497"/>
      <c r="AK37" s="497"/>
      <c r="AL37" s="36"/>
      <c r="AM37" s="36"/>
      <c r="AN37" s="36"/>
      <c r="AO37" s="36"/>
      <c r="AP37" s="36"/>
      <c r="AQ37" s="36"/>
      <c r="AR37" s="36"/>
      <c r="AS37" s="36"/>
      <c r="AT37" s="36"/>
      <c r="AU37" s="36"/>
      <c r="AV37" s="36"/>
      <c r="AW37" s="36"/>
      <c r="AX37" s="36"/>
      <c r="AY37" s="36"/>
      <c r="AZ37" s="36"/>
      <c r="BA37" s="36"/>
      <c r="BB37" s="36"/>
      <c r="BC37" s="284"/>
      <c r="BD37" s="284"/>
      <c r="BE37" s="284"/>
      <c r="BF37" s="284"/>
      <c r="BG37" s="284"/>
      <c r="BH37" s="284"/>
      <c r="BI37" s="284"/>
      <c r="BJ37" s="284"/>
      <c r="BK37" s="284"/>
      <c r="BL37" s="284"/>
      <c r="BM37" s="284"/>
      <c r="BN37" s="284"/>
      <c r="BO37" s="284"/>
      <c r="BP37" s="284"/>
      <c r="BQ37" s="284"/>
      <c r="BR37" s="284"/>
      <c r="BS37" s="284"/>
      <c r="BT37" s="284"/>
    </row>
    <row r="38" spans="1:72" s="479" customFormat="1" ht="12" customHeight="1">
      <c r="A38" t="s">
        <v>139</v>
      </c>
      <c r="B38" s="555">
        <v>2014</v>
      </c>
      <c r="C38" t="s">
        <v>173</v>
      </c>
      <c r="D38">
        <v>34</v>
      </c>
      <c r="E38">
        <v>460</v>
      </c>
      <c r="F38" s="556">
        <v>3</v>
      </c>
      <c r="G38" s="568">
        <v>10</v>
      </c>
      <c r="H38" s="551">
        <v>4</v>
      </c>
      <c r="I38" s="577">
        <v>4</v>
      </c>
      <c r="J38" s="577">
        <v>4</v>
      </c>
      <c r="K38" s="574">
        <v>4</v>
      </c>
      <c r="L38" s="577">
        <v>4</v>
      </c>
      <c r="M38" s="577">
        <v>4</v>
      </c>
      <c r="N38" s="577">
        <v>4</v>
      </c>
      <c r="O38" s="574">
        <v>4</v>
      </c>
      <c r="P38" s="577">
        <v>4</v>
      </c>
      <c r="Q38" s="513">
        <f t="shared" si="1"/>
        <v>4</v>
      </c>
      <c r="R38" s="514">
        <f t="array" ref="R38">IF(COUNT(H38:P38)=0,"",COUNT(IF(H38:P38=Q38,H38:P38,""))/COUNT(H38:P38))</f>
        <v>1</v>
      </c>
      <c r="S38" s="515">
        <f t="array" ref="S38">IF(AND(H38:P38=H38:P38,H38:P38="-"),"",STDEV(IF(H38:P38="-","",H38:P38))/AVERAGE(IF(H38:P38="-","",H38:P38+0.000000000000001)))</f>
        <v>0</v>
      </c>
      <c r="T38" s="31"/>
      <c r="U38" s="31"/>
      <c r="V38" s="30">
        <f t="array" ref="V38">IF(AND(H38:P38=H38:P38,H38:P38="-"),"",AVERAGE(H38:P38))</f>
        <v>4</v>
      </c>
      <c r="W38" s="31"/>
      <c r="X38" s="39" t="str">
        <f t="shared" si="2"/>
        <v>YES</v>
      </c>
      <c r="Y38" s="36"/>
      <c r="Z38" s="36"/>
      <c r="AA38" s="36"/>
      <c r="AB38" s="36"/>
      <c r="AC38" s="476"/>
      <c r="AD38" s="577">
        <v>4</v>
      </c>
      <c r="AE38" s="577">
        <v>4</v>
      </c>
      <c r="AF38" s="485">
        <f t="shared" si="0"/>
        <v>0</v>
      </c>
      <c r="AG38" s="36"/>
      <c r="AH38" s="497"/>
      <c r="AI38" s="497"/>
      <c r="AJ38" s="497"/>
      <c r="AK38" s="497"/>
      <c r="AL38" s="36"/>
      <c r="AM38" s="36"/>
      <c r="AN38" s="36"/>
      <c r="AO38" s="36"/>
      <c r="AP38" s="36"/>
      <c r="AQ38" s="36"/>
      <c r="AR38" s="36"/>
      <c r="AS38" s="36"/>
      <c r="AT38" s="36"/>
      <c r="AU38" s="36"/>
      <c r="AV38" s="36"/>
      <c r="AW38" s="36"/>
      <c r="AX38" s="36"/>
      <c r="AY38" s="36"/>
      <c r="AZ38" s="36"/>
      <c r="BA38" s="36"/>
      <c r="BB38" s="36"/>
      <c r="BC38" s="284"/>
      <c r="BD38" s="284"/>
      <c r="BE38" s="284"/>
      <c r="BF38" s="284"/>
      <c r="BG38" s="284"/>
      <c r="BH38" s="284"/>
      <c r="BI38" s="284"/>
      <c r="BJ38" s="284"/>
      <c r="BK38" s="284"/>
      <c r="BL38" s="284"/>
      <c r="BM38" s="284"/>
      <c r="BN38" s="284"/>
      <c r="BO38" s="284"/>
      <c r="BP38" s="284"/>
      <c r="BQ38" s="284"/>
      <c r="BR38" s="284"/>
      <c r="BS38" s="284"/>
      <c r="BT38" s="284"/>
    </row>
    <row r="39" spans="1:72" s="479" customFormat="1" ht="12" customHeight="1">
      <c r="A39" t="s">
        <v>139</v>
      </c>
      <c r="B39" s="555">
        <v>2014</v>
      </c>
      <c r="C39" t="s">
        <v>174</v>
      </c>
      <c r="D39">
        <v>35</v>
      </c>
      <c r="E39">
        <v>500</v>
      </c>
      <c r="F39" s="556">
        <v>3</v>
      </c>
      <c r="G39" s="568">
        <v>10</v>
      </c>
      <c r="H39" s="551">
        <v>4</v>
      </c>
      <c r="I39" s="577">
        <v>4</v>
      </c>
      <c r="J39" s="577">
        <v>4</v>
      </c>
      <c r="K39" s="574">
        <v>4</v>
      </c>
      <c r="L39" s="577">
        <v>5</v>
      </c>
      <c r="M39" s="577">
        <v>4</v>
      </c>
      <c r="N39" s="577">
        <v>4</v>
      </c>
      <c r="O39" s="574">
        <v>4</v>
      </c>
      <c r="P39" s="577" t="s">
        <v>20</v>
      </c>
      <c r="Q39" s="513">
        <f t="shared" si="1"/>
        <v>4</v>
      </c>
      <c r="R39" s="514">
        <f t="array" ref="R39">IF(COUNT(H39:P39)=0,"",COUNT(IF(H39:P39=Q39,H39:P39,""))/COUNT(H39:P39))</f>
        <v>0.875</v>
      </c>
      <c r="S39" s="515">
        <f t="array" ref="S39">IF(AND(H39:P39=H39:P39,H39:P39="-"),"",STDEV(IF(H39:P39="-","",H39:P39))/AVERAGE(IF(H39:P39="-","",H39:P39+0.000000000000001)))</f>
        <v>8.5709912871096652E-2</v>
      </c>
      <c r="T39" s="31"/>
      <c r="U39" s="31"/>
      <c r="V39" s="30">
        <f t="array" ref="V39">IF(AND(H39:P39=H39:P39,H39:P39="-"),"",AVERAGE(H39:P39))</f>
        <v>4.125</v>
      </c>
      <c r="W39" s="31"/>
      <c r="X39" s="39" t="str">
        <f t="shared" si="2"/>
        <v>YES</v>
      </c>
      <c r="Y39" s="36"/>
      <c r="Z39" s="36"/>
      <c r="AA39" s="36"/>
      <c r="AB39" s="36"/>
      <c r="AC39" s="476"/>
      <c r="AD39" s="577">
        <v>6</v>
      </c>
      <c r="AE39" s="577">
        <v>0</v>
      </c>
      <c r="AF39" s="485">
        <f t="shared" si="0"/>
        <v>6</v>
      </c>
      <c r="AG39" s="36"/>
      <c r="AH39" s="497"/>
      <c r="AI39" s="497"/>
      <c r="AJ39" s="497"/>
      <c r="AK39" s="36"/>
      <c r="AL39" s="36"/>
      <c r="AM39" s="36"/>
      <c r="AN39" s="36"/>
      <c r="AO39" s="36"/>
      <c r="AP39" s="36"/>
      <c r="AQ39" s="36"/>
      <c r="AR39" s="36"/>
      <c r="AS39" s="36"/>
      <c r="AT39" s="36"/>
      <c r="AU39" s="36"/>
      <c r="AV39" s="36"/>
      <c r="AW39" s="36"/>
      <c r="AX39" s="36"/>
      <c r="AY39" s="36"/>
      <c r="AZ39" s="36"/>
      <c r="BA39" s="36"/>
      <c r="BB39" s="36"/>
      <c r="BC39" s="284"/>
      <c r="BD39" s="284"/>
      <c r="BE39" s="284"/>
      <c r="BF39" s="284"/>
      <c r="BG39" s="284"/>
      <c r="BH39" s="284"/>
      <c r="BI39" s="284"/>
      <c r="BJ39" s="284"/>
      <c r="BK39" s="284"/>
      <c r="BL39" s="284"/>
      <c r="BM39" s="284"/>
      <c r="BN39" s="284"/>
      <c r="BO39" s="284"/>
      <c r="BP39" s="284"/>
      <c r="BQ39" s="284"/>
      <c r="BR39" s="284"/>
      <c r="BS39" s="284"/>
      <c r="BT39" s="284"/>
    </row>
    <row r="40" spans="1:72" s="479" customFormat="1" ht="12" customHeight="1">
      <c r="A40" t="s">
        <v>139</v>
      </c>
      <c r="B40" s="555">
        <v>2014</v>
      </c>
      <c r="C40" t="s">
        <v>175</v>
      </c>
      <c r="D40">
        <v>36</v>
      </c>
      <c r="E40">
        <v>340</v>
      </c>
      <c r="F40" s="556">
        <v>3</v>
      </c>
      <c r="G40" s="568">
        <v>10</v>
      </c>
      <c r="H40" s="551">
        <v>2</v>
      </c>
      <c r="I40" s="577">
        <v>2</v>
      </c>
      <c r="J40" s="577">
        <v>2</v>
      </c>
      <c r="K40" s="574">
        <v>2</v>
      </c>
      <c r="L40" s="577">
        <v>2</v>
      </c>
      <c r="M40" s="577">
        <v>2</v>
      </c>
      <c r="N40" s="577">
        <v>2</v>
      </c>
      <c r="O40" s="574">
        <v>2</v>
      </c>
      <c r="P40" s="577">
        <v>2</v>
      </c>
      <c r="Q40" s="513">
        <f t="shared" si="1"/>
        <v>2</v>
      </c>
      <c r="R40" s="514">
        <f t="array" ref="R40">IF(COUNT(H40:P40)=0,"",COUNT(IF(H40:P40=Q40,H40:P40,""))/COUNT(H40:P40))</f>
        <v>1</v>
      </c>
      <c r="S40" s="515">
        <f t="array" ref="S40">IF(AND(H40:P40=H40:P40,H40:P40="-"),"",STDEV(IF(H40:P40="-","",H40:P40))/AVERAGE(IF(H40:P40="-","",H40:P40+0.000000000000001)))</f>
        <v>0</v>
      </c>
      <c r="T40" s="31"/>
      <c r="U40" s="31"/>
      <c r="V40" s="30">
        <f t="array" ref="V40">IF(AND(H40:P40=H40:P40,H40:P40="-"),"",AVERAGE(H40:P40))</f>
        <v>2</v>
      </c>
      <c r="W40" s="31"/>
      <c r="X40" s="39" t="str">
        <f t="shared" si="2"/>
        <v>YES</v>
      </c>
      <c r="Y40" s="36"/>
      <c r="Z40" s="36"/>
      <c r="AA40" s="36"/>
      <c r="AB40" s="36"/>
      <c r="AC40" s="476"/>
      <c r="AD40" s="577">
        <v>2</v>
      </c>
      <c r="AE40" s="577">
        <v>2</v>
      </c>
      <c r="AF40" s="485">
        <f t="shared" si="0"/>
        <v>0</v>
      </c>
      <c r="AG40" s="36"/>
      <c r="AH40" s="36"/>
      <c r="AI40" s="36"/>
      <c r="AJ40" s="36"/>
      <c r="AK40" s="36"/>
      <c r="AL40" s="36"/>
      <c r="AM40" s="36"/>
      <c r="AN40" s="36"/>
      <c r="AO40" s="36"/>
      <c r="AP40" s="36"/>
      <c r="AQ40" s="36"/>
      <c r="AR40" s="36"/>
      <c r="AS40" s="36"/>
      <c r="AT40" s="36"/>
      <c r="AU40" s="36"/>
      <c r="AV40" s="36"/>
      <c r="AW40" s="36"/>
      <c r="AX40" s="36"/>
      <c r="AY40" s="36"/>
      <c r="AZ40" s="36"/>
      <c r="BA40" s="36"/>
      <c r="BB40" s="36"/>
      <c r="BC40" s="284"/>
      <c r="BD40" s="284"/>
      <c r="BE40" s="284"/>
      <c r="BF40" s="284"/>
      <c r="BG40" s="284"/>
      <c r="BH40" s="284"/>
      <c r="BI40" s="284"/>
      <c r="BJ40" s="284"/>
      <c r="BK40" s="284"/>
      <c r="BL40" s="284"/>
      <c r="BM40" s="284"/>
      <c r="BN40" s="284"/>
      <c r="BO40" s="284"/>
      <c r="BP40" s="284"/>
      <c r="BQ40" s="284"/>
      <c r="BR40" s="284"/>
      <c r="BS40" s="284"/>
      <c r="BT40" s="284"/>
    </row>
    <row r="41" spans="1:72" s="479" customFormat="1" ht="12" customHeight="1">
      <c r="A41" t="s">
        <v>139</v>
      </c>
      <c r="B41" s="555">
        <v>2014</v>
      </c>
      <c r="C41" t="s">
        <v>176</v>
      </c>
      <c r="D41">
        <v>37</v>
      </c>
      <c r="E41">
        <v>430</v>
      </c>
      <c r="F41" s="556">
        <v>3</v>
      </c>
      <c r="G41" s="568">
        <v>10</v>
      </c>
      <c r="H41" s="551">
        <v>3</v>
      </c>
      <c r="I41" s="577">
        <v>3</v>
      </c>
      <c r="J41" s="577">
        <v>3</v>
      </c>
      <c r="K41" s="574">
        <v>3</v>
      </c>
      <c r="L41" s="577">
        <v>3</v>
      </c>
      <c r="M41" s="577">
        <v>3</v>
      </c>
      <c r="N41" s="577">
        <v>3</v>
      </c>
      <c r="O41" s="574">
        <v>3</v>
      </c>
      <c r="P41" s="577">
        <v>3</v>
      </c>
      <c r="Q41" s="513">
        <f t="shared" si="1"/>
        <v>3</v>
      </c>
      <c r="R41" s="514">
        <f t="array" ref="R41">IF(COUNT(H41:P41)=0,"",COUNT(IF(H41:P41=Q41,H41:P41,""))/COUNT(H41:P41))</f>
        <v>1</v>
      </c>
      <c r="S41" s="515">
        <f t="array" ref="S41">IF(AND(H41:P41=H41:P41,H41:P41="-"),"",STDEV(IF(H41:P41="-","",H41:P41))/AVERAGE(IF(H41:P41="-","",H41:P41+0.000000000000001)))</f>
        <v>0</v>
      </c>
      <c r="T41" s="31"/>
      <c r="U41" s="31"/>
      <c r="V41" s="30">
        <f t="array" ref="V41">IF(AND(H41:P41=H41:P41,H41:P41="-"),"",AVERAGE(H41:P41))</f>
        <v>3</v>
      </c>
      <c r="W41" s="31"/>
      <c r="X41" s="39" t="str">
        <f t="shared" si="2"/>
        <v>YES</v>
      </c>
      <c r="Y41" s="36"/>
      <c r="Z41" s="36"/>
      <c r="AA41" s="36"/>
      <c r="AB41" s="36"/>
      <c r="AC41" s="476"/>
      <c r="AD41" s="577">
        <v>3</v>
      </c>
      <c r="AE41" s="577">
        <v>3</v>
      </c>
      <c r="AF41" s="485">
        <f t="shared" si="0"/>
        <v>0</v>
      </c>
      <c r="AG41" s="36"/>
      <c r="AH41" s="36"/>
      <c r="AI41" s="36"/>
      <c r="AJ41" s="36"/>
      <c r="AK41" s="36"/>
      <c r="AL41" s="36"/>
      <c r="AM41" s="36"/>
      <c r="AN41" s="36"/>
      <c r="AO41" s="36"/>
      <c r="AP41" s="36"/>
      <c r="AQ41" s="36"/>
      <c r="AR41" s="36"/>
      <c r="AS41" s="36"/>
      <c r="AT41" s="36"/>
      <c r="AU41" s="36"/>
      <c r="AV41" s="36"/>
      <c r="AW41" s="36"/>
      <c r="AX41" s="36"/>
      <c r="AY41" s="36"/>
      <c r="AZ41" s="36"/>
      <c r="BA41" s="36"/>
      <c r="BB41" s="36"/>
      <c r="BC41" s="284"/>
      <c r="BD41" s="284"/>
      <c r="BE41" s="284"/>
      <c r="BF41" s="284"/>
      <c r="BG41" s="284"/>
      <c r="BH41" s="284"/>
      <c r="BI41" s="284"/>
      <c r="BJ41" s="284"/>
      <c r="BK41" s="284"/>
      <c r="BL41" s="284"/>
      <c r="BM41" s="284"/>
      <c r="BN41" s="284"/>
      <c r="BO41" s="284"/>
      <c r="BP41" s="284"/>
      <c r="BQ41" s="284"/>
      <c r="BR41" s="284"/>
      <c r="BS41" s="284"/>
      <c r="BT41" s="284"/>
    </row>
    <row r="42" spans="1:72" s="479" customFormat="1" ht="12" customHeight="1">
      <c r="A42" t="s">
        <v>139</v>
      </c>
      <c r="B42" s="555">
        <v>2014</v>
      </c>
      <c r="C42" t="s">
        <v>177</v>
      </c>
      <c r="D42">
        <v>38</v>
      </c>
      <c r="E42">
        <v>430</v>
      </c>
      <c r="F42" s="556">
        <v>3</v>
      </c>
      <c r="G42" s="568">
        <v>10</v>
      </c>
      <c r="H42" s="551">
        <v>3</v>
      </c>
      <c r="I42" s="577">
        <v>3</v>
      </c>
      <c r="J42" s="577">
        <v>3</v>
      </c>
      <c r="K42" s="574">
        <v>3</v>
      </c>
      <c r="L42" s="577">
        <v>3</v>
      </c>
      <c r="M42" s="577">
        <v>3</v>
      </c>
      <c r="N42" s="577">
        <v>3</v>
      </c>
      <c r="O42" s="574">
        <v>3</v>
      </c>
      <c r="P42" s="577">
        <v>3</v>
      </c>
      <c r="Q42" s="513">
        <f t="shared" si="1"/>
        <v>3</v>
      </c>
      <c r="R42" s="514">
        <f t="array" ref="R42">IF(COUNT(H42:P42)=0,"",COUNT(IF(H42:P42=Q42,H42:P42,""))/COUNT(H42:P42))</f>
        <v>1</v>
      </c>
      <c r="S42" s="515">
        <f t="array" ref="S42">IF(AND(H42:P42=H42:P42,H42:P42="-"),"",STDEV(IF(H42:P42="-","",H42:P42))/AVERAGE(IF(H42:P42="-","",H42:P42+0.000000000000001)))</f>
        <v>0</v>
      </c>
      <c r="T42" s="31"/>
      <c r="U42" s="31"/>
      <c r="V42" s="30">
        <f t="array" ref="V42">IF(AND(H42:P42=H42:P42,H42:P42="-"),"",AVERAGE(H42:P42))</f>
        <v>3</v>
      </c>
      <c r="W42" s="31"/>
      <c r="X42" s="39" t="str">
        <f t="shared" si="2"/>
        <v>YES</v>
      </c>
      <c r="Y42" s="36"/>
      <c r="Z42" s="36"/>
      <c r="AA42" s="36"/>
      <c r="AB42" s="36"/>
      <c r="AC42" s="476"/>
      <c r="AD42" s="577">
        <v>3</v>
      </c>
      <c r="AE42" s="577">
        <v>3</v>
      </c>
      <c r="AF42" s="485">
        <f t="shared" si="0"/>
        <v>0</v>
      </c>
      <c r="AG42" s="36"/>
      <c r="AH42" s="36"/>
      <c r="AI42" s="36"/>
      <c r="AJ42" s="36"/>
      <c r="AK42" s="36"/>
      <c r="AL42" s="36"/>
      <c r="AM42" s="36"/>
      <c r="AN42" s="36"/>
      <c r="AO42" s="36"/>
      <c r="AP42" s="36"/>
      <c r="AQ42" s="36"/>
      <c r="AR42" s="36"/>
      <c r="AS42" s="36"/>
      <c r="AT42" s="36"/>
      <c r="AU42" s="36"/>
      <c r="AV42" s="36"/>
      <c r="AW42" s="36"/>
      <c r="AX42" s="36"/>
      <c r="AY42" s="36"/>
      <c r="AZ42" s="36"/>
      <c r="BA42" s="36"/>
      <c r="BB42" s="36"/>
      <c r="BC42" s="284"/>
      <c r="BD42" s="284"/>
      <c r="BE42" s="284"/>
      <c r="BF42" s="284"/>
      <c r="BG42" s="284"/>
      <c r="BH42" s="284"/>
      <c r="BI42" s="284"/>
      <c r="BJ42" s="284"/>
      <c r="BK42" s="284"/>
      <c r="BL42" s="284"/>
      <c r="BM42" s="284"/>
      <c r="BN42" s="284"/>
      <c r="BO42" s="284"/>
      <c r="BP42" s="284"/>
      <c r="BQ42" s="284"/>
      <c r="BR42" s="284"/>
      <c r="BS42" s="284"/>
      <c r="BT42" s="284"/>
    </row>
    <row r="43" spans="1:72" s="284" customFormat="1" ht="12" customHeight="1">
      <c r="A43" t="s">
        <v>139</v>
      </c>
      <c r="B43" s="555">
        <v>2014</v>
      </c>
      <c r="C43" t="s">
        <v>178</v>
      </c>
      <c r="D43">
        <v>39</v>
      </c>
      <c r="E43">
        <v>800</v>
      </c>
      <c r="F43" s="556">
        <v>3</v>
      </c>
      <c r="G43" s="568">
        <v>10</v>
      </c>
      <c r="H43" s="551">
        <v>7</v>
      </c>
      <c r="I43" s="577">
        <v>7</v>
      </c>
      <c r="J43" s="577">
        <v>7</v>
      </c>
      <c r="K43" s="574">
        <v>7</v>
      </c>
      <c r="L43" s="577">
        <v>6</v>
      </c>
      <c r="M43" s="577">
        <v>7</v>
      </c>
      <c r="N43" s="577">
        <v>7</v>
      </c>
      <c r="O43" s="574">
        <v>7</v>
      </c>
      <c r="P43" s="577">
        <v>7</v>
      </c>
      <c r="Q43" s="513">
        <f t="shared" si="1"/>
        <v>7</v>
      </c>
      <c r="R43" s="514">
        <f t="array" ref="R43">IF(COUNT(H43:P43)=0,"",COUNT(IF(H43:P43=Q43,H43:P43,""))/COUNT(H43:P43))</f>
        <v>0.88888888888888884</v>
      </c>
      <c r="S43" s="516">
        <f t="array" ref="S43">IF(AND(H43:P43=H43:P43,H43:P43="-"),"",STDEV(IF(H43:P43="-","",H43:P43))/AVERAGE(IF(H43:P43="-","",H43:P43+0.000000000000001)))</f>
        <v>4.8387096774194234E-2</v>
      </c>
      <c r="T43" s="460"/>
      <c r="U43" s="460"/>
      <c r="V43" s="30">
        <f t="array" ref="V43">IF(AND(H43:P43=H43:P43,H43:P43="-"),"",AVERAGE(H43:P43))</f>
        <v>6.8888888888888893</v>
      </c>
      <c r="W43" s="460"/>
      <c r="X43" s="39" t="str">
        <f t="shared" si="2"/>
        <v>YES</v>
      </c>
      <c r="AC43" s="488"/>
      <c r="AD43" s="577">
        <v>7</v>
      </c>
      <c r="AE43" s="577">
        <v>7</v>
      </c>
      <c r="AF43" s="489">
        <f t="shared" si="0"/>
        <v>0</v>
      </c>
    </row>
    <row r="44" spans="1:72" s="479" customFormat="1" ht="12" customHeight="1">
      <c r="A44" t="s">
        <v>139</v>
      </c>
      <c r="B44" s="555">
        <v>2014</v>
      </c>
      <c r="C44" t="s">
        <v>179</v>
      </c>
      <c r="D44">
        <v>40</v>
      </c>
      <c r="E44">
        <v>520</v>
      </c>
      <c r="F44" s="556">
        <v>3</v>
      </c>
      <c r="G44" s="568">
        <v>10</v>
      </c>
      <c r="H44" s="551">
        <v>4</v>
      </c>
      <c r="I44" s="577">
        <v>4</v>
      </c>
      <c r="J44" s="577">
        <v>4</v>
      </c>
      <c r="K44" s="574">
        <v>4</v>
      </c>
      <c r="L44" s="577">
        <v>5</v>
      </c>
      <c r="M44" s="577">
        <v>4</v>
      </c>
      <c r="N44" s="577">
        <v>4</v>
      </c>
      <c r="O44" s="574">
        <v>4</v>
      </c>
      <c r="P44" s="577">
        <v>4</v>
      </c>
      <c r="Q44" s="513">
        <f t="shared" si="1"/>
        <v>4</v>
      </c>
      <c r="R44" s="514">
        <f t="array" ref="R44">IF(COUNT(H44:P44)=0,"",COUNT(IF(H44:P44=Q44,H44:P44,""))/COUNT(H44:P44))</f>
        <v>0.88888888888888884</v>
      </c>
      <c r="S44" s="515">
        <f t="array" ref="S44">IF(AND(H44:P44=H44:P44,H44:P44="-"),"",STDEV(IF(H44:P44="-","",H44:P44))/AVERAGE(IF(H44:P44="-","",H44:P44+0.000000000000001)))</f>
        <v>8.1081081081080933E-2</v>
      </c>
      <c r="T44" s="31"/>
      <c r="U44" s="31"/>
      <c r="V44" s="30">
        <f t="array" ref="V44">IF(AND(H44:P44=H44:P44,H44:P44="-"),"",AVERAGE(H44:P44))</f>
        <v>4.1111111111111107</v>
      </c>
      <c r="W44" s="31"/>
      <c r="X44" s="39" t="str">
        <f t="shared" si="2"/>
        <v>YES</v>
      </c>
      <c r="Y44" s="36"/>
      <c r="Z44" s="36"/>
      <c r="AA44" s="36"/>
      <c r="AB44" s="36"/>
      <c r="AC44" s="476"/>
      <c r="AD44" s="577">
        <v>5</v>
      </c>
      <c r="AE44" s="577">
        <v>4</v>
      </c>
      <c r="AF44" s="485">
        <f t="shared" si="0"/>
        <v>1</v>
      </c>
      <c r="AG44" s="36"/>
      <c r="AH44" s="36"/>
      <c r="AI44" s="36"/>
      <c r="AJ44" s="36"/>
      <c r="AK44" s="36"/>
      <c r="AL44" s="36"/>
      <c r="AM44" s="36"/>
      <c r="AN44" s="36"/>
      <c r="AO44" s="36"/>
      <c r="AP44" s="36"/>
      <c r="AQ44" s="36"/>
      <c r="AR44" s="36"/>
      <c r="AS44" s="36"/>
      <c r="AT44" s="36"/>
      <c r="AU44" s="36"/>
      <c r="AV44" s="36"/>
      <c r="AW44" s="36"/>
      <c r="AX44" s="36"/>
      <c r="AY44" s="36"/>
      <c r="AZ44" s="36"/>
      <c r="BA44" s="36"/>
      <c r="BB44" s="36"/>
      <c r="BC44" s="284"/>
      <c r="BD44" s="284"/>
      <c r="BE44" s="284"/>
      <c r="BF44" s="284"/>
      <c r="BG44" s="284"/>
      <c r="BH44" s="284"/>
      <c r="BI44" s="284"/>
      <c r="BJ44" s="284"/>
      <c r="BK44" s="284"/>
      <c r="BL44" s="284"/>
      <c r="BM44" s="284"/>
      <c r="BN44" s="284"/>
      <c r="BO44" s="284"/>
      <c r="BP44" s="284"/>
      <c r="BQ44" s="284"/>
      <c r="BR44" s="284"/>
      <c r="BS44" s="284"/>
      <c r="BT44" s="284"/>
    </row>
    <row r="45" spans="1:72" s="479" customFormat="1" ht="12" customHeight="1">
      <c r="A45" t="s">
        <v>139</v>
      </c>
      <c r="B45" s="555">
        <v>2014</v>
      </c>
      <c r="C45" t="s">
        <v>180</v>
      </c>
      <c r="D45">
        <v>41</v>
      </c>
      <c r="E45">
        <v>470</v>
      </c>
      <c r="F45" s="556">
        <v>3</v>
      </c>
      <c r="G45" s="568">
        <v>10</v>
      </c>
      <c r="H45" s="551">
        <v>4</v>
      </c>
      <c r="I45" s="577">
        <v>3</v>
      </c>
      <c r="J45" s="577">
        <v>4</v>
      </c>
      <c r="K45" s="574">
        <v>4</v>
      </c>
      <c r="L45" s="577">
        <v>4</v>
      </c>
      <c r="M45" s="577">
        <v>4</v>
      </c>
      <c r="N45" s="577">
        <v>4</v>
      </c>
      <c r="O45" s="574">
        <v>4</v>
      </c>
      <c r="P45" s="577">
        <v>4</v>
      </c>
      <c r="Q45" s="513">
        <f t="shared" si="1"/>
        <v>4</v>
      </c>
      <c r="R45" s="514">
        <f t="array" ref="R45">IF(COUNT(H45:P45)=0,"",COUNT(IF(H45:P45=Q45,H45:P45,""))/COUNT(H45:P45))</f>
        <v>0.88888888888888884</v>
      </c>
      <c r="S45" s="515">
        <f t="array" ref="S45">IF(AND(H45:P45=H45:P45,H45:P45="-"),"",STDEV(IF(H45:P45="-","",H45:P45))/AVERAGE(IF(H45:P45="-","",H45:P45+0.000000000000001)))</f>
        <v>8.5714285714285549E-2</v>
      </c>
      <c r="T45" s="31"/>
      <c r="U45" s="31"/>
      <c r="V45" s="30">
        <f t="array" ref="V45">IF(AND(H45:P45=H45:P45,H45:P45="-"),"",AVERAGE(H45:P45))</f>
        <v>3.8888888888888888</v>
      </c>
      <c r="W45" s="31"/>
      <c r="X45" s="39" t="str">
        <f t="shared" si="2"/>
        <v>YES</v>
      </c>
      <c r="Y45" s="36"/>
      <c r="Z45" s="36"/>
      <c r="AA45" s="36"/>
      <c r="AB45" s="36"/>
      <c r="AC45" s="476"/>
      <c r="AD45" s="577">
        <v>5</v>
      </c>
      <c r="AE45" s="577">
        <v>4</v>
      </c>
      <c r="AF45" s="485">
        <f t="shared" si="0"/>
        <v>1</v>
      </c>
      <c r="AG45" s="36"/>
      <c r="AH45" s="36"/>
      <c r="AI45" s="36"/>
      <c r="AJ45" s="36"/>
      <c r="AK45" s="36"/>
      <c r="AL45" s="36"/>
      <c r="AM45" s="36"/>
      <c r="AN45" s="36"/>
      <c r="AO45" s="36"/>
      <c r="AP45" s="36"/>
      <c r="AQ45" s="36"/>
      <c r="AR45" s="36"/>
      <c r="AS45" s="36"/>
      <c r="AT45" s="36"/>
      <c r="AU45" s="36"/>
      <c r="AV45" s="36"/>
      <c r="AW45" s="36"/>
      <c r="AX45" s="36"/>
      <c r="AY45" s="36"/>
      <c r="AZ45" s="36"/>
      <c r="BA45" s="36"/>
      <c r="BB45" s="36"/>
      <c r="BC45" s="284"/>
      <c r="BD45" s="284"/>
      <c r="BE45" s="284"/>
      <c r="BF45" s="284"/>
      <c r="BG45" s="284"/>
      <c r="BH45" s="284"/>
      <c r="BI45" s="284"/>
      <c r="BJ45" s="284"/>
      <c r="BK45" s="284"/>
      <c r="BL45" s="284"/>
      <c r="BM45" s="284"/>
      <c r="BN45" s="284"/>
      <c r="BO45" s="284"/>
      <c r="BP45" s="284"/>
      <c r="BQ45" s="284"/>
      <c r="BR45" s="284"/>
      <c r="BS45" s="284"/>
      <c r="BT45" s="284"/>
    </row>
    <row r="46" spans="1:72" s="284" customFormat="1" ht="12" customHeight="1">
      <c r="A46" t="s">
        <v>139</v>
      </c>
      <c r="B46" s="555">
        <v>2013</v>
      </c>
      <c r="C46" t="s">
        <v>181</v>
      </c>
      <c r="D46">
        <v>42</v>
      </c>
      <c r="E46">
        <v>850</v>
      </c>
      <c r="F46" s="556">
        <v>3</v>
      </c>
      <c r="G46" s="568">
        <v>4</v>
      </c>
      <c r="H46" s="551">
        <v>10</v>
      </c>
      <c r="I46" s="577">
        <v>10</v>
      </c>
      <c r="J46" s="577">
        <v>10</v>
      </c>
      <c r="K46" s="574">
        <v>10</v>
      </c>
      <c r="L46" s="577">
        <v>10</v>
      </c>
      <c r="M46" s="577">
        <v>10</v>
      </c>
      <c r="N46" s="577">
        <v>10</v>
      </c>
      <c r="O46" s="574">
        <v>10</v>
      </c>
      <c r="P46" s="577">
        <v>10</v>
      </c>
      <c r="Q46" s="513">
        <f t="shared" si="1"/>
        <v>10</v>
      </c>
      <c r="R46" s="514">
        <f t="array" ref="R46">IF(COUNT(H46:P46)=0,"",COUNT(IF(H46:P46=Q46,H46:P46,""))/COUNT(H46:P46))</f>
        <v>1</v>
      </c>
      <c r="S46" s="516">
        <f t="array" ref="S46">IF(AND(H46:P46=H46:P46,H46:P46="-"),"",STDEV(IF(H46:P46="-","",H46:P46))/AVERAGE(IF(H46:P46="-","",H46:P46+0.000000000000001)))</f>
        <v>0</v>
      </c>
      <c r="T46" s="460"/>
      <c r="U46" s="460"/>
      <c r="V46" s="30">
        <f t="array" ref="V46">IF(AND(H46:P46=H46:P46,H46:P46="-"),"",AVERAGE(H46:P46))</f>
        <v>10</v>
      </c>
      <c r="W46" s="460"/>
      <c r="X46" s="39" t="str">
        <f t="shared" si="2"/>
        <v>YES</v>
      </c>
      <c r="AC46" s="488"/>
      <c r="AD46" s="577">
        <v>10</v>
      </c>
      <c r="AE46" s="577">
        <v>10</v>
      </c>
      <c r="AF46" s="489">
        <f t="shared" si="0"/>
        <v>0</v>
      </c>
    </row>
    <row r="47" spans="1:72" s="479" customFormat="1" ht="12" customHeight="1">
      <c r="A47" t="s">
        <v>139</v>
      </c>
      <c r="B47" s="555">
        <v>2013</v>
      </c>
      <c r="C47" t="s">
        <v>182</v>
      </c>
      <c r="D47">
        <v>43</v>
      </c>
      <c r="E47">
        <v>690</v>
      </c>
      <c r="F47" s="556">
        <v>3</v>
      </c>
      <c r="G47" s="568">
        <v>4</v>
      </c>
      <c r="H47" s="551">
        <v>8</v>
      </c>
      <c r="I47" s="577">
        <v>8</v>
      </c>
      <c r="J47" s="577">
        <v>8</v>
      </c>
      <c r="K47" s="574">
        <v>8</v>
      </c>
      <c r="L47" s="577">
        <v>7</v>
      </c>
      <c r="M47" s="577">
        <v>8</v>
      </c>
      <c r="N47" s="577">
        <v>8</v>
      </c>
      <c r="O47" s="574">
        <v>8</v>
      </c>
      <c r="P47" s="577">
        <v>8</v>
      </c>
      <c r="Q47" s="513">
        <f t="shared" si="1"/>
        <v>8</v>
      </c>
      <c r="R47" s="514">
        <f t="array" ref="R47">IF(COUNT(H47:P47)=0,"",COUNT(IF(H47:P47=Q47,H47:P47,""))/COUNT(H47:P47))</f>
        <v>0.88888888888888884</v>
      </c>
      <c r="S47" s="515">
        <f t="array" ref="S47">IF(AND(H47:P47=H47:P47,H47:P47="-"),"",STDEV(IF(H47:P47="-","",H47:P47))/AVERAGE(IF(H47:P47="-","",H47:P47+0.000000000000001)))</f>
        <v>4.2253521126761159E-2</v>
      </c>
      <c r="T47" s="31"/>
      <c r="U47" s="31"/>
      <c r="V47" s="30">
        <f t="array" ref="V47">IF(AND(H47:P47=H47:P47,H47:P47="-"),"",AVERAGE(H47:P47))</f>
        <v>7.8888888888888893</v>
      </c>
      <c r="W47" s="31"/>
      <c r="X47" s="39" t="str">
        <f t="shared" si="2"/>
        <v>YES</v>
      </c>
      <c r="Y47" s="36"/>
      <c r="Z47" s="36"/>
      <c r="AA47" s="36"/>
      <c r="AB47" s="36"/>
      <c r="AC47" s="476"/>
      <c r="AD47" s="577">
        <v>7</v>
      </c>
      <c r="AE47" s="577">
        <v>8</v>
      </c>
      <c r="AF47" s="485">
        <f t="shared" si="0"/>
        <v>-1</v>
      </c>
      <c r="AG47" s="36"/>
      <c r="AH47" s="36"/>
      <c r="AI47" s="36"/>
      <c r="AJ47" s="36"/>
      <c r="AK47" s="36"/>
      <c r="AL47" s="36"/>
      <c r="AM47" s="36"/>
      <c r="AN47" s="36"/>
      <c r="AO47" s="36"/>
      <c r="AP47" s="36"/>
      <c r="AQ47" s="36"/>
      <c r="AR47" s="36"/>
      <c r="AS47" s="36"/>
      <c r="AT47" s="36"/>
      <c r="AU47" s="36"/>
      <c r="AV47" s="36"/>
      <c r="AW47" s="36"/>
      <c r="AX47" s="36"/>
      <c r="AY47" s="36"/>
      <c r="AZ47" s="36"/>
      <c r="BA47" s="36"/>
      <c r="BB47" s="36"/>
      <c r="BC47" s="284"/>
      <c r="BD47" s="284"/>
      <c r="BE47" s="284"/>
      <c r="BF47" s="284"/>
      <c r="BG47" s="284"/>
      <c r="BH47" s="284"/>
      <c r="BI47" s="284"/>
      <c r="BJ47" s="284"/>
      <c r="BK47" s="284"/>
      <c r="BL47" s="284"/>
      <c r="BM47" s="284"/>
      <c r="BN47" s="284"/>
      <c r="BO47" s="284"/>
      <c r="BP47" s="284"/>
      <c r="BQ47" s="284"/>
      <c r="BR47" s="284"/>
      <c r="BS47" s="284"/>
      <c r="BT47" s="284"/>
    </row>
    <row r="48" spans="1:72" s="479" customFormat="1" ht="12" customHeight="1">
      <c r="A48" t="s">
        <v>139</v>
      </c>
      <c r="B48" s="555">
        <v>2013</v>
      </c>
      <c r="C48" t="s">
        <v>183</v>
      </c>
      <c r="D48">
        <v>44</v>
      </c>
      <c r="E48">
        <v>890</v>
      </c>
      <c r="F48" s="556">
        <v>3</v>
      </c>
      <c r="G48" s="568">
        <v>4</v>
      </c>
      <c r="H48" s="551">
        <v>11</v>
      </c>
      <c r="I48" s="577">
        <v>11</v>
      </c>
      <c r="J48" s="577">
        <v>11</v>
      </c>
      <c r="K48" s="574">
        <v>12</v>
      </c>
      <c r="L48" s="577">
        <v>11</v>
      </c>
      <c r="M48" s="577">
        <v>11</v>
      </c>
      <c r="N48" s="577">
        <v>11</v>
      </c>
      <c r="O48" s="574">
        <v>11</v>
      </c>
      <c r="P48" s="577">
        <v>11</v>
      </c>
      <c r="Q48" s="513">
        <f t="shared" si="1"/>
        <v>11</v>
      </c>
      <c r="R48" s="514">
        <f t="array" ref="R48">IF(COUNT(H48:P48)=0,"",COUNT(IF(H48:P48=Q48,H48:P48,""))/COUNT(H48:P48))</f>
        <v>0.88888888888888884</v>
      </c>
      <c r="S48" s="515">
        <f t="array" ref="S48">IF(AND(H48:P48=H48:P48,H48:P48="-"),"",STDEV(IF(H48:P48="-","",H48:P48))/AVERAGE(IF(H48:P48="-","",H48:P48+0.000000000000001)))</f>
        <v>3.0000000000000426E-2</v>
      </c>
      <c r="T48" s="31"/>
      <c r="U48" s="31"/>
      <c r="V48" s="30">
        <f t="array" ref="V48">IF(AND(H48:P48=H48:P48,H48:P48="-"),"",AVERAGE(H48:P48))</f>
        <v>11.111111111111111</v>
      </c>
      <c r="W48" s="31"/>
      <c r="X48" s="39" t="str">
        <f t="shared" si="2"/>
        <v>YES</v>
      </c>
      <c r="Y48" s="36"/>
      <c r="Z48" s="36"/>
      <c r="AA48" s="36"/>
      <c r="AB48" s="36"/>
      <c r="AC48" s="476"/>
      <c r="AD48" s="577">
        <v>12</v>
      </c>
      <c r="AE48" s="577">
        <v>11</v>
      </c>
      <c r="AF48" s="485">
        <f t="shared" si="0"/>
        <v>1</v>
      </c>
      <c r="AG48" s="36"/>
      <c r="AH48" s="36"/>
      <c r="AI48" s="36"/>
      <c r="AJ48" s="36"/>
      <c r="AK48" s="36"/>
      <c r="AL48" s="36"/>
      <c r="AM48" s="36"/>
      <c r="AN48" s="36"/>
      <c r="AO48" s="36"/>
      <c r="AP48" s="36"/>
      <c r="AQ48" s="36"/>
      <c r="AR48" s="36"/>
      <c r="AS48" s="36"/>
      <c r="AT48" s="36"/>
      <c r="AU48" s="36"/>
      <c r="AV48" s="36"/>
      <c r="AW48" s="36"/>
      <c r="AX48" s="36"/>
      <c r="AY48" s="36"/>
      <c r="AZ48" s="36"/>
      <c r="BA48" s="36"/>
      <c r="BB48" s="36"/>
      <c r="BC48" s="284"/>
      <c r="BD48" s="284"/>
      <c r="BE48" s="284"/>
      <c r="BF48" s="284"/>
      <c r="BG48" s="284"/>
      <c r="BH48" s="284"/>
      <c r="BI48" s="284"/>
      <c r="BJ48" s="284"/>
      <c r="BK48" s="284"/>
      <c r="BL48" s="284"/>
      <c r="BM48" s="284"/>
      <c r="BN48" s="284"/>
      <c r="BO48" s="284"/>
      <c r="BP48" s="284"/>
      <c r="BQ48" s="284"/>
      <c r="BR48" s="284"/>
      <c r="BS48" s="284"/>
      <c r="BT48" s="284"/>
    </row>
    <row r="49" spans="1:72" s="479" customFormat="1" ht="12" customHeight="1">
      <c r="A49" t="s">
        <v>139</v>
      </c>
      <c r="B49" s="555">
        <v>2013</v>
      </c>
      <c r="C49" t="s">
        <v>184</v>
      </c>
      <c r="D49">
        <v>45</v>
      </c>
      <c r="E49">
        <v>720</v>
      </c>
      <c r="F49" s="556">
        <v>3</v>
      </c>
      <c r="G49" s="568">
        <v>4</v>
      </c>
      <c r="H49" s="551">
        <v>10</v>
      </c>
      <c r="I49" s="577">
        <v>10</v>
      </c>
      <c r="J49" s="577">
        <v>10</v>
      </c>
      <c r="K49" s="574">
        <v>10</v>
      </c>
      <c r="L49" s="577">
        <v>10</v>
      </c>
      <c r="M49" s="577">
        <v>10</v>
      </c>
      <c r="N49" s="577" t="s">
        <v>20</v>
      </c>
      <c r="O49" s="574">
        <v>10</v>
      </c>
      <c r="P49" s="577">
        <v>10</v>
      </c>
      <c r="Q49" s="513">
        <f t="shared" si="1"/>
        <v>10</v>
      </c>
      <c r="R49" s="514">
        <f t="array" ref="R49">IF(COUNT(H49:P49)=0,"",COUNT(IF(H49:P49=Q49,H49:P49,""))/COUNT(H49:P49))</f>
        <v>1</v>
      </c>
      <c r="S49" s="515">
        <f t="array" ref="S49">IF(AND(H49:P49=H49:P49,H49:P49="-"),"",STDEV(IF(H49:P49="-","",H49:P49))/AVERAGE(IF(H49:P49="-","",H49:P49+0.000000000000001)))</f>
        <v>0</v>
      </c>
      <c r="T49" s="31"/>
      <c r="U49" s="31"/>
      <c r="V49" s="30">
        <f t="array" ref="V49">IF(AND(H49:P49=H49:P49,H49:P49="-"),"",AVERAGE(H49:P49))</f>
        <v>10</v>
      </c>
      <c r="W49" s="31"/>
      <c r="X49" s="39" t="str">
        <f t="shared" si="2"/>
        <v>YES</v>
      </c>
      <c r="Y49" s="36"/>
      <c r="Z49" s="36"/>
      <c r="AA49" s="36"/>
      <c r="AB49" s="36"/>
      <c r="AC49" s="476"/>
      <c r="AD49" s="577">
        <v>10</v>
      </c>
      <c r="AE49" s="577">
        <v>10</v>
      </c>
      <c r="AF49" s="485">
        <f t="shared" si="0"/>
        <v>0</v>
      </c>
      <c r="AG49" s="36"/>
      <c r="AH49" s="36"/>
      <c r="AI49" s="36"/>
      <c r="AJ49" s="36"/>
      <c r="AK49" s="36"/>
      <c r="AL49" s="36"/>
      <c r="AM49" s="36"/>
      <c r="AN49" s="36"/>
      <c r="AO49" s="36"/>
      <c r="AP49" s="36"/>
      <c r="AQ49" s="36"/>
      <c r="AR49" s="36"/>
      <c r="AS49" s="36"/>
      <c r="AT49" s="36"/>
      <c r="AU49" s="36"/>
      <c r="AV49" s="36"/>
      <c r="AW49" s="36"/>
      <c r="AX49" s="36"/>
      <c r="AY49" s="36"/>
      <c r="AZ49" s="36"/>
      <c r="BA49" s="36"/>
      <c r="BB49" s="36"/>
      <c r="BC49" s="284"/>
      <c r="BD49" s="284"/>
      <c r="BE49" s="284"/>
      <c r="BF49" s="284"/>
      <c r="BG49" s="284"/>
      <c r="BH49" s="284"/>
      <c r="BI49" s="284"/>
      <c r="BJ49" s="284"/>
      <c r="BK49" s="284"/>
      <c r="BL49" s="284"/>
      <c r="BM49" s="284"/>
      <c r="BN49" s="284"/>
      <c r="BO49" s="284"/>
      <c r="BP49" s="284"/>
      <c r="BQ49" s="284"/>
      <c r="BR49" s="284"/>
      <c r="BS49" s="284"/>
      <c r="BT49" s="284"/>
    </row>
    <row r="50" spans="1:72" s="284" customFormat="1" ht="12" customHeight="1">
      <c r="A50" t="s">
        <v>139</v>
      </c>
      <c r="B50" s="555">
        <v>2013</v>
      </c>
      <c r="C50" t="s">
        <v>185</v>
      </c>
      <c r="D50">
        <v>46</v>
      </c>
      <c r="E50">
        <v>820</v>
      </c>
      <c r="F50" s="556">
        <v>3</v>
      </c>
      <c r="G50" s="568">
        <v>4</v>
      </c>
      <c r="H50" s="551">
        <v>10</v>
      </c>
      <c r="I50" s="577">
        <v>10</v>
      </c>
      <c r="J50" s="577">
        <v>11</v>
      </c>
      <c r="K50" s="574">
        <v>11</v>
      </c>
      <c r="L50" s="577">
        <v>10</v>
      </c>
      <c r="M50" s="577">
        <v>11</v>
      </c>
      <c r="N50" s="577">
        <v>10</v>
      </c>
      <c r="O50" s="574">
        <v>10</v>
      </c>
      <c r="P50" s="577">
        <v>10</v>
      </c>
      <c r="Q50" s="513">
        <f t="shared" si="1"/>
        <v>10</v>
      </c>
      <c r="R50" s="514">
        <f t="array" ref="R50">IF(COUNT(H50:P50)=0,"",COUNT(IF(H50:P50=Q50,H50:P50,""))/COUNT(H50:P50))</f>
        <v>0.66666666666666663</v>
      </c>
      <c r="S50" s="516">
        <f t="array" ref="S50">IF(AND(H50:P50=H50:P50,H50:P50="-"),"",STDEV(IF(H50:P50="-","",H50:P50))/AVERAGE(IF(H50:P50="-","",H50:P50+0.000000000000001)))</f>
        <v>4.838709677419354E-2</v>
      </c>
      <c r="T50" s="460"/>
      <c r="U50" s="460"/>
      <c r="V50" s="30">
        <f t="array" ref="V50">IF(AND(H50:P50=H50:P50,H50:P50="-"),"",AVERAGE(H50:P50))</f>
        <v>10.333333333333334</v>
      </c>
      <c r="W50" s="460"/>
      <c r="X50" s="39" t="str">
        <f t="shared" si="2"/>
        <v>NO</v>
      </c>
      <c r="AC50" s="488"/>
      <c r="AD50" s="577">
        <v>11</v>
      </c>
      <c r="AE50" s="577">
        <v>10</v>
      </c>
      <c r="AF50" s="489">
        <f t="shared" si="0"/>
        <v>1</v>
      </c>
    </row>
    <row r="51" spans="1:72" s="479" customFormat="1" ht="12" customHeight="1">
      <c r="A51" t="s">
        <v>139</v>
      </c>
      <c r="B51" s="555">
        <v>2013</v>
      </c>
      <c r="C51" t="s">
        <v>186</v>
      </c>
      <c r="D51">
        <v>47</v>
      </c>
      <c r="E51">
        <v>840</v>
      </c>
      <c r="F51" s="556">
        <v>3</v>
      </c>
      <c r="G51" s="568">
        <v>4</v>
      </c>
      <c r="H51" s="551">
        <v>8</v>
      </c>
      <c r="I51" s="577">
        <v>8</v>
      </c>
      <c r="J51" s="577">
        <v>8</v>
      </c>
      <c r="K51" s="574">
        <v>9</v>
      </c>
      <c r="L51" s="577">
        <v>8</v>
      </c>
      <c r="M51" s="577">
        <v>8</v>
      </c>
      <c r="N51" s="577">
        <v>8</v>
      </c>
      <c r="O51" s="574">
        <v>8</v>
      </c>
      <c r="P51" s="577">
        <v>8</v>
      </c>
      <c r="Q51" s="513">
        <f t="shared" si="1"/>
        <v>8</v>
      </c>
      <c r="R51" s="514">
        <f t="array" ref="R51">IF(COUNT(H51:P51)=0,"",COUNT(IF(H51:P51=Q51,H51:P51,""))/COUNT(H51:P51))</f>
        <v>0.88888888888888884</v>
      </c>
      <c r="S51" s="515">
        <f t="array" ref="S51">IF(AND(H51:P51=H51:P51,H51:P51="-"),"",STDEV(IF(H51:P51="-","",H51:P51))/AVERAGE(IF(H51:P51="-","",H51:P51+0.000000000000001)))</f>
        <v>4.1095890410959485E-2</v>
      </c>
      <c r="T51" s="31"/>
      <c r="U51" s="31"/>
      <c r="V51" s="30">
        <f t="array" ref="V51">IF(AND(H51:P51=H51:P51,H51:P51="-"),"",AVERAGE(H51:P51))</f>
        <v>8.1111111111111107</v>
      </c>
      <c r="W51" s="31"/>
      <c r="X51" s="39" t="str">
        <f t="shared" si="2"/>
        <v>YES</v>
      </c>
      <c r="Y51" s="36"/>
      <c r="Z51" s="36"/>
      <c r="AA51" s="36"/>
      <c r="AB51" s="36"/>
      <c r="AC51" s="476"/>
      <c r="AD51" s="577">
        <v>8</v>
      </c>
      <c r="AE51" s="577">
        <v>8</v>
      </c>
      <c r="AF51" s="485">
        <f t="shared" si="0"/>
        <v>0</v>
      </c>
      <c r="AG51" s="36"/>
      <c r="AH51" s="36"/>
      <c r="AI51" s="36"/>
      <c r="AJ51" s="36"/>
      <c r="AK51" s="36"/>
      <c r="AL51" s="36"/>
      <c r="AM51" s="36"/>
      <c r="AN51" s="36"/>
      <c r="AO51" s="36"/>
      <c r="AP51" s="36"/>
      <c r="AQ51" s="36"/>
      <c r="AR51" s="36"/>
      <c r="AS51" s="36"/>
      <c r="AT51" s="36"/>
      <c r="AU51" s="36"/>
      <c r="AV51" s="36"/>
      <c r="AW51" s="36"/>
      <c r="AX51" s="36"/>
      <c r="AY51" s="36"/>
      <c r="AZ51" s="36"/>
      <c r="BA51" s="36"/>
      <c r="BB51" s="36"/>
      <c r="BC51" s="284"/>
      <c r="BD51" s="284"/>
      <c r="BE51" s="284"/>
      <c r="BF51" s="284"/>
      <c r="BG51" s="284"/>
      <c r="BH51" s="284"/>
      <c r="BI51" s="284"/>
      <c r="BJ51" s="284"/>
      <c r="BK51" s="284"/>
      <c r="BL51" s="284"/>
      <c r="BM51" s="284"/>
      <c r="BN51" s="284"/>
      <c r="BO51" s="284"/>
      <c r="BP51" s="284"/>
      <c r="BQ51" s="284"/>
      <c r="BR51" s="284"/>
      <c r="BS51" s="284"/>
      <c r="BT51" s="284"/>
    </row>
    <row r="52" spans="1:72" s="479" customFormat="1" ht="12" customHeight="1">
      <c r="A52" t="s">
        <v>139</v>
      </c>
      <c r="B52" s="555">
        <v>2013</v>
      </c>
      <c r="C52" t="s">
        <v>187</v>
      </c>
      <c r="D52">
        <v>48</v>
      </c>
      <c r="E52">
        <v>770</v>
      </c>
      <c r="F52" s="556">
        <v>3</v>
      </c>
      <c r="G52" s="568">
        <v>4</v>
      </c>
      <c r="H52" s="551">
        <v>8</v>
      </c>
      <c r="I52" s="577">
        <v>8</v>
      </c>
      <c r="J52" s="577">
        <v>8</v>
      </c>
      <c r="K52" s="574">
        <v>8</v>
      </c>
      <c r="L52" s="577">
        <v>8</v>
      </c>
      <c r="M52" s="577">
        <v>8</v>
      </c>
      <c r="N52" s="577">
        <v>8</v>
      </c>
      <c r="O52" s="574">
        <v>8</v>
      </c>
      <c r="P52" s="577">
        <v>8</v>
      </c>
      <c r="Q52" s="513">
        <f t="shared" si="1"/>
        <v>8</v>
      </c>
      <c r="R52" s="514">
        <f t="array" ref="R52">IF(COUNT(H52:P52)=0,"",COUNT(IF(H52:P52=Q52,H52:P52,""))/COUNT(H52:P52))</f>
        <v>1</v>
      </c>
      <c r="S52" s="515">
        <f t="array" ref="S52">IF(AND(H52:P52=H52:P52,H52:P52="-"),"",STDEV(IF(H52:P52="-","",H52:P52))/AVERAGE(IF(H52:P52="-","",H52:P52+0.000000000000001)))</f>
        <v>0</v>
      </c>
      <c r="T52" s="31"/>
      <c r="U52" s="31"/>
      <c r="V52" s="30">
        <f t="array" ref="V52">IF(AND(H52:P52=H52:P52,H52:P52="-"),"",AVERAGE(H52:P52))</f>
        <v>8</v>
      </c>
      <c r="W52" s="31"/>
      <c r="X52" s="39" t="str">
        <f t="shared" si="2"/>
        <v>YES</v>
      </c>
      <c r="Y52" s="36"/>
      <c r="Z52" s="36"/>
      <c r="AA52" s="36"/>
      <c r="AB52" s="36"/>
      <c r="AC52" s="476"/>
      <c r="AD52" s="577">
        <v>8</v>
      </c>
      <c r="AE52" s="577">
        <v>8</v>
      </c>
      <c r="AF52" s="485">
        <f t="shared" si="0"/>
        <v>0</v>
      </c>
      <c r="AG52" s="36"/>
      <c r="AH52" s="36"/>
      <c r="AI52" s="36"/>
      <c r="AJ52" s="36"/>
      <c r="AK52" s="36"/>
      <c r="AL52" s="36"/>
      <c r="AM52" s="36"/>
      <c r="AN52" s="36"/>
      <c r="AO52" s="36"/>
      <c r="AP52" s="36"/>
      <c r="AQ52" s="36"/>
      <c r="AR52" s="36"/>
      <c r="AS52" s="36"/>
      <c r="AT52" s="36"/>
      <c r="AU52" s="36"/>
      <c r="AV52" s="36"/>
      <c r="AW52" s="36"/>
      <c r="AX52" s="36"/>
      <c r="AY52" s="36"/>
      <c r="AZ52" s="36"/>
      <c r="BA52" s="36"/>
      <c r="BB52" s="36"/>
      <c r="BC52" s="284"/>
      <c r="BD52" s="284"/>
      <c r="BE52" s="284"/>
      <c r="BF52" s="284"/>
      <c r="BG52" s="284"/>
      <c r="BH52" s="284"/>
      <c r="BI52" s="284"/>
      <c r="BJ52" s="284"/>
      <c r="BK52" s="284"/>
      <c r="BL52" s="284"/>
      <c r="BM52" s="284"/>
      <c r="BN52" s="284"/>
      <c r="BO52" s="284"/>
      <c r="BP52" s="284"/>
      <c r="BQ52" s="284"/>
      <c r="BR52" s="284"/>
      <c r="BS52" s="284"/>
      <c r="BT52" s="284"/>
    </row>
    <row r="53" spans="1:72" s="479" customFormat="1" ht="12" customHeight="1">
      <c r="A53" t="s">
        <v>139</v>
      </c>
      <c r="B53" s="555">
        <v>2013</v>
      </c>
      <c r="C53" t="s">
        <v>188</v>
      </c>
      <c r="D53">
        <v>49</v>
      </c>
      <c r="E53">
        <v>810</v>
      </c>
      <c r="F53" s="556">
        <v>3</v>
      </c>
      <c r="G53" s="568">
        <v>4</v>
      </c>
      <c r="H53" s="551">
        <v>11</v>
      </c>
      <c r="I53" s="577">
        <v>10</v>
      </c>
      <c r="J53" s="577">
        <v>11</v>
      </c>
      <c r="K53" s="574">
        <v>10</v>
      </c>
      <c r="L53" s="577">
        <v>11</v>
      </c>
      <c r="M53" s="577">
        <v>10</v>
      </c>
      <c r="N53" s="577" t="s">
        <v>20</v>
      </c>
      <c r="O53" s="574">
        <v>11</v>
      </c>
      <c r="P53" s="577">
        <v>10</v>
      </c>
      <c r="Q53" s="513">
        <f t="shared" si="1"/>
        <v>11</v>
      </c>
      <c r="R53" s="514">
        <f t="array" ref="R53">IF(COUNT(H53:P53)=0,"",COUNT(IF(H53:P53=Q53,H53:P53,""))/COUNT(H53:P53))</f>
        <v>0.5</v>
      </c>
      <c r="S53" s="515">
        <f t="array" ref="S53">IF(AND(H53:P53=H53:P53,H53:P53="-"),"",STDEV(IF(H53:P53="-","",H53:P53))/AVERAGE(IF(H53:P53="-","",H53:P53+0.000000000000001)))</f>
        <v>5.0906903221414161E-2</v>
      </c>
      <c r="T53" s="31"/>
      <c r="U53" s="31"/>
      <c r="V53" s="30">
        <f t="array" ref="V53">IF(AND(H53:P53=H53:P53,H53:P53="-"),"",AVERAGE(H53:P53))</f>
        <v>10.5</v>
      </c>
      <c r="W53" s="31"/>
      <c r="X53" s="39" t="str">
        <f t="shared" si="2"/>
        <v>NO</v>
      </c>
      <c r="Y53" s="36"/>
      <c r="Z53" s="36"/>
      <c r="AA53" s="36"/>
      <c r="AB53" s="36"/>
      <c r="AC53" s="476"/>
      <c r="AD53" s="577">
        <v>11</v>
      </c>
      <c r="AE53" s="577">
        <v>10</v>
      </c>
      <c r="AF53" s="485">
        <f t="shared" si="0"/>
        <v>1</v>
      </c>
      <c r="AG53" s="36"/>
      <c r="AH53" s="36"/>
      <c r="AI53" s="36"/>
      <c r="AJ53" s="36"/>
      <c r="AK53" s="36"/>
      <c r="AL53" s="36"/>
      <c r="AM53" s="36"/>
      <c r="AN53" s="36"/>
      <c r="AO53" s="36"/>
      <c r="AP53" s="36"/>
      <c r="AQ53" s="36"/>
      <c r="AR53" s="36"/>
      <c r="AS53" s="36"/>
      <c r="AT53" s="36"/>
      <c r="AU53" s="36"/>
      <c r="AV53" s="36"/>
      <c r="AW53" s="36"/>
      <c r="AX53" s="36"/>
      <c r="AY53" s="36"/>
      <c r="AZ53" s="36"/>
      <c r="BA53" s="36"/>
      <c r="BB53" s="36"/>
      <c r="BC53" s="284"/>
      <c r="BD53" s="284"/>
      <c r="BE53" s="284"/>
      <c r="BF53" s="284"/>
      <c r="BG53" s="284"/>
      <c r="BH53" s="284"/>
      <c r="BI53" s="284"/>
      <c r="BJ53" s="284"/>
      <c r="BK53" s="284"/>
      <c r="BL53" s="284"/>
      <c r="BM53" s="284"/>
      <c r="BN53" s="284"/>
      <c r="BO53" s="284"/>
      <c r="BP53" s="284"/>
      <c r="BQ53" s="284"/>
      <c r="BR53" s="284"/>
      <c r="BS53" s="284"/>
      <c r="BT53" s="284"/>
    </row>
    <row r="54" spans="1:72" s="479" customFormat="1" ht="12" customHeight="1" thickBot="1">
      <c r="A54" t="s">
        <v>139</v>
      </c>
      <c r="B54" s="555">
        <v>2013</v>
      </c>
      <c r="C54" t="s">
        <v>189</v>
      </c>
      <c r="D54">
        <v>50</v>
      </c>
      <c r="E54">
        <v>730</v>
      </c>
      <c r="F54" s="556">
        <v>3</v>
      </c>
      <c r="G54" s="568">
        <v>4</v>
      </c>
      <c r="H54" s="551">
        <v>9</v>
      </c>
      <c r="I54" s="577">
        <v>9</v>
      </c>
      <c r="J54" s="577">
        <v>9</v>
      </c>
      <c r="K54" s="574">
        <v>9</v>
      </c>
      <c r="L54" s="577">
        <v>9</v>
      </c>
      <c r="M54" s="577">
        <v>8</v>
      </c>
      <c r="N54" s="577">
        <v>9</v>
      </c>
      <c r="O54" s="574">
        <v>9</v>
      </c>
      <c r="P54" s="577">
        <v>8</v>
      </c>
      <c r="Q54" s="513">
        <f t="shared" si="1"/>
        <v>9</v>
      </c>
      <c r="R54" s="514">
        <f t="array" ref="R54">IF(COUNT(H54:P54)=0,"",COUNT(IF(H54:P54=Q54,H54:P54,""))/COUNT(H54:P54))</f>
        <v>0.77777777777777779</v>
      </c>
      <c r="S54" s="515">
        <f t="array" ref="S54">IF(AND(H54:P54=H54:P54,H54:P54="-"),"",STDEV(IF(H54:P54="-","",H54:P54))/AVERAGE(IF(H54:P54="-","",H54:P54+0.000000000000001)))</f>
        <v>5.0235784387302147E-2</v>
      </c>
      <c r="T54" s="31"/>
      <c r="U54" s="31"/>
      <c r="V54" s="30">
        <f t="array" ref="V54">IF(AND(H54:P54=H54:P54,H54:P54="-"),"",AVERAGE(H54:P54))</f>
        <v>8.7777777777777786</v>
      </c>
      <c r="W54" s="31"/>
      <c r="X54" s="39" t="str">
        <f t="shared" si="2"/>
        <v>NO</v>
      </c>
      <c r="Y54" s="36"/>
      <c r="Z54" s="36"/>
      <c r="AA54" s="36"/>
      <c r="AB54" s="36"/>
      <c r="AC54" s="476"/>
      <c r="AD54" s="577">
        <v>9</v>
      </c>
      <c r="AE54" s="577">
        <v>8</v>
      </c>
      <c r="AF54" s="485">
        <f t="shared" si="0"/>
        <v>1</v>
      </c>
      <c r="AG54" s="36"/>
      <c r="AH54" s="36"/>
      <c r="AI54" s="36"/>
      <c r="AJ54" s="36"/>
      <c r="AK54" s="36"/>
      <c r="AL54" s="36"/>
      <c r="AM54" s="36"/>
      <c r="AN54" s="36"/>
      <c r="AO54" s="36"/>
      <c r="AP54" s="36"/>
      <c r="AQ54" s="36"/>
      <c r="AR54" s="36"/>
      <c r="AS54" s="36"/>
      <c r="AT54" s="36"/>
      <c r="AU54" s="36"/>
      <c r="AV54" s="36"/>
      <c r="AW54" s="36"/>
      <c r="AX54" s="36"/>
      <c r="AY54" s="36"/>
      <c r="AZ54" s="36"/>
      <c r="BA54" s="36"/>
      <c r="BB54" s="36"/>
      <c r="BC54" s="284"/>
      <c r="BD54" s="284"/>
      <c r="BE54" s="284"/>
      <c r="BF54" s="284"/>
      <c r="BG54" s="284"/>
      <c r="BH54" s="284"/>
      <c r="BI54" s="284"/>
      <c r="BJ54" s="284"/>
      <c r="BK54" s="284"/>
      <c r="BL54" s="284"/>
      <c r="BM54" s="284"/>
      <c r="BN54" s="284"/>
      <c r="BO54" s="284"/>
      <c r="BP54" s="284"/>
      <c r="BQ54" s="284"/>
      <c r="BR54" s="284"/>
      <c r="BS54" s="284"/>
      <c r="BT54" s="284"/>
    </row>
    <row r="55" spans="1:72" s="479" customFormat="1" ht="12" customHeight="1" thickTop="1">
      <c r="A55" s="517"/>
      <c r="B55" s="517"/>
      <c r="C55" s="517"/>
      <c r="D55" s="517"/>
      <c r="E55" s="518"/>
      <c r="F55" s="519"/>
      <c r="G55" s="520" t="s">
        <v>29</v>
      </c>
      <c r="H55" s="544">
        <f>H89</f>
        <v>50</v>
      </c>
      <c r="I55" s="544">
        <f t="shared" ref="I55:P55" si="3">I89</f>
        <v>50</v>
      </c>
      <c r="J55" s="544">
        <f t="shared" si="3"/>
        <v>50</v>
      </c>
      <c r="K55" s="544">
        <f t="shared" si="3"/>
        <v>50</v>
      </c>
      <c r="L55" s="544">
        <f t="shared" si="3"/>
        <v>50</v>
      </c>
      <c r="M55" s="544">
        <f t="shared" si="3"/>
        <v>50</v>
      </c>
      <c r="N55" s="544">
        <f t="shared" si="3"/>
        <v>48</v>
      </c>
      <c r="O55" s="544">
        <f t="shared" si="3"/>
        <v>50</v>
      </c>
      <c r="P55" s="544">
        <f t="shared" si="3"/>
        <v>49</v>
      </c>
      <c r="Q55" s="521"/>
      <c r="R55" s="601">
        <f>AVERAGE(R5:R54)</f>
        <v>0.89194444444444398</v>
      </c>
      <c r="S55" s="601">
        <f>AVERAGE(S5:S54)</f>
        <v>2.9030562234953948E-2</v>
      </c>
      <c r="T55" s="31"/>
      <c r="U55" s="31"/>
      <c r="V55" s="498"/>
      <c r="W55" s="31"/>
      <c r="X55" s="499"/>
      <c r="Y55" s="36"/>
      <c r="Z55" s="36"/>
      <c r="AA55" s="36"/>
      <c r="AB55" s="36"/>
      <c r="AC55" s="36"/>
      <c r="AD55" s="544">
        <f t="shared" ref="AD55:AE55" si="4">AD89</f>
        <v>0</v>
      </c>
      <c r="AE55" s="544">
        <f t="shared" si="4"/>
        <v>0</v>
      </c>
      <c r="AF55" s="500"/>
      <c r="AG55" s="36"/>
      <c r="AH55" s="36"/>
      <c r="AI55" s="36"/>
      <c r="AJ55" s="36"/>
      <c r="AK55" s="36"/>
      <c r="AL55" s="36"/>
      <c r="AM55" s="36"/>
      <c r="AN55" s="36"/>
      <c r="AO55" s="36"/>
      <c r="AP55" s="36"/>
      <c r="AQ55" s="36"/>
      <c r="AR55" s="36"/>
      <c r="AS55" s="36"/>
      <c r="AT55" s="36"/>
      <c r="AU55" s="36"/>
      <c r="AV55" s="36"/>
      <c r="AW55" s="36"/>
      <c r="AX55" s="36"/>
      <c r="AY55" s="36"/>
      <c r="AZ55" s="36"/>
      <c r="BA55" s="36"/>
      <c r="BB55" s="36"/>
      <c r="BC55" s="284"/>
      <c r="BD55" s="284"/>
      <c r="BE55" s="284"/>
      <c r="BF55" s="284"/>
      <c r="BG55" s="284"/>
      <c r="BH55" s="284"/>
      <c r="BI55" s="284"/>
      <c r="BJ55" s="284"/>
      <c r="BK55" s="284"/>
      <c r="BL55" s="284"/>
      <c r="BM55" s="284"/>
      <c r="BN55" s="284"/>
      <c r="BO55" s="284"/>
      <c r="BP55" s="284"/>
      <c r="BQ55" s="284"/>
      <c r="BR55" s="284"/>
      <c r="BS55" s="284"/>
      <c r="BT55" s="284"/>
    </row>
    <row r="56" spans="1:72" s="479" customFormat="1" ht="12" customHeight="1" thickBot="1">
      <c r="A56" s="522"/>
      <c r="B56" s="522"/>
      <c r="C56" s="523"/>
      <c r="D56" s="524"/>
      <c r="E56" s="525"/>
      <c r="F56" s="526"/>
      <c r="G56" s="527" t="s">
        <v>30</v>
      </c>
      <c r="H56" s="528">
        <f>COUNT(D5:D54)-H55</f>
        <v>0</v>
      </c>
      <c r="I56" s="528">
        <f t="shared" ref="I56:P56" si="5">COUNT(E5:E54)-I55</f>
        <v>0</v>
      </c>
      <c r="J56" s="528">
        <f t="shared" si="5"/>
        <v>0</v>
      </c>
      <c r="K56" s="528">
        <f t="shared" si="5"/>
        <v>0</v>
      </c>
      <c r="L56" s="528">
        <f t="shared" si="5"/>
        <v>0</v>
      </c>
      <c r="M56" s="528">
        <f t="shared" si="5"/>
        <v>0</v>
      </c>
      <c r="N56" s="528">
        <f t="shared" si="5"/>
        <v>2</v>
      </c>
      <c r="O56" s="528">
        <f t="shared" si="5"/>
        <v>0</v>
      </c>
      <c r="P56" s="528">
        <f t="shared" si="5"/>
        <v>1</v>
      </c>
      <c r="Q56" s="529"/>
      <c r="R56" s="602"/>
      <c r="S56" s="602"/>
      <c r="T56" s="31"/>
      <c r="U56" s="31"/>
      <c r="V56" s="31"/>
      <c r="W56" s="31"/>
      <c r="X56" s="475"/>
      <c r="Y56" s="36"/>
      <c r="Z56" s="36"/>
      <c r="AA56" s="36"/>
      <c r="AB56" s="36"/>
      <c r="AC56" s="77"/>
      <c r="AD56" s="528">
        <f t="shared" ref="AD56:AE56" si="6">COUNT(Z5:Z54)-AD55</f>
        <v>21</v>
      </c>
      <c r="AE56" s="528">
        <f t="shared" si="6"/>
        <v>22</v>
      </c>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284"/>
      <c r="BD56" s="284"/>
      <c r="BE56" s="284"/>
      <c r="BF56" s="284"/>
      <c r="BG56" s="284"/>
      <c r="BH56" s="284"/>
      <c r="BI56" s="284"/>
      <c r="BJ56" s="284"/>
      <c r="BK56" s="284"/>
      <c r="BL56" s="284"/>
      <c r="BM56" s="284"/>
      <c r="BN56" s="284"/>
      <c r="BO56" s="284"/>
      <c r="BP56" s="284"/>
      <c r="BQ56" s="284"/>
      <c r="BR56" s="284"/>
      <c r="BS56" s="284"/>
      <c r="BT56" s="284"/>
    </row>
    <row r="57" spans="1:72" s="84" customFormat="1" ht="12.75" customHeight="1" thickTop="1">
      <c r="A57" s="78"/>
      <c r="B57" s="78"/>
      <c r="C57" s="78"/>
      <c r="D57" s="78"/>
      <c r="E57" s="79"/>
      <c r="F57" s="79"/>
      <c r="G57" s="79"/>
      <c r="H57" s="79"/>
      <c r="I57" s="79"/>
      <c r="J57" s="78"/>
      <c r="K57" s="78"/>
      <c r="L57" s="78"/>
      <c r="M57" s="78"/>
      <c r="N57" s="78"/>
      <c r="O57" s="78"/>
      <c r="P57" s="78"/>
      <c r="Q57" s="80"/>
      <c r="R57" s="80"/>
      <c r="S57" s="80"/>
      <c r="T57" s="81"/>
      <c r="U57" s="6"/>
      <c r="V57" s="81"/>
      <c r="W57" s="81"/>
      <c r="X57" s="82"/>
      <c r="Y57" s="8"/>
      <c r="Z57" s="8"/>
      <c r="AA57" s="77"/>
      <c r="AB57" s="77"/>
      <c r="AC57" s="77"/>
      <c r="AD57" s="77"/>
      <c r="AE57" s="77"/>
      <c r="AF57" s="8"/>
      <c r="AG57" s="8"/>
      <c r="AH57" s="8"/>
      <c r="AI57" s="8"/>
      <c r="AJ57" s="77"/>
      <c r="AK57" s="77"/>
      <c r="AL57" s="77"/>
      <c r="AM57" s="77"/>
      <c r="AN57" s="77"/>
      <c r="AO57" s="77"/>
      <c r="AP57" s="77"/>
      <c r="AQ57" s="77"/>
      <c r="AR57" s="77"/>
      <c r="AS57" s="77"/>
      <c r="AT57" s="77"/>
      <c r="AU57" s="77"/>
      <c r="AV57" s="77"/>
      <c r="AW57" s="77"/>
      <c r="AX57" s="77"/>
      <c r="AY57" s="77"/>
      <c r="AZ57" s="77"/>
      <c r="BA57" s="77"/>
      <c r="BB57" s="77"/>
      <c r="BC57" s="83"/>
      <c r="BD57" s="83"/>
      <c r="BE57" s="83"/>
      <c r="BF57" s="83"/>
      <c r="BG57" s="83"/>
      <c r="BH57" s="83"/>
      <c r="BI57" s="83"/>
      <c r="BJ57" s="83"/>
      <c r="BK57" s="83"/>
      <c r="BL57" s="83"/>
      <c r="BM57" s="83"/>
      <c r="BN57" s="83"/>
      <c r="BO57" s="83"/>
      <c r="BP57" s="83"/>
      <c r="BQ57" s="83"/>
      <c r="BR57" s="83"/>
      <c r="BS57" s="83"/>
      <c r="BT57" s="83"/>
    </row>
    <row r="58" spans="1:72" s="84" customFormat="1" ht="12.75" customHeight="1">
      <c r="A58" s="78"/>
      <c r="B58" s="78"/>
      <c r="C58" s="85"/>
      <c r="D58" s="85"/>
      <c r="E58" s="86"/>
      <c r="F58" s="86"/>
      <c r="G58" s="85" t="s">
        <v>31</v>
      </c>
      <c r="H58" s="87">
        <f>MIN(H5:P54)</f>
        <v>2</v>
      </c>
      <c r="I58" s="87"/>
      <c r="J58" s="78"/>
      <c r="K58" s="78"/>
      <c r="L58" s="78"/>
      <c r="M58" s="78"/>
      <c r="N58" s="78"/>
      <c r="O58" s="78"/>
      <c r="P58" s="78"/>
      <c r="Q58" s="80"/>
      <c r="R58" s="78"/>
      <c r="S58" s="88"/>
      <c r="T58" s="81"/>
      <c r="U58" s="6"/>
      <c r="V58" s="81"/>
      <c r="W58" s="81"/>
      <c r="X58" s="82"/>
      <c r="Y58" s="8"/>
      <c r="Z58" s="8"/>
      <c r="AA58" s="77"/>
      <c r="AB58" s="77"/>
      <c r="AC58" s="77"/>
      <c r="AD58" s="77"/>
      <c r="AE58" s="77"/>
      <c r="AF58" s="8"/>
      <c r="AG58" s="8"/>
      <c r="AH58" s="8"/>
      <c r="AI58" s="8"/>
      <c r="AJ58" s="77"/>
      <c r="AK58" s="77"/>
      <c r="AL58" s="77"/>
      <c r="AM58" s="77"/>
      <c r="AN58" s="77"/>
      <c r="AO58" s="77"/>
      <c r="AP58" s="77"/>
      <c r="AQ58" s="77"/>
      <c r="AR58" s="77"/>
      <c r="AS58" s="77"/>
      <c r="AT58" s="77"/>
      <c r="AU58" s="77"/>
      <c r="AV58" s="77"/>
      <c r="AW58" s="77"/>
      <c r="AX58" s="77"/>
      <c r="AY58" s="77"/>
      <c r="AZ58" s="77"/>
      <c r="BA58" s="77"/>
      <c r="BB58" s="77"/>
      <c r="BC58" s="83"/>
      <c r="BD58" s="83"/>
      <c r="BE58" s="83"/>
      <c r="BF58" s="83"/>
      <c r="BG58" s="83"/>
      <c r="BH58" s="83"/>
      <c r="BI58" s="83"/>
      <c r="BJ58" s="83"/>
      <c r="BK58" s="83"/>
      <c r="BL58" s="83"/>
      <c r="BM58" s="83"/>
      <c r="BN58" s="83"/>
      <c r="BO58" s="83"/>
      <c r="BP58" s="83"/>
      <c r="BQ58" s="83"/>
      <c r="BR58" s="83"/>
      <c r="BS58" s="83"/>
      <c r="BT58" s="83"/>
    </row>
    <row r="59" spans="1:72" s="84" customFormat="1" ht="12.75" customHeight="1">
      <c r="A59" s="78"/>
      <c r="B59" s="78"/>
      <c r="C59" s="85"/>
      <c r="D59" s="85"/>
      <c r="E59" s="86"/>
      <c r="F59" s="86"/>
      <c r="G59" s="85" t="s">
        <v>32</v>
      </c>
      <c r="H59" s="87">
        <f>MAX(H5:P54)</f>
        <v>19</v>
      </c>
      <c r="I59" s="87"/>
      <c r="J59" s="78"/>
      <c r="K59" s="78"/>
      <c r="L59" s="78"/>
      <c r="M59" s="78"/>
      <c r="N59" s="78"/>
      <c r="O59" s="78"/>
      <c r="P59" s="78"/>
      <c r="Q59" s="80"/>
      <c r="R59" s="78"/>
      <c r="S59" s="88"/>
      <c r="T59" s="81"/>
      <c r="U59" s="6"/>
      <c r="V59" s="81"/>
      <c r="W59" s="81"/>
      <c r="X59" s="82"/>
      <c r="Y59" s="8"/>
      <c r="Z59" s="8"/>
      <c r="AA59" s="77"/>
      <c r="AB59" s="77"/>
      <c r="AC59" s="77"/>
      <c r="AD59" s="77"/>
      <c r="AE59" s="77"/>
      <c r="AF59" s="8"/>
      <c r="AG59" s="8"/>
      <c r="AH59" s="8"/>
      <c r="AI59" s="8"/>
      <c r="AJ59" s="77"/>
      <c r="AK59" s="77"/>
      <c r="AL59" s="77"/>
      <c r="AM59" s="77"/>
      <c r="AN59" s="77"/>
      <c r="AO59" s="77"/>
      <c r="AP59" s="77"/>
      <c r="AQ59" s="77"/>
      <c r="AR59" s="77"/>
      <c r="AS59" s="77"/>
      <c r="AT59" s="77"/>
      <c r="AU59" s="77"/>
      <c r="AV59" s="77"/>
      <c r="AW59" s="77"/>
      <c r="AX59" s="77"/>
      <c r="AY59" s="77"/>
      <c r="AZ59" s="77"/>
      <c r="BA59" s="77"/>
      <c r="BB59" s="77"/>
      <c r="BC59" s="83"/>
      <c r="BD59" s="83"/>
      <c r="BE59" s="83"/>
      <c r="BF59" s="83"/>
      <c r="BG59" s="83"/>
      <c r="BH59" s="83"/>
      <c r="BI59" s="83"/>
      <c r="BJ59" s="83"/>
      <c r="BK59" s="83"/>
      <c r="BL59" s="83"/>
      <c r="BM59" s="83"/>
      <c r="BN59" s="83"/>
      <c r="BO59" s="83"/>
      <c r="BP59" s="83"/>
      <c r="BQ59" s="83"/>
      <c r="BR59" s="83"/>
      <c r="BS59" s="83"/>
      <c r="BT59" s="83"/>
    </row>
    <row r="60" spans="1:72" customFormat="1" ht="12.75" customHeight="1">
      <c r="A60" s="19"/>
      <c r="B60" s="19"/>
      <c r="C60" s="19"/>
      <c r="D60" s="19"/>
      <c r="E60" s="89"/>
      <c r="F60" s="89"/>
      <c r="G60" s="19"/>
      <c r="H60" s="90"/>
      <c r="I60" s="90"/>
      <c r="J60" s="19"/>
      <c r="K60" s="19"/>
      <c r="L60" s="19"/>
      <c r="M60" s="19"/>
      <c r="N60" s="19"/>
      <c r="O60" s="19"/>
      <c r="P60" s="19"/>
      <c r="Q60" s="8"/>
      <c r="R60" s="8"/>
      <c r="S60" s="8"/>
      <c r="T60" s="8"/>
      <c r="U60" s="6"/>
      <c r="V60" s="8"/>
      <c r="W60" s="8"/>
      <c r="X60" s="91"/>
      <c r="Y60" s="8"/>
      <c r="Z60" s="8"/>
      <c r="AA60" s="8"/>
      <c r="AB60" s="8"/>
      <c r="AC60" s="36"/>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12"/>
      <c r="BD60" s="12"/>
      <c r="BE60" s="12"/>
      <c r="BF60" s="12"/>
      <c r="BG60" s="12"/>
      <c r="BH60" s="12"/>
      <c r="BI60" s="12"/>
      <c r="BJ60" s="12"/>
      <c r="BK60" s="12"/>
      <c r="BL60" s="12"/>
      <c r="BM60" s="12"/>
      <c r="BN60" s="12"/>
      <c r="BO60" s="12"/>
      <c r="BP60" s="12"/>
      <c r="BQ60" s="12"/>
      <c r="BR60" s="12"/>
      <c r="BS60" s="12"/>
      <c r="BT60" s="12"/>
    </row>
    <row r="61" spans="1:72" s="100" customFormat="1" ht="18" customHeight="1">
      <c r="A61" s="19"/>
      <c r="B61" s="19"/>
      <c r="C61" s="92" t="s">
        <v>33</v>
      </c>
      <c r="D61" s="92"/>
      <c r="E61" s="93"/>
      <c r="F61" s="93"/>
      <c r="G61" s="94"/>
      <c r="H61" s="95"/>
      <c r="I61" s="95"/>
      <c r="J61" s="96"/>
      <c r="K61" s="96"/>
      <c r="L61" s="96"/>
      <c r="M61" s="96"/>
      <c r="N61" s="96"/>
      <c r="O61" s="96"/>
      <c r="P61" s="96"/>
      <c r="Q61" s="94"/>
      <c r="R61" s="8"/>
      <c r="S61" s="97"/>
      <c r="T61" s="97"/>
      <c r="U61" s="6"/>
      <c r="V61" s="97"/>
      <c r="W61" s="97"/>
      <c r="X61" s="91"/>
      <c r="Y61" s="8"/>
      <c r="Z61" s="98"/>
      <c r="AA61" s="98"/>
      <c r="AB61" s="8"/>
      <c r="AC61" s="8"/>
      <c r="AD61" s="8"/>
      <c r="AE61" s="8"/>
      <c r="AF61" s="8"/>
      <c r="AG61" s="8"/>
      <c r="AH61" s="8"/>
      <c r="AI61" s="8"/>
      <c r="AJ61" s="98"/>
      <c r="AK61" s="98"/>
      <c r="AL61" s="98"/>
      <c r="AM61" s="98"/>
      <c r="AN61" s="98"/>
      <c r="AO61" s="98"/>
      <c r="AP61" s="98"/>
      <c r="AQ61" s="98"/>
      <c r="AR61" s="98"/>
      <c r="AS61" s="98"/>
      <c r="AT61" s="98"/>
      <c r="AU61" s="97"/>
      <c r="AV61" s="97"/>
      <c r="AW61" s="97"/>
      <c r="AX61" s="97"/>
      <c r="AY61" s="97"/>
      <c r="AZ61" s="97"/>
      <c r="BA61" s="97"/>
      <c r="BB61" s="97"/>
      <c r="BC61" s="99"/>
      <c r="BD61" s="99"/>
      <c r="BE61" s="99"/>
      <c r="BF61" s="99"/>
      <c r="BG61" s="99"/>
      <c r="BH61" s="99"/>
      <c r="BI61" s="99"/>
      <c r="BJ61" s="99"/>
      <c r="BK61" s="99"/>
      <c r="BL61" s="99"/>
      <c r="BM61" s="99"/>
      <c r="BN61" s="99"/>
      <c r="BO61" s="99"/>
      <c r="BP61" s="99"/>
      <c r="BQ61" s="99"/>
      <c r="BR61" s="99"/>
      <c r="BS61" s="99"/>
      <c r="BT61" s="99"/>
    </row>
    <row r="62" spans="1:72" s="100" customFormat="1" ht="15" customHeight="1">
      <c r="A62" s="19"/>
      <c r="B62" s="19"/>
      <c r="C62" s="101"/>
      <c r="D62" s="101"/>
      <c r="E62" s="93"/>
      <c r="F62" s="93"/>
      <c r="G62" s="94"/>
      <c r="H62" s="95"/>
      <c r="I62" s="95"/>
      <c r="J62" s="96"/>
      <c r="K62" s="96"/>
      <c r="L62" s="96"/>
      <c r="M62" s="96"/>
      <c r="N62" s="96"/>
      <c r="O62" s="96"/>
      <c r="P62" s="96"/>
      <c r="Q62" s="94"/>
      <c r="R62" s="8"/>
      <c r="S62" s="97"/>
      <c r="T62" s="97"/>
      <c r="U62" s="97"/>
      <c r="V62" s="97"/>
      <c r="W62" s="97"/>
      <c r="X62" s="91"/>
      <c r="Y62" s="98"/>
      <c r="Z62" s="98"/>
      <c r="AA62" s="98"/>
      <c r="AB62" s="8"/>
      <c r="AC62" s="8"/>
      <c r="AD62" s="8"/>
      <c r="AE62" s="8"/>
      <c r="AF62" s="8"/>
      <c r="AG62" s="8"/>
      <c r="AH62" s="8"/>
      <c r="AI62" s="8"/>
      <c r="AJ62" s="98"/>
      <c r="AK62" s="98"/>
      <c r="AL62" s="98"/>
      <c r="AM62" s="98"/>
      <c r="AN62" s="98"/>
      <c r="AO62" s="98"/>
      <c r="AP62" s="98"/>
      <c r="AQ62" s="98"/>
      <c r="AR62" s="98"/>
      <c r="AS62" s="98"/>
      <c r="AT62" s="98"/>
      <c r="AU62" s="97"/>
      <c r="AV62" s="97"/>
      <c r="AW62" s="97"/>
      <c r="AX62" s="97"/>
      <c r="AY62" s="97"/>
      <c r="AZ62" s="97"/>
      <c r="BA62" s="97"/>
      <c r="BB62" s="97"/>
      <c r="BC62" s="99"/>
      <c r="BD62" s="99"/>
      <c r="BE62" s="99"/>
      <c r="BF62" s="99"/>
      <c r="BG62" s="99"/>
      <c r="BH62" s="99"/>
      <c r="BI62" s="99"/>
      <c r="BJ62" s="99"/>
      <c r="BK62" s="99"/>
      <c r="BL62" s="99"/>
      <c r="BM62" s="99"/>
      <c r="BN62" s="99"/>
      <c r="BO62" s="99"/>
      <c r="BP62" s="99"/>
      <c r="BQ62" s="99"/>
      <c r="BR62" s="99"/>
      <c r="BS62" s="99"/>
      <c r="BT62" s="99"/>
    </row>
    <row r="63" spans="1:72" s="100" customFormat="1" ht="15" customHeight="1">
      <c r="A63" s="19"/>
      <c r="B63" s="19"/>
      <c r="C63" s="101"/>
      <c r="D63" s="101"/>
      <c r="E63" s="102"/>
      <c r="F63" s="102"/>
      <c r="G63" s="94"/>
      <c r="H63" s="95"/>
      <c r="I63" s="95"/>
      <c r="J63" s="96"/>
      <c r="K63" s="96"/>
      <c r="L63" s="96"/>
      <c r="M63" s="96"/>
      <c r="N63" s="96"/>
      <c r="O63" s="96"/>
      <c r="P63" s="96"/>
      <c r="Q63" s="94"/>
      <c r="R63" s="8"/>
      <c r="S63" s="97"/>
      <c r="T63" s="97"/>
      <c r="U63" s="97"/>
      <c r="V63" s="97"/>
      <c r="W63" s="97"/>
      <c r="X63" s="91"/>
      <c r="Y63" s="98"/>
      <c r="Z63" s="98"/>
      <c r="AA63" s="98"/>
      <c r="AB63" s="8"/>
      <c r="AC63" s="8"/>
      <c r="AD63" s="8"/>
      <c r="AE63" s="8"/>
      <c r="AF63" s="8"/>
      <c r="AG63" s="8"/>
      <c r="AH63" s="8"/>
      <c r="AI63" s="8"/>
      <c r="AJ63" s="98"/>
      <c r="AK63" s="98"/>
      <c r="AL63" s="98"/>
      <c r="AM63" s="98"/>
      <c r="AN63" s="98"/>
      <c r="AO63" s="98"/>
      <c r="AP63" s="98"/>
      <c r="AQ63" s="98"/>
      <c r="AR63" s="98"/>
      <c r="AS63" s="98"/>
      <c r="AT63" s="98"/>
      <c r="AU63" s="103"/>
      <c r="AV63" s="103"/>
      <c r="AW63" s="97"/>
      <c r="AX63" s="97"/>
      <c r="AY63" s="97"/>
      <c r="AZ63" s="97"/>
      <c r="BA63" s="97"/>
      <c r="BB63" s="97"/>
      <c r="BC63" s="99"/>
      <c r="BD63" s="99"/>
      <c r="BE63" s="99"/>
      <c r="BF63" s="99"/>
      <c r="BG63" s="99"/>
      <c r="BH63" s="99"/>
      <c r="BI63" s="99"/>
      <c r="BJ63" s="99"/>
      <c r="BK63" s="99"/>
      <c r="BL63" s="99"/>
      <c r="BM63" s="99"/>
      <c r="BN63" s="99"/>
      <c r="BO63" s="99"/>
      <c r="BP63" s="99"/>
      <c r="BQ63" s="99"/>
      <c r="BR63" s="99"/>
      <c r="BS63" s="99"/>
      <c r="BT63" s="99"/>
    </row>
    <row r="64" spans="1:72" s="100" customFormat="1" ht="15" customHeight="1">
      <c r="A64" s="19"/>
      <c r="B64" s="19"/>
      <c r="C64" s="101"/>
      <c r="D64" s="101"/>
      <c r="E64" s="102"/>
      <c r="F64" s="102"/>
      <c r="G64" s="94"/>
      <c r="H64" s="95"/>
      <c r="I64" s="95"/>
      <c r="J64" s="96"/>
      <c r="K64" s="96"/>
      <c r="L64" s="96"/>
      <c r="M64" s="96"/>
      <c r="N64" s="96"/>
      <c r="O64" s="96"/>
      <c r="P64" s="96"/>
      <c r="Q64" s="94"/>
      <c r="R64" s="8"/>
      <c r="S64" s="97"/>
      <c r="T64" s="97"/>
      <c r="U64" s="97"/>
      <c r="V64" s="97"/>
      <c r="W64" s="97"/>
      <c r="X64" s="91"/>
      <c r="Y64" s="98"/>
      <c r="Z64" s="98"/>
      <c r="AA64" s="98"/>
      <c r="AB64" s="8"/>
      <c r="AC64" s="8"/>
      <c r="AD64" s="8"/>
      <c r="AE64" s="8"/>
      <c r="AF64" s="8"/>
      <c r="AG64" s="8"/>
      <c r="AH64" s="8"/>
      <c r="AI64" s="8"/>
      <c r="AJ64" s="98"/>
      <c r="AK64" s="98"/>
      <c r="AL64" s="98"/>
      <c r="AM64" s="98"/>
      <c r="AN64" s="98"/>
      <c r="AO64" s="98"/>
      <c r="AP64" s="98"/>
      <c r="AQ64" s="98"/>
      <c r="AR64" s="98"/>
      <c r="AS64" s="98"/>
      <c r="AT64" s="98"/>
      <c r="AU64" s="103"/>
      <c r="AV64" s="103"/>
      <c r="AW64" s="97"/>
      <c r="AX64" s="97"/>
      <c r="AY64" s="97"/>
      <c r="AZ64" s="97"/>
      <c r="BA64" s="97"/>
      <c r="BB64" s="97"/>
      <c r="BC64" s="99"/>
      <c r="BD64" s="99"/>
      <c r="BE64" s="99"/>
      <c r="BF64" s="99"/>
      <c r="BG64" s="99"/>
      <c r="BH64" s="99"/>
      <c r="BI64" s="99"/>
      <c r="BJ64" s="99"/>
      <c r="BK64" s="99"/>
      <c r="BL64" s="99"/>
      <c r="BM64" s="99"/>
      <c r="BN64" s="99"/>
      <c r="BO64" s="99"/>
      <c r="BP64" s="99"/>
      <c r="BQ64" s="99"/>
      <c r="BR64" s="99"/>
      <c r="BS64" s="99"/>
      <c r="BT64" s="99"/>
    </row>
    <row r="65" spans="1:72" s="100" customFormat="1" ht="15" customHeight="1">
      <c r="A65" s="19"/>
      <c r="B65" s="19"/>
      <c r="C65" s="96"/>
      <c r="D65" s="96"/>
      <c r="E65" s="93"/>
      <c r="F65" s="93"/>
      <c r="G65" s="94"/>
      <c r="H65" s="95"/>
      <c r="I65" s="95"/>
      <c r="J65" s="96"/>
      <c r="K65" s="96"/>
      <c r="L65" s="96"/>
      <c r="M65" s="96"/>
      <c r="N65" s="96"/>
      <c r="O65" s="96"/>
      <c r="P65" s="96"/>
      <c r="Q65" s="94"/>
      <c r="R65" s="8"/>
      <c r="S65" s="97"/>
      <c r="T65" s="97"/>
      <c r="U65" s="97"/>
      <c r="V65" s="97"/>
      <c r="W65" s="97"/>
      <c r="X65" s="91"/>
      <c r="Y65" s="98"/>
      <c r="Z65" s="98"/>
      <c r="AA65" s="98"/>
      <c r="AB65" s="8"/>
      <c r="AC65" s="8"/>
      <c r="AD65" s="8"/>
      <c r="AE65" s="8"/>
      <c r="AF65" s="8"/>
      <c r="AG65" s="8"/>
      <c r="AH65" s="8"/>
      <c r="AI65" s="8"/>
      <c r="AJ65" s="98"/>
      <c r="AK65" s="98"/>
      <c r="AL65" s="98"/>
      <c r="AM65" s="98"/>
      <c r="AN65" s="98"/>
      <c r="AO65" s="98"/>
      <c r="AP65" s="98"/>
      <c r="AQ65" s="98"/>
      <c r="AR65" s="98"/>
      <c r="AS65" s="98"/>
      <c r="AT65" s="98"/>
      <c r="AU65" s="103"/>
      <c r="AV65" s="103"/>
      <c r="AW65" s="97"/>
      <c r="AX65" s="97"/>
      <c r="AY65" s="97"/>
      <c r="AZ65" s="97"/>
      <c r="BA65" s="97"/>
      <c r="BB65" s="97"/>
      <c r="BC65" s="99"/>
      <c r="BD65" s="99"/>
      <c r="BE65" s="99"/>
      <c r="BF65" s="99"/>
      <c r="BG65" s="99"/>
      <c r="BH65" s="99"/>
      <c r="BI65" s="99"/>
      <c r="BJ65" s="99"/>
      <c r="BK65" s="99"/>
      <c r="BL65" s="99"/>
      <c r="BM65" s="99"/>
      <c r="BN65" s="99"/>
      <c r="BO65" s="99"/>
      <c r="BP65" s="99"/>
      <c r="BQ65" s="99"/>
      <c r="BR65" s="99"/>
      <c r="BS65" s="99"/>
      <c r="BT65" s="99"/>
    </row>
    <row r="66" spans="1:72" s="100" customFormat="1" ht="15" customHeight="1">
      <c r="A66" s="19"/>
      <c r="B66" s="19"/>
      <c r="C66" s="96"/>
      <c r="D66" s="96"/>
      <c r="E66" s="93"/>
      <c r="F66" s="93"/>
      <c r="G66" s="94"/>
      <c r="H66" s="95"/>
      <c r="I66" s="95"/>
      <c r="J66" s="96"/>
      <c r="K66" s="96"/>
      <c r="L66" s="96"/>
      <c r="M66" s="96"/>
      <c r="N66" s="96"/>
      <c r="O66" s="96"/>
      <c r="P66" s="96"/>
      <c r="Q66" s="94"/>
      <c r="R66" s="8"/>
      <c r="S66" s="97"/>
      <c r="T66" s="97"/>
      <c r="U66" s="97"/>
      <c r="V66" s="97"/>
      <c r="W66" s="97"/>
      <c r="X66" s="91"/>
      <c r="Y66" s="98"/>
      <c r="Z66" s="98"/>
      <c r="AA66" s="98"/>
      <c r="AB66" s="8"/>
      <c r="AC66" s="8"/>
      <c r="AD66" s="8"/>
      <c r="AE66" s="8"/>
      <c r="AF66" s="8"/>
      <c r="AG66" s="8"/>
      <c r="AH66" s="8"/>
      <c r="AI66" s="8"/>
      <c r="AJ66" s="98"/>
      <c r="AK66" s="98"/>
      <c r="AL66" s="98"/>
      <c r="AM66" s="98"/>
      <c r="AN66" s="98"/>
      <c r="AO66" s="98"/>
      <c r="AP66" s="98"/>
      <c r="AQ66" s="98"/>
      <c r="AR66" s="98"/>
      <c r="AS66" s="98"/>
      <c r="AT66" s="98"/>
      <c r="AU66" s="103"/>
      <c r="AV66" s="103"/>
      <c r="AW66" s="97"/>
      <c r="AX66" s="97"/>
      <c r="AY66" s="97"/>
      <c r="AZ66" s="97"/>
      <c r="BA66" s="97"/>
      <c r="BB66" s="97"/>
      <c r="BC66" s="99"/>
      <c r="BD66" s="99"/>
      <c r="BE66" s="99"/>
      <c r="BF66" s="99"/>
      <c r="BG66" s="99"/>
      <c r="BH66" s="99"/>
      <c r="BI66" s="99"/>
      <c r="BJ66" s="99"/>
      <c r="BK66" s="99"/>
      <c r="BL66" s="99"/>
      <c r="BM66" s="99"/>
      <c r="BN66" s="99"/>
      <c r="BO66" s="99"/>
      <c r="BP66" s="99"/>
      <c r="BQ66" s="99"/>
      <c r="BR66" s="99"/>
      <c r="BS66" s="99"/>
      <c r="BT66" s="99"/>
    </row>
    <row r="67" spans="1:72" s="100" customFormat="1" ht="15" customHeight="1">
      <c r="A67" s="19"/>
      <c r="B67" s="19"/>
      <c r="C67" s="96"/>
      <c r="D67" s="96"/>
      <c r="E67" s="104"/>
      <c r="F67" s="104"/>
      <c r="G67" s="96"/>
      <c r="H67" s="95"/>
      <c r="I67" s="95"/>
      <c r="J67" s="96"/>
      <c r="K67" s="96"/>
      <c r="L67" s="96"/>
      <c r="M67" s="96"/>
      <c r="N67" s="96"/>
      <c r="O67" s="96"/>
      <c r="P67" s="96"/>
      <c r="Q67" s="94"/>
      <c r="R67" s="8"/>
      <c r="S67" s="97"/>
      <c r="T67" s="97"/>
      <c r="U67" s="97"/>
      <c r="V67" s="97"/>
      <c r="W67" s="97"/>
      <c r="X67" s="91"/>
      <c r="Y67" s="98"/>
      <c r="Z67" s="98"/>
      <c r="AA67" s="98"/>
      <c r="AB67" s="8"/>
      <c r="AC67" s="8"/>
      <c r="AD67" s="8"/>
      <c r="AE67" s="8"/>
      <c r="AF67" s="8"/>
      <c r="AG67" s="8"/>
      <c r="AH67" s="98"/>
      <c r="AI67" s="98"/>
      <c r="AJ67" s="98"/>
      <c r="AK67" s="98"/>
      <c r="AL67" s="98"/>
      <c r="AM67" s="98"/>
      <c r="AN67" s="98"/>
      <c r="AO67" s="98"/>
      <c r="AP67" s="98"/>
      <c r="AQ67" s="98"/>
      <c r="AR67" s="98"/>
      <c r="AS67" s="98"/>
      <c r="AT67" s="98"/>
      <c r="AU67" s="97"/>
      <c r="AV67" s="97"/>
      <c r="AW67" s="97"/>
      <c r="AX67" s="97"/>
      <c r="AY67" s="97"/>
      <c r="AZ67" s="97"/>
      <c r="BA67" s="97"/>
      <c r="BB67" s="97"/>
      <c r="BC67" s="99"/>
      <c r="BD67" s="99"/>
      <c r="BE67" s="12"/>
      <c r="BF67" s="12"/>
      <c r="BG67" s="12"/>
      <c r="BH67" s="12"/>
      <c r="BI67" s="12"/>
      <c r="BJ67" s="12"/>
      <c r="BK67" s="12"/>
      <c r="BL67" s="12"/>
      <c r="BM67" s="12"/>
      <c r="BN67" s="12"/>
      <c r="BO67" s="12"/>
      <c r="BP67" s="12"/>
      <c r="BQ67" s="12"/>
      <c r="BR67" s="12"/>
      <c r="BS67" s="12"/>
      <c r="BT67" s="12"/>
    </row>
    <row r="68" spans="1:72" s="110" customFormat="1" ht="26.25" customHeight="1">
      <c r="A68" s="19"/>
      <c r="B68" s="19"/>
      <c r="C68" s="105"/>
      <c r="D68" s="96"/>
      <c r="E68" s="104"/>
      <c r="F68" s="92" t="str">
        <f>$J$1</f>
        <v>Seilesing HI 2015, ALDER</v>
      </c>
      <c r="G68" s="106"/>
      <c r="H68" s="106"/>
      <c r="I68" s="106"/>
      <c r="J68" s="106"/>
      <c r="K68" s="106"/>
      <c r="L68" s="106"/>
      <c r="M68" s="106"/>
      <c r="N68" s="106"/>
      <c r="O68" s="106"/>
      <c r="P68" s="106"/>
      <c r="Q68" s="106"/>
      <c r="R68" s="8"/>
      <c r="S68" s="107"/>
      <c r="T68" s="107"/>
      <c r="U68" s="107"/>
      <c r="V68" s="107"/>
      <c r="W68" s="107"/>
      <c r="X68" s="91"/>
      <c r="Y68" s="108"/>
      <c r="Z68" s="108"/>
      <c r="AA68" s="108"/>
      <c r="AB68" s="8"/>
      <c r="AC68" s="8"/>
      <c r="AD68" s="8"/>
      <c r="AE68" s="8"/>
      <c r="AF68" s="8"/>
      <c r="AG68" s="8"/>
      <c r="AH68" s="108"/>
      <c r="AI68" s="108"/>
      <c r="AJ68" s="108"/>
      <c r="AK68" s="108"/>
      <c r="AL68" s="108"/>
      <c r="AM68" s="108"/>
      <c r="AN68" s="108"/>
      <c r="AO68" s="108"/>
      <c r="AP68" s="108"/>
      <c r="AQ68" s="108"/>
      <c r="AR68" s="108"/>
      <c r="AS68" s="108"/>
      <c r="AT68" s="108"/>
      <c r="AU68" s="108"/>
      <c r="AV68" s="108"/>
      <c r="AW68" s="107"/>
      <c r="AX68" s="107"/>
      <c r="AY68" s="107"/>
      <c r="AZ68" s="107"/>
      <c r="BA68" s="107"/>
      <c r="BB68" s="107"/>
      <c r="BC68" s="109"/>
      <c r="BD68" s="109"/>
      <c r="BE68" s="12"/>
      <c r="BF68" s="12"/>
      <c r="BG68" s="12"/>
      <c r="BH68" s="12"/>
      <c r="BI68" s="12"/>
      <c r="BJ68" s="12"/>
      <c r="BK68" s="12"/>
      <c r="BL68" s="12"/>
      <c r="BM68" s="12"/>
      <c r="BN68" s="12"/>
      <c r="BO68" s="12"/>
      <c r="BP68" s="12"/>
      <c r="BQ68" s="12"/>
      <c r="BR68" s="12"/>
      <c r="BS68" s="12"/>
      <c r="BT68" s="12"/>
    </row>
    <row r="69" spans="1:72" s="117" customFormat="1" ht="15" customHeight="1">
      <c r="A69" s="19"/>
      <c r="B69" s="19"/>
      <c r="C69" s="111"/>
      <c r="D69" s="111"/>
      <c r="E69" s="112"/>
      <c r="F69" s="112"/>
      <c r="G69" s="111"/>
      <c r="H69" s="113"/>
      <c r="I69" s="113"/>
      <c r="J69" s="111"/>
      <c r="K69" s="111"/>
      <c r="L69" s="111"/>
      <c r="M69" s="111"/>
      <c r="N69" s="111"/>
      <c r="O69" s="111"/>
      <c r="P69" s="111"/>
      <c r="Q69" s="114"/>
      <c r="R69" s="8"/>
      <c r="S69" s="115"/>
      <c r="T69" s="115"/>
      <c r="U69" s="115"/>
      <c r="V69" s="115"/>
      <c r="W69" s="115"/>
      <c r="X69" s="91"/>
      <c r="Y69" s="19"/>
      <c r="Z69" s="19"/>
      <c r="AA69" s="19"/>
      <c r="AB69" s="8"/>
      <c r="AC69" s="8"/>
      <c r="AD69" s="8"/>
      <c r="AE69" s="8"/>
      <c r="AF69" s="8"/>
      <c r="AG69" s="8"/>
      <c r="AH69" s="19"/>
      <c r="AI69" s="19"/>
      <c r="AJ69" s="19"/>
      <c r="AK69" s="19"/>
      <c r="AL69" s="19"/>
      <c r="AM69" s="19"/>
      <c r="AN69" s="19"/>
      <c r="AO69" s="19"/>
      <c r="AP69" s="19"/>
      <c r="AQ69" s="19"/>
      <c r="AR69" s="19"/>
      <c r="AS69" s="19"/>
      <c r="AT69" s="19"/>
      <c r="AU69" s="115"/>
      <c r="AV69" s="115"/>
      <c r="AW69" s="115"/>
      <c r="AX69" s="115"/>
      <c r="AY69" s="115"/>
      <c r="AZ69" s="115"/>
      <c r="BA69" s="115"/>
      <c r="BB69" s="115"/>
      <c r="BC69" s="116"/>
      <c r="BD69" s="116"/>
      <c r="BE69" s="12"/>
      <c r="BF69" s="12"/>
      <c r="BG69" s="12"/>
      <c r="BH69" s="12"/>
      <c r="BI69" s="12"/>
      <c r="BJ69" s="12"/>
      <c r="BK69" s="12"/>
      <c r="BL69" s="12"/>
      <c r="BM69" s="12"/>
      <c r="BN69" s="12"/>
      <c r="BO69" s="12"/>
      <c r="BP69" s="12"/>
      <c r="BQ69" s="12"/>
      <c r="BR69" s="12"/>
      <c r="BS69" s="12"/>
      <c r="BT69" s="12"/>
    </row>
    <row r="70" spans="1:72" ht="18" customHeight="1">
      <c r="A70" s="19"/>
      <c r="B70" s="19"/>
      <c r="C70" s="118"/>
      <c r="D70" s="118"/>
      <c r="E70" s="118"/>
      <c r="F70" s="118"/>
      <c r="G70" s="119" t="s">
        <v>34</v>
      </c>
      <c r="H70" s="120"/>
      <c r="I70" s="120"/>
      <c r="J70" s="120"/>
      <c r="K70" s="120"/>
      <c r="L70" s="121"/>
      <c r="M70" s="122"/>
      <c r="N70" s="122"/>
      <c r="O70" s="122"/>
      <c r="P70" s="122"/>
      <c r="Q70" s="123"/>
      <c r="R70" s="8"/>
      <c r="S70" s="124"/>
      <c r="T70" s="124"/>
      <c r="U70" s="124"/>
      <c r="V70" s="124"/>
      <c r="W70" s="124"/>
      <c r="X70" s="124"/>
      <c r="Y70" s="19"/>
      <c r="Z70" s="19"/>
      <c r="AA70" s="19"/>
      <c r="AB70" s="8"/>
      <c r="AC70" s="8"/>
      <c r="AD70" s="8"/>
      <c r="AE70" s="8"/>
      <c r="AF70" s="8"/>
      <c r="AG70" s="8"/>
      <c r="AH70" s="19"/>
      <c r="AI70" s="19"/>
      <c r="AJ70" s="19"/>
      <c r="AK70" s="19"/>
      <c r="AL70" s="19"/>
      <c r="AM70" s="19"/>
      <c r="AN70" s="19"/>
      <c r="AO70" s="19"/>
      <c r="AP70" s="19"/>
      <c r="AQ70" s="19"/>
      <c r="AR70" s="19"/>
      <c r="AS70" s="19"/>
      <c r="AT70" s="19"/>
      <c r="AU70" s="19"/>
      <c r="AV70" s="19"/>
      <c r="AW70" s="19"/>
      <c r="AX70" s="19"/>
      <c r="AY70" s="19"/>
      <c r="AZ70" s="19"/>
      <c r="BA70" s="19"/>
      <c r="BB70" s="19"/>
      <c r="BE70" s="12"/>
      <c r="BF70" s="12"/>
      <c r="BG70" s="12"/>
      <c r="BH70" s="12"/>
      <c r="BI70" s="12"/>
      <c r="BJ70" s="12"/>
      <c r="BK70" s="12"/>
      <c r="BL70" s="12"/>
      <c r="BM70" s="12"/>
      <c r="BN70" s="12"/>
      <c r="BO70" s="12"/>
      <c r="BP70" s="12"/>
      <c r="BQ70" s="12"/>
      <c r="BR70" s="12"/>
      <c r="BS70" s="12"/>
      <c r="BT70" s="12"/>
    </row>
    <row r="71" spans="1:72">
      <c r="A71" s="19"/>
      <c r="B71" s="19"/>
      <c r="C71" s="118"/>
      <c r="D71" s="118"/>
      <c r="E71" s="126"/>
      <c r="F71" s="126"/>
      <c r="G71" s="147" t="str">
        <f>Q3</f>
        <v>MODAL</v>
      </c>
      <c r="H71" s="464" t="str">
        <f t="shared" ref="H71:P72" si="7">H3</f>
        <v>Harald</v>
      </c>
      <c r="I71" s="464" t="str">
        <f t="shared" si="7"/>
        <v>Lisbet</v>
      </c>
      <c r="J71" s="464" t="str">
        <f t="shared" si="7"/>
        <v>Hildegunn</v>
      </c>
      <c r="K71" s="464" t="str">
        <f t="shared" si="7"/>
        <v>Stian</v>
      </c>
      <c r="L71" s="464" t="str">
        <f t="shared" si="7"/>
        <v>Merete</v>
      </c>
      <c r="M71" s="464" t="str">
        <f t="shared" si="7"/>
        <v>Janicke</v>
      </c>
      <c r="N71" s="464" t="str">
        <f t="shared" si="7"/>
        <v>Silje</v>
      </c>
      <c r="O71" s="464" t="str">
        <f t="shared" si="7"/>
        <v>Asbjørn</v>
      </c>
      <c r="P71" s="464" t="str">
        <f t="shared" si="7"/>
        <v>Else</v>
      </c>
      <c r="Q71" s="129"/>
      <c r="R71" s="8"/>
      <c r="S71" s="130"/>
      <c r="T71" s="130"/>
      <c r="U71" s="130"/>
      <c r="V71" s="130"/>
      <c r="W71" s="130"/>
      <c r="X71" s="130"/>
      <c r="Y71" s="19"/>
      <c r="Z71" s="19"/>
      <c r="AA71" s="19"/>
      <c r="AB71" s="8"/>
      <c r="AC71" s="8"/>
      <c r="AD71" s="8"/>
      <c r="AE71" s="8"/>
      <c r="AF71" s="8"/>
      <c r="AG71" s="8"/>
      <c r="AH71" s="19"/>
      <c r="AI71" s="19"/>
      <c r="AJ71" s="19"/>
      <c r="AK71" s="19"/>
      <c r="AL71" s="19"/>
      <c r="AM71" s="19"/>
      <c r="AN71" s="19"/>
      <c r="AO71" s="19"/>
      <c r="AP71" s="19"/>
      <c r="AQ71" s="19"/>
      <c r="AR71" s="19"/>
      <c r="AS71" s="19"/>
      <c r="AT71" s="19"/>
      <c r="AU71" s="19"/>
      <c r="AV71" s="131"/>
      <c r="AW71" s="19"/>
      <c r="AX71" s="19"/>
      <c r="AY71" s="19"/>
      <c r="AZ71" s="19"/>
      <c r="BA71" s="19"/>
      <c r="BB71" s="19"/>
      <c r="BE71" s="12"/>
      <c r="BF71" s="12"/>
      <c r="BG71" s="12"/>
      <c r="BH71" s="12"/>
      <c r="BI71" s="12"/>
      <c r="BJ71" s="12"/>
      <c r="BK71" s="12"/>
      <c r="BL71" s="12"/>
      <c r="BM71" s="12"/>
      <c r="BN71" s="12"/>
      <c r="BO71" s="12"/>
      <c r="BP71" s="12"/>
      <c r="BQ71" s="12"/>
      <c r="BR71" s="12"/>
      <c r="BS71" s="12"/>
      <c r="BT71" s="12"/>
    </row>
    <row r="72" spans="1:72" ht="12.75" customHeight="1">
      <c r="A72" s="19"/>
      <c r="B72" s="19"/>
      <c r="C72" s="118"/>
      <c r="D72" s="118"/>
      <c r="E72" s="118"/>
      <c r="F72" s="118"/>
      <c r="G72" s="132" t="str">
        <f>Q4</f>
        <v>(R1-R5)</v>
      </c>
      <c r="H72" s="75">
        <f t="shared" si="7"/>
        <v>3</v>
      </c>
      <c r="I72" s="75">
        <f t="shared" si="7"/>
        <v>1</v>
      </c>
      <c r="J72" s="75">
        <f t="shared" si="7"/>
        <v>2</v>
      </c>
      <c r="K72" s="75">
        <f t="shared" si="7"/>
        <v>10</v>
      </c>
      <c r="L72" s="75">
        <f t="shared" si="7"/>
        <v>4</v>
      </c>
      <c r="M72" s="75">
        <f t="shared" si="7"/>
        <v>9</v>
      </c>
      <c r="N72" s="75">
        <f t="shared" si="7"/>
        <v>5</v>
      </c>
      <c r="O72" s="75">
        <f t="shared" si="7"/>
        <v>8</v>
      </c>
      <c r="P72" s="75">
        <f t="shared" si="7"/>
        <v>6</v>
      </c>
      <c r="Q72" s="133" t="s">
        <v>35</v>
      </c>
      <c r="R72" s="8"/>
      <c r="S72" s="130"/>
      <c r="T72" s="130"/>
      <c r="U72" s="130"/>
      <c r="V72" s="130"/>
      <c r="W72" s="130"/>
      <c r="X72" s="130"/>
      <c r="Y72" s="19"/>
      <c r="Z72" s="19"/>
      <c r="AA72" s="19"/>
      <c r="AB72" s="8"/>
      <c r="AC72" s="8"/>
      <c r="AD72" s="8"/>
      <c r="AE72" s="8"/>
      <c r="AF72" s="8"/>
      <c r="AG72" s="8"/>
      <c r="AH72" s="19"/>
      <c r="AI72" s="19"/>
      <c r="AJ72" s="19"/>
      <c r="AK72" s="19"/>
      <c r="AL72" s="19"/>
      <c r="AM72" s="19"/>
      <c r="AN72" s="19"/>
      <c r="AO72" s="19"/>
      <c r="AP72" s="19"/>
      <c r="AQ72" s="19"/>
      <c r="AR72" s="19"/>
      <c r="AS72" s="19"/>
      <c r="AT72" s="19"/>
      <c r="AU72" s="19"/>
      <c r="AV72" s="19"/>
      <c r="AW72" s="19"/>
      <c r="AX72" s="19"/>
      <c r="AY72" s="19"/>
      <c r="AZ72" s="19"/>
      <c r="BA72" s="19"/>
      <c r="BB72" s="19"/>
      <c r="BE72" s="12"/>
      <c r="BF72" s="12"/>
      <c r="BG72" s="12"/>
      <c r="BH72" s="12"/>
      <c r="BI72" s="12"/>
      <c r="BJ72" s="12"/>
      <c r="BK72" s="12"/>
      <c r="BL72" s="12"/>
      <c r="BM72" s="12"/>
      <c r="BN72" s="12"/>
      <c r="BO72" s="12"/>
      <c r="BP72" s="12"/>
      <c r="BQ72" s="12"/>
      <c r="BR72" s="12"/>
      <c r="BS72" s="12"/>
      <c r="BT72" s="12"/>
    </row>
    <row r="73" spans="1:72" ht="12.75" customHeight="1">
      <c r="A73" s="19"/>
      <c r="B73" s="19"/>
      <c r="C73" s="134"/>
      <c r="D73" s="135"/>
      <c r="E73" s="136"/>
      <c r="F73" s="136"/>
      <c r="G73" s="137">
        <v>0</v>
      </c>
      <c r="H73" s="26" t="str">
        <f t="array" ref="H73">IF(COUNT(IF($Q$5:$Q$54=$G73,H$5:H$54,""))=0,"-",COUNT(IF($Q$5:$Q$54=$G73,H$5:H$54,"")))</f>
        <v>-</v>
      </c>
      <c r="I73" s="26" t="str">
        <f t="array" ref="I73">IF(COUNT(IF($Q$5:$Q$54=$G73,I$5:I$54,""))=0,"-",COUNT(IF($Q$5:$Q$54=$G73,I$5:I$54,"")))</f>
        <v>-</v>
      </c>
      <c r="J73" s="26" t="str">
        <f>IF(COUNT(IF($Q$5:$Q$54=$G73,J$5:J$54,""))=0,"-",COUNT(IF($Q$5:$Q$54=$G73,J$5:J$54,"")))</f>
        <v>-</v>
      </c>
      <c r="K73" s="26" t="str">
        <f t="array" ref="K73">IF(COUNT(IF($Q$5:$Q$54=$G73,K$5:K$54,""))=0,"-",COUNT(IF($Q$5:$Q$54=$G73,K$5:K$54,"")))</f>
        <v>-</v>
      </c>
      <c r="L73" s="26" t="str">
        <f t="array" ref="L73">IF(COUNT(IF($Q$5:$Q$54=$G73,L$5:L$54,""))=0,"-",COUNT(IF($Q$5:$Q$54=$G73,L$5:L$54,"")))</f>
        <v>-</v>
      </c>
      <c r="M73" s="26" t="str">
        <f t="array" ref="M73">IF(COUNT(IF($Q$5:$Q$54=$G73,M$5:M$54,""))=0,"-",COUNT(IF($Q$5:$Q$54=$G73,M$5:M$54,"")))</f>
        <v>-</v>
      </c>
      <c r="N73" s="26" t="str">
        <f t="array" ref="N73">IF(COUNT(IF($Q$5:$Q$54=$G73,N$5:N$54,""))=0,"-",COUNT(IF($Q$5:$Q$54=$G73,N$5:N$54,"")))</f>
        <v>-</v>
      </c>
      <c r="O73" s="26" t="str">
        <f t="array" ref="O73">IF(COUNT(IF($Q$5:$Q$54=$G73,O$5:O$54,""))=0,"-",COUNT(IF($Q$5:$Q$54=$G73,O$5:O$54,"")))</f>
        <v>-</v>
      </c>
      <c r="P73" s="26" t="str">
        <f t="array" ref="P73">IF(COUNT(IF($Q$5:$Q$54=$G73,P$5:P$54,""))=0,"-",COUNT(IF($Q$5:$Q$54=$G73,P$5:P$54,"")))</f>
        <v>-</v>
      </c>
      <c r="Q73" s="138" t="str">
        <f t="array" ref="Q73">IF(H73:P73="-","-",SUM(H73:P73))</f>
        <v>-</v>
      </c>
      <c r="R73" s="8"/>
      <c r="S73" s="130"/>
      <c r="T73" s="130"/>
      <c r="U73" s="130"/>
      <c r="V73" s="130"/>
      <c r="W73" s="130"/>
      <c r="X73" s="130"/>
      <c r="Y73" s="19"/>
      <c r="Z73" s="19"/>
      <c r="AA73" s="19"/>
      <c r="AB73" s="8"/>
      <c r="AC73" s="8"/>
      <c r="AD73" s="8"/>
      <c r="AE73" s="8"/>
      <c r="AF73" s="8"/>
      <c r="AG73" s="8"/>
      <c r="AH73" s="8"/>
      <c r="AI73" s="19"/>
      <c r="AJ73" s="19"/>
      <c r="AK73" s="19"/>
      <c r="AL73" s="19"/>
      <c r="AM73" s="19"/>
      <c r="AN73" s="19"/>
      <c r="AO73" s="19"/>
      <c r="AP73" s="19"/>
      <c r="AQ73" s="19"/>
      <c r="AR73" s="19"/>
      <c r="AS73" s="19"/>
      <c r="AT73" s="19"/>
      <c r="AU73" s="19"/>
      <c r="AV73" s="19"/>
      <c r="AW73" s="19"/>
      <c r="AX73" s="19"/>
      <c r="AY73" s="19"/>
      <c r="AZ73" s="19"/>
      <c r="BA73" s="19"/>
      <c r="BB73" s="19"/>
      <c r="BE73" s="12"/>
      <c r="BF73" s="12"/>
      <c r="BG73" s="12"/>
      <c r="BH73" s="12"/>
      <c r="BI73" s="12"/>
      <c r="BJ73" s="12"/>
      <c r="BK73" s="12"/>
      <c r="BL73" s="12"/>
      <c r="BM73" s="12"/>
      <c r="BN73" s="12"/>
      <c r="BO73" s="12"/>
      <c r="BP73" s="12"/>
      <c r="BQ73" s="12"/>
      <c r="BR73" s="12"/>
      <c r="BS73" s="12"/>
      <c r="BT73" s="12"/>
    </row>
    <row r="74" spans="1:72" ht="12.75" customHeight="1">
      <c r="A74" s="19"/>
      <c r="B74" s="19"/>
      <c r="C74" s="139"/>
      <c r="D74" s="139"/>
      <c r="E74" s="136"/>
      <c r="F74" s="136"/>
      <c r="G74" s="140">
        <f t="shared" ref="G74:G88" si="8">G73+1</f>
        <v>1</v>
      </c>
      <c r="H74" s="26" t="str">
        <f t="array" ref="H74">IF(COUNT(IF($Q$5:$Q$54=$G74,H$5:H$54,""))=0,"-",COUNT(IF($Q$5:$Q$54=$G74,H$5:H$54,"")))</f>
        <v>-</v>
      </c>
      <c r="I74" s="26" t="str">
        <f t="array" ref="I74">IF(COUNT(IF($Q$5:$Q$54=$G74,I$5:I$54,""))=0,"-",COUNT(IF($Q$5:$Q$54=$G74,I$5:I$54,"")))</f>
        <v>-</v>
      </c>
      <c r="J74" s="26" t="str">
        <f t="array" ref="J74">IF(COUNT(IF($Q$5:$Q$54=$G74,J$5:J$54,""))=0,"-",COUNT(IF($Q$5:$Q$54=$G74,J$5:J$54,"")))</f>
        <v>-</v>
      </c>
      <c r="K74" s="26" t="str">
        <f t="array" ref="K74">IF(COUNT(IF($Q$5:$Q$54=$G74,K$5:K$54,""))=0,"-",COUNT(IF($Q$5:$Q$54=$G74,K$5:K$54,"")))</f>
        <v>-</v>
      </c>
      <c r="L74" s="26" t="str">
        <f t="array" ref="L74">IF(COUNT(IF($Q$5:$Q$54=$G74,L$5:L$54,""))=0,"-",COUNT(IF($Q$5:$Q$54=$G74,L$5:L$54,"")))</f>
        <v>-</v>
      </c>
      <c r="M74" s="26" t="str">
        <f t="array" ref="M74">IF(COUNT(IF($Q$5:$Q$54=$G74,M$5:M$54,""))=0,"-",COUNT(IF($Q$5:$Q$54=$G74,M$5:M$54,"")))</f>
        <v>-</v>
      </c>
      <c r="N74" s="26" t="str">
        <f t="array" ref="N74">IF(COUNT(IF($Q$5:$Q$54=$G74,N$5:N$54,""))=0,"-",COUNT(IF($Q$5:$Q$54=$G74,N$5:N$54,"")))</f>
        <v>-</v>
      </c>
      <c r="O74" s="26" t="str">
        <f t="array" ref="O74">IF(COUNT(IF($Q$5:$Q$54=$G74,O$5:O$54,""))=0,"-",COUNT(IF($Q$5:$Q$54=$G74,O$5:O$54,"")))</f>
        <v>-</v>
      </c>
      <c r="P74" s="26" t="str">
        <f t="array" ref="P74">IF(COUNT(IF($Q$5:$Q$54=$G74,P$5:P$54,""))=0,"-",COUNT(IF($Q$5:$Q$54=$G74,P$5:P$54,"")))</f>
        <v>-</v>
      </c>
      <c r="Q74" s="127" t="str">
        <f t="array" ref="Q74">IF(H74:P74="-","-",SUM(H74:P74))</f>
        <v>-</v>
      </c>
      <c r="R74" s="8"/>
      <c r="S74" s="141"/>
      <c r="T74" s="141"/>
      <c r="U74" s="141"/>
      <c r="V74" s="141"/>
      <c r="W74" s="141"/>
      <c r="X74" s="141"/>
      <c r="Y74" s="19"/>
      <c r="Z74" s="19"/>
      <c r="AA74" s="19"/>
      <c r="AB74" s="8"/>
      <c r="AC74" s="8"/>
      <c r="AD74" s="8"/>
      <c r="AE74" s="8"/>
      <c r="AF74" s="8"/>
      <c r="AG74" s="8"/>
      <c r="AH74" s="8"/>
      <c r="AI74" s="19"/>
      <c r="AJ74" s="19"/>
      <c r="AK74" s="19"/>
      <c r="AL74" s="19"/>
      <c r="AM74" s="19"/>
      <c r="AN74" s="19"/>
      <c r="AO74" s="19"/>
      <c r="AP74" s="19"/>
      <c r="AQ74" s="19"/>
      <c r="AR74" s="19"/>
      <c r="AS74" s="19"/>
      <c r="AT74" s="19"/>
      <c r="AU74" s="19"/>
      <c r="AV74" s="19"/>
      <c r="AW74" s="19"/>
      <c r="AX74" s="19"/>
      <c r="AY74" s="19"/>
      <c r="AZ74" s="19"/>
      <c r="BA74" s="19"/>
      <c r="BB74" s="19"/>
      <c r="BE74" s="12"/>
      <c r="BF74" s="12"/>
      <c r="BG74" s="12"/>
      <c r="BH74" s="12"/>
      <c r="BI74" s="12"/>
      <c r="BJ74" s="12"/>
      <c r="BK74" s="12"/>
      <c r="BL74" s="12"/>
      <c r="BM74" s="12"/>
      <c r="BN74" s="12"/>
      <c r="BO74" s="12"/>
      <c r="BP74" s="12"/>
      <c r="BQ74" s="12"/>
      <c r="BR74" s="12"/>
      <c r="BS74" s="12"/>
      <c r="BT74" s="12"/>
    </row>
    <row r="75" spans="1:72" ht="12.75" customHeight="1">
      <c r="A75" s="19"/>
      <c r="B75" s="19"/>
      <c r="C75" s="139"/>
      <c r="D75" s="139"/>
      <c r="E75" s="136"/>
      <c r="F75" s="136"/>
      <c r="G75" s="140">
        <f t="shared" si="8"/>
        <v>2</v>
      </c>
      <c r="H75" s="26">
        <f t="array" ref="H75">IF(COUNT(IF($Q$5:$Q$54=$G75,H$5:H$54,""))=0,"-",COUNT(IF($Q$5:$Q$54=$G75,H$5:H$54,"")))</f>
        <v>4</v>
      </c>
      <c r="I75" s="26">
        <f t="array" ref="I75">IF(COUNT(IF($Q$5:$Q$54=$G75,I$5:I$54,""))=0,"-",COUNT(IF($Q$5:$Q$54=$G75,I$5:I$54,"")))</f>
        <v>4</v>
      </c>
      <c r="J75" s="26">
        <f t="array" ref="J75">IF(COUNT(IF($Q$5:$Q$54=$G75,J$5:J$54,""))=0,"-",COUNT(IF($Q$5:$Q$54=$G75,J$5:J$54,"")))</f>
        <v>4</v>
      </c>
      <c r="K75" s="26">
        <f t="array" ref="K75">IF(COUNT(IF($Q$5:$Q$54=$G75,K$5:K$54,""))=0,"-",COUNT(IF($Q$5:$Q$54=$G75,K$5:K$54,"")))</f>
        <v>4</v>
      </c>
      <c r="L75" s="26">
        <f t="array" ref="L75">IF(COUNT(IF($Q$5:$Q$54=$G75,L$5:L$54,""))=0,"-",COUNT(IF($Q$5:$Q$54=$G75,L$5:L$54,"")))</f>
        <v>4</v>
      </c>
      <c r="M75" s="26">
        <f t="array" ref="M75">IF(COUNT(IF($Q$5:$Q$54=$G75,M$5:M$54,""))=0,"-",COUNT(IF($Q$5:$Q$54=$G75,M$5:M$54,"")))</f>
        <v>4</v>
      </c>
      <c r="N75" s="26">
        <f t="array" ref="N75">IF(COUNT(IF($Q$5:$Q$54=$G75,N$5:N$54,""))=0,"-",COUNT(IF($Q$5:$Q$54=$G75,N$5:N$54,"")))</f>
        <v>4</v>
      </c>
      <c r="O75" s="26">
        <f t="array" ref="O75">IF(COUNT(IF($Q$5:$Q$54=$G75,O$5:O$54,""))=0,"-",COUNT(IF($Q$5:$Q$54=$G75,O$5:O$54,"")))</f>
        <v>4</v>
      </c>
      <c r="P75" s="26">
        <f t="array" ref="P75">IF(COUNT(IF($Q$5:$Q$54=$G75,P$5:P$54,""))=0,"-",COUNT(IF($Q$5:$Q$54=$G75,P$5:P$54,"")))</f>
        <v>4</v>
      </c>
      <c r="Q75" s="127">
        <f t="array" ref="Q75">IF(H75:P75="-","-",SUM(H75:P75))</f>
        <v>36</v>
      </c>
      <c r="R75" s="8"/>
      <c r="S75" s="141"/>
      <c r="T75" s="141"/>
      <c r="U75" s="141"/>
      <c r="V75" s="141"/>
      <c r="W75" s="141"/>
      <c r="X75" s="141"/>
      <c r="Y75" s="19"/>
      <c r="Z75" s="19"/>
      <c r="AA75" s="19"/>
      <c r="AB75" s="8"/>
      <c r="AC75" s="8"/>
      <c r="AD75" s="8"/>
      <c r="AE75" s="8"/>
      <c r="AF75" s="8"/>
      <c r="AG75" s="8"/>
      <c r="AH75" s="19"/>
      <c r="AI75" s="19"/>
      <c r="AJ75" s="19"/>
      <c r="AK75" s="19"/>
      <c r="AL75" s="19"/>
      <c r="AM75" s="19"/>
      <c r="AN75" s="19"/>
      <c r="AO75" s="19"/>
      <c r="AP75" s="19"/>
      <c r="AQ75" s="19"/>
      <c r="AR75" s="19"/>
      <c r="AS75" s="19"/>
      <c r="AT75" s="19"/>
      <c r="AU75" s="19"/>
      <c r="AV75" s="19"/>
      <c r="AW75" s="19"/>
      <c r="AX75" s="19"/>
      <c r="AY75" s="19"/>
      <c r="AZ75" s="19"/>
      <c r="BA75" s="19"/>
      <c r="BB75" s="19"/>
      <c r="BE75" s="12"/>
      <c r="BF75" s="12"/>
      <c r="BG75" s="12"/>
      <c r="BH75" s="12"/>
      <c r="BI75" s="12"/>
      <c r="BJ75" s="12"/>
      <c r="BK75" s="12"/>
      <c r="BL75" s="12"/>
      <c r="BM75" s="12"/>
      <c r="BN75" s="12"/>
      <c r="BO75" s="12"/>
      <c r="BP75" s="12"/>
      <c r="BQ75" s="12"/>
      <c r="BR75" s="12"/>
      <c r="BS75" s="12"/>
      <c r="BT75" s="12"/>
    </row>
    <row r="76" spans="1:72" ht="12.75" customHeight="1">
      <c r="A76" s="19"/>
      <c r="B76" s="19"/>
      <c r="C76" s="118"/>
      <c r="D76" s="118"/>
      <c r="E76" s="136"/>
      <c r="F76" s="136"/>
      <c r="G76" s="140">
        <f t="shared" si="8"/>
        <v>3</v>
      </c>
      <c r="H76" s="26">
        <f t="array" ref="H76">IF(COUNT(IF($Q$5:$Q$54=$G76,H$5:H$54,""))=0,"-",COUNT(IF($Q$5:$Q$54=$G76,H$5:H$54,"")))</f>
        <v>4</v>
      </c>
      <c r="I76" s="26">
        <f t="array" ref="I76">IF(COUNT(IF($Q$5:$Q$54=$G76,I$5:I$54,""))=0,"-",COUNT(IF($Q$5:$Q$54=$G76,I$5:I$54,"")))</f>
        <v>4</v>
      </c>
      <c r="J76" s="26">
        <f t="array" ref="J76">IF(COUNT(IF($Q$5:$Q$54=$G76,J$5:J$54,""))=0,"-",COUNT(IF($Q$5:$Q$54=$G76,J$5:J$54,"")))</f>
        <v>4</v>
      </c>
      <c r="K76" s="26">
        <f t="array" ref="K76">IF(COUNT(IF($Q$5:$Q$54=$G76,K$5:K$54,""))=0,"-",COUNT(IF($Q$5:$Q$54=$G76,K$5:K$54,"")))</f>
        <v>4</v>
      </c>
      <c r="L76" s="26">
        <f t="array" ref="L76">IF(COUNT(IF($Q$5:$Q$54=$G76,L$5:L$54,""))=0,"-",COUNT(IF($Q$5:$Q$54=$G76,L$5:L$54,"")))</f>
        <v>4</v>
      </c>
      <c r="M76" s="26">
        <f t="array" ref="M76">IF(COUNT(IF($Q$5:$Q$54=$G76,M$5:M$54,""))=0,"-",COUNT(IF($Q$5:$Q$54=$G76,M$5:M$54,"")))</f>
        <v>4</v>
      </c>
      <c r="N76" s="26">
        <f t="array" ref="N76">IF(COUNT(IF($Q$5:$Q$54=$G76,N$5:N$54,""))=0,"-",COUNT(IF($Q$5:$Q$54=$G76,N$5:N$54,"")))</f>
        <v>4</v>
      </c>
      <c r="O76" s="26">
        <f t="array" ref="O76">IF(COUNT(IF($Q$5:$Q$54=$G76,O$5:O$54,""))=0,"-",COUNT(IF($Q$5:$Q$54=$G76,O$5:O$54,"")))</f>
        <v>4</v>
      </c>
      <c r="P76" s="26">
        <f t="array" ref="P76">IF(COUNT(IF($Q$5:$Q$54=$G76,P$5:P$54,""))=0,"-",COUNT(IF($Q$5:$Q$54=$G76,P$5:P$54,"")))</f>
        <v>4</v>
      </c>
      <c r="Q76" s="127">
        <f t="array" ref="Q76">IF(H76:P76="-","-",SUM(H76:P76))</f>
        <v>36</v>
      </c>
      <c r="R76" s="8"/>
      <c r="S76" s="141"/>
      <c r="T76" s="141"/>
      <c r="U76" s="141"/>
      <c r="V76" s="141"/>
      <c r="W76" s="141"/>
      <c r="X76" s="141"/>
      <c r="Y76" s="19"/>
      <c r="Z76" s="19"/>
      <c r="AA76" s="19"/>
      <c r="AB76" s="8"/>
      <c r="AC76" s="8"/>
      <c r="AD76" s="8"/>
      <c r="AE76" s="8"/>
      <c r="AF76" s="8"/>
      <c r="AG76" s="8"/>
      <c r="AH76" s="19"/>
      <c r="AI76" s="19"/>
      <c r="AJ76" s="19"/>
      <c r="AK76" s="19"/>
      <c r="AL76" s="19"/>
      <c r="AM76" s="19"/>
      <c r="AN76" s="19"/>
      <c r="AO76" s="19"/>
      <c r="AP76" s="19"/>
      <c r="AQ76" s="19"/>
      <c r="AR76" s="19"/>
      <c r="AS76" s="19"/>
      <c r="AT76" s="19"/>
      <c r="AU76" s="19"/>
      <c r="AV76" s="19"/>
      <c r="AW76" s="19"/>
      <c r="AX76" s="19"/>
      <c r="AY76" s="19"/>
      <c r="AZ76" s="19"/>
      <c r="BA76" s="19"/>
      <c r="BB76" s="19"/>
      <c r="BE76" s="12"/>
      <c r="BF76" s="12"/>
      <c r="BG76" s="12"/>
      <c r="BH76" s="12"/>
      <c r="BI76" s="12"/>
      <c r="BJ76" s="12"/>
      <c r="BK76" s="12"/>
      <c r="BL76" s="12"/>
      <c r="BM76" s="12"/>
      <c r="BN76" s="12"/>
      <c r="BO76" s="12"/>
      <c r="BP76" s="12"/>
      <c r="BQ76" s="12"/>
      <c r="BR76" s="12"/>
      <c r="BS76" s="12"/>
      <c r="BT76" s="12"/>
    </row>
    <row r="77" spans="1:72" ht="12.75" customHeight="1">
      <c r="A77" s="19"/>
      <c r="B77" s="19"/>
      <c r="C77" s="118"/>
      <c r="D77" s="118"/>
      <c r="E77" s="136"/>
      <c r="F77" s="136"/>
      <c r="G77" s="140">
        <f t="shared" si="8"/>
        <v>4</v>
      </c>
      <c r="H77" s="26">
        <f t="array" ref="H77">IF(COUNT(IF($Q$5:$Q$54=$G77,H$5:H$54,""))=0,"-",COUNT(IF($Q$5:$Q$54=$G77,H$5:H$54,"")))</f>
        <v>6</v>
      </c>
      <c r="I77" s="26">
        <f t="array" ref="I77">IF(COUNT(IF($Q$5:$Q$54=$G77,I$5:I$54,""))=0,"-",COUNT(IF($Q$5:$Q$54=$G77,I$5:I$54,"")))</f>
        <v>6</v>
      </c>
      <c r="J77" s="26">
        <f t="array" ref="J77">IF(COUNT(IF($Q$5:$Q$54=$G77,J$5:J$54,""))=0,"-",COUNT(IF($Q$5:$Q$54=$G77,J$5:J$54,"")))</f>
        <v>6</v>
      </c>
      <c r="K77" s="26">
        <f t="array" ref="K77">IF(COUNT(IF($Q$5:$Q$54=$G77,K$5:K$54,""))=0,"-",COUNT(IF($Q$5:$Q$54=$G77,K$5:K$54,"")))</f>
        <v>6</v>
      </c>
      <c r="L77" s="26">
        <f t="array" ref="L77">IF(COUNT(IF($Q$5:$Q$54=$G77,L$5:L$54,""))=0,"-",COUNT(IF($Q$5:$Q$54=$G77,L$5:L$54,"")))</f>
        <v>6</v>
      </c>
      <c r="M77" s="26">
        <f t="array" ref="M77">IF(COUNT(IF($Q$5:$Q$54=$G77,M$5:M$54,""))=0,"-",COUNT(IF($Q$5:$Q$54=$G77,M$5:M$54,"")))</f>
        <v>6</v>
      </c>
      <c r="N77" s="26">
        <f t="array" ref="N77">IF(COUNT(IF($Q$5:$Q$54=$G77,N$5:N$54,""))=0,"-",COUNT(IF($Q$5:$Q$54=$G77,N$5:N$54,"")))</f>
        <v>6</v>
      </c>
      <c r="O77" s="26">
        <f t="array" ref="O77">IF(COUNT(IF($Q$5:$Q$54=$G77,O$5:O$54,""))=0,"-",COUNT(IF($Q$5:$Q$54=$G77,O$5:O$54,"")))</f>
        <v>6</v>
      </c>
      <c r="P77" s="26">
        <f t="array" ref="P77">IF(COUNT(IF($Q$5:$Q$54=$G77,P$5:P$54,""))=0,"-",COUNT(IF($Q$5:$Q$54=$G77,P$5:P$54,"")))</f>
        <v>5</v>
      </c>
      <c r="Q77" s="127">
        <f t="array" ref="Q77">IF(H77:P77="-","-",SUM(H77:P77))</f>
        <v>53</v>
      </c>
      <c r="R77" s="8"/>
      <c r="S77" s="141"/>
      <c r="T77" s="141"/>
      <c r="U77" s="141"/>
      <c r="V77" s="141"/>
      <c r="W77" s="141"/>
      <c r="X77" s="141"/>
      <c r="Y77" s="19"/>
      <c r="Z77" s="19"/>
      <c r="AA77" s="19"/>
      <c r="AB77" s="8"/>
      <c r="AC77" s="8"/>
      <c r="AD77" s="8"/>
      <c r="AE77" s="8"/>
      <c r="AF77" s="8"/>
      <c r="AG77" s="8"/>
      <c r="AH77" s="19"/>
      <c r="AI77" s="19"/>
      <c r="AJ77" s="19"/>
      <c r="AK77" s="19"/>
      <c r="AL77" s="19"/>
      <c r="AM77" s="19"/>
      <c r="AN77" s="19"/>
      <c r="AO77" s="19"/>
      <c r="AP77" s="19"/>
      <c r="AQ77" s="19"/>
      <c r="AR77" s="19"/>
      <c r="AS77" s="19"/>
      <c r="AT77" s="19"/>
      <c r="AU77" s="19"/>
      <c r="AV77" s="19"/>
      <c r="AW77" s="19"/>
      <c r="AX77" s="19"/>
      <c r="AY77" s="19"/>
      <c r="AZ77" s="19"/>
      <c r="BA77" s="19"/>
      <c r="BB77" s="19"/>
      <c r="BE77" s="12"/>
      <c r="BF77" s="12"/>
      <c r="BG77" s="12"/>
      <c r="BH77" s="12"/>
      <c r="BI77" s="12"/>
      <c r="BJ77" s="12"/>
      <c r="BK77" s="12"/>
      <c r="BL77" s="12"/>
      <c r="BM77" s="12"/>
      <c r="BN77" s="12"/>
      <c r="BO77" s="12"/>
      <c r="BP77" s="12"/>
      <c r="BQ77" s="12"/>
      <c r="BR77" s="12"/>
      <c r="BS77" s="12"/>
      <c r="BT77" s="12"/>
    </row>
    <row r="78" spans="1:72" ht="12.75" customHeight="1">
      <c r="A78" s="19"/>
      <c r="B78" s="19"/>
      <c r="C78" s="118"/>
      <c r="D78" s="118"/>
      <c r="E78" s="136"/>
      <c r="F78" s="136"/>
      <c r="G78" s="140">
        <f t="shared" si="8"/>
        <v>5</v>
      </c>
      <c r="H78" s="26">
        <f t="array" ref="H78">IF(COUNT(IF($Q$5:$Q$54=$G78,H$5:H$54,""))=0,"-",COUNT(IF($Q$5:$Q$54=$G78,H$5:H$54,"")))</f>
        <v>5</v>
      </c>
      <c r="I78" s="26">
        <f t="array" ref="I78">IF(COUNT(IF($Q$5:$Q$54=$G78,I$5:I$54,""))=0,"-",COUNT(IF($Q$5:$Q$54=$G78,I$5:I$54,"")))</f>
        <v>5</v>
      </c>
      <c r="J78" s="26">
        <f t="array" ref="J78">IF(COUNT(IF($Q$5:$Q$54=$G78,J$5:J$54,""))=0,"-",COUNT(IF($Q$5:$Q$54=$G78,J$5:J$54,"")))</f>
        <v>5</v>
      </c>
      <c r="K78" s="26">
        <f t="array" ref="K78">IF(COUNT(IF($Q$5:$Q$54=$G78,K$5:K$54,""))=0,"-",COUNT(IF($Q$5:$Q$54=$G78,K$5:K$54,"")))</f>
        <v>5</v>
      </c>
      <c r="L78" s="26">
        <f t="array" ref="L78">IF(COUNT(IF($Q$5:$Q$54=$G78,L$5:L$54,""))=0,"-",COUNT(IF($Q$5:$Q$54=$G78,L$5:L$54,"")))</f>
        <v>5</v>
      </c>
      <c r="M78" s="26">
        <f t="array" ref="M78">IF(COUNT(IF($Q$5:$Q$54=$G78,M$5:M$54,""))=0,"-",COUNT(IF($Q$5:$Q$54=$G78,M$5:M$54,"")))</f>
        <v>5</v>
      </c>
      <c r="N78" s="26">
        <f t="array" ref="N78">IF(COUNT(IF($Q$5:$Q$54=$G78,N$5:N$54,""))=0,"-",COUNT(IF($Q$5:$Q$54=$G78,N$5:N$54,"")))</f>
        <v>5</v>
      </c>
      <c r="O78" s="26">
        <f t="array" ref="O78">IF(COUNT(IF($Q$5:$Q$54=$G78,O$5:O$54,""))=0,"-",COUNT(IF($Q$5:$Q$54=$G78,O$5:O$54,"")))</f>
        <v>5</v>
      </c>
      <c r="P78" s="26">
        <f t="array" ref="P78">IF(COUNT(IF($Q$5:$Q$54=$G78,P$5:P$54,""))=0,"-",COUNT(IF($Q$5:$Q$54=$G78,P$5:P$54,"")))</f>
        <v>5</v>
      </c>
      <c r="Q78" s="127">
        <f t="array" ref="Q78">IF(H78:P78="-","-",SUM(H78:P78))</f>
        <v>45</v>
      </c>
      <c r="R78" s="8"/>
      <c r="S78" s="141"/>
      <c r="T78" s="141"/>
      <c r="U78" s="141"/>
      <c r="V78" s="141"/>
      <c r="W78" s="141"/>
      <c r="X78" s="141"/>
      <c r="Y78" s="19"/>
      <c r="Z78" s="19"/>
      <c r="AA78" s="19"/>
      <c r="AB78" s="8"/>
      <c r="AC78" s="8"/>
      <c r="AD78" s="8"/>
      <c r="AE78" s="8"/>
      <c r="AF78" s="8"/>
      <c r="AG78" s="8"/>
      <c r="AH78" s="19"/>
      <c r="AI78" s="19"/>
      <c r="AJ78" s="19"/>
      <c r="AK78" s="19"/>
      <c r="AL78" s="19"/>
      <c r="AM78" s="19"/>
      <c r="AN78" s="19"/>
      <c r="AO78" s="19"/>
      <c r="AP78" s="19"/>
      <c r="AQ78" s="19"/>
      <c r="AR78" s="19"/>
      <c r="AS78" s="19"/>
      <c r="AT78" s="19"/>
      <c r="AU78" s="19"/>
      <c r="AV78" s="19"/>
      <c r="AW78" s="19"/>
      <c r="AX78" s="19"/>
      <c r="AY78" s="19"/>
      <c r="AZ78" s="19"/>
      <c r="BA78" s="19"/>
      <c r="BB78" s="19"/>
      <c r="BE78" s="12"/>
      <c r="BF78" s="12"/>
      <c r="BG78" s="12"/>
      <c r="BH78" s="12"/>
      <c r="BI78" s="12"/>
      <c r="BJ78" s="12"/>
      <c r="BK78" s="12"/>
      <c r="BL78" s="12"/>
      <c r="BM78" s="12"/>
      <c r="BN78" s="12"/>
      <c r="BO78" s="12"/>
      <c r="BP78" s="12"/>
      <c r="BQ78" s="12"/>
      <c r="BR78" s="12"/>
      <c r="BS78" s="12"/>
      <c r="BT78" s="12"/>
    </row>
    <row r="79" spans="1:72" ht="12.75" customHeight="1">
      <c r="A79" s="19"/>
      <c r="B79" s="19"/>
      <c r="C79" s="118"/>
      <c r="D79" s="118"/>
      <c r="E79" s="136"/>
      <c r="F79" s="136"/>
      <c r="G79" s="140">
        <f t="shared" si="8"/>
        <v>6</v>
      </c>
      <c r="H79" s="26">
        <f t="array" ref="H79">IF(COUNT(IF($Q$5:$Q$54=$G79,H$5:H$54,""))=0,"-",COUNT(IF($Q$5:$Q$54=$G79,H$5:H$54,"")))</f>
        <v>9</v>
      </c>
      <c r="I79" s="26">
        <f t="array" ref="I79">IF(COUNT(IF($Q$5:$Q$54=$G79,I$5:I$54,""))=0,"-",COUNT(IF($Q$5:$Q$54=$G79,I$5:I$54,"")))</f>
        <v>9</v>
      </c>
      <c r="J79" s="26">
        <f t="array" ref="J79">IF(COUNT(IF($Q$5:$Q$54=$G79,J$5:J$54,""))=0,"-",COUNT(IF($Q$5:$Q$54=$G79,J$5:J$54,"")))</f>
        <v>9</v>
      </c>
      <c r="K79" s="26">
        <f t="array" ref="K79">IF(COUNT(IF($Q$5:$Q$54=$G79,K$5:K$54,""))=0,"-",COUNT(IF($Q$5:$Q$54=$G79,K$5:K$54,"")))</f>
        <v>9</v>
      </c>
      <c r="L79" s="26">
        <f t="array" ref="L79">IF(COUNT(IF($Q$5:$Q$54=$G79,L$5:L$54,""))=0,"-",COUNT(IF($Q$5:$Q$54=$G79,L$5:L$54,"")))</f>
        <v>9</v>
      </c>
      <c r="M79" s="26">
        <f t="array" ref="M79">IF(COUNT(IF($Q$5:$Q$54=$G79,M$5:M$54,""))=0,"-",COUNT(IF($Q$5:$Q$54=$G79,M$5:M$54,"")))</f>
        <v>9</v>
      </c>
      <c r="N79" s="26">
        <f t="array" ref="N79">IF(COUNT(IF($Q$5:$Q$54=$G79,N$5:N$54,""))=0,"-",COUNT(IF($Q$5:$Q$54=$G79,N$5:N$54,"")))</f>
        <v>9</v>
      </c>
      <c r="O79" s="26">
        <f t="array" ref="O79">IF(COUNT(IF($Q$5:$Q$54=$G79,O$5:O$54,""))=0,"-",COUNT(IF($Q$5:$Q$54=$G79,O$5:O$54,"")))</f>
        <v>9</v>
      </c>
      <c r="P79" s="26">
        <f t="array" ref="P79">IF(COUNT(IF($Q$5:$Q$54=$G79,P$5:P$54,""))=0,"-",COUNT(IF($Q$5:$Q$54=$G79,P$5:P$54,"")))</f>
        <v>9</v>
      </c>
      <c r="Q79" s="127">
        <f t="array" ref="Q79">IF(H79:P79="-","-",SUM(H79:P79))</f>
        <v>81</v>
      </c>
      <c r="R79" s="8"/>
      <c r="S79" s="141"/>
      <c r="T79" s="141"/>
      <c r="U79" s="141"/>
      <c r="V79" s="141"/>
      <c r="W79" s="141"/>
      <c r="X79" s="141"/>
      <c r="Y79" s="19"/>
      <c r="Z79" s="19"/>
      <c r="AA79" s="19"/>
      <c r="AB79" s="8"/>
      <c r="AC79" s="8"/>
      <c r="AD79" s="8"/>
      <c r="AE79" s="8"/>
      <c r="AF79" s="8"/>
      <c r="AG79" s="8"/>
      <c r="AH79" s="19"/>
      <c r="AI79" s="19"/>
      <c r="AJ79" s="19"/>
      <c r="AK79" s="19"/>
      <c r="AL79" s="19"/>
      <c r="AM79" s="19"/>
      <c r="AN79" s="19"/>
      <c r="AO79" s="19"/>
      <c r="AP79" s="19"/>
      <c r="AQ79" s="19"/>
      <c r="AR79" s="19"/>
      <c r="AS79" s="19"/>
      <c r="AT79" s="19"/>
      <c r="AU79" s="19"/>
      <c r="AV79" s="19"/>
      <c r="AW79" s="19"/>
      <c r="AX79" s="19"/>
      <c r="AY79" s="19"/>
      <c r="AZ79" s="19"/>
      <c r="BA79" s="19"/>
      <c r="BB79" s="19"/>
      <c r="BE79" s="12"/>
      <c r="BF79" s="12"/>
      <c r="BG79" s="12"/>
      <c r="BH79" s="12"/>
      <c r="BI79" s="12"/>
      <c r="BJ79" s="12"/>
      <c r="BK79" s="12"/>
      <c r="BL79" s="12"/>
      <c r="BM79" s="12"/>
      <c r="BN79" s="12"/>
      <c r="BO79" s="12"/>
      <c r="BP79" s="12"/>
      <c r="BQ79" s="12"/>
      <c r="BR79" s="12"/>
      <c r="BS79" s="12"/>
      <c r="BT79" s="12"/>
    </row>
    <row r="80" spans="1:72" ht="12.75" customHeight="1">
      <c r="A80" s="19"/>
      <c r="B80" s="19"/>
      <c r="C80" s="118"/>
      <c r="D80" s="118"/>
      <c r="E80" s="136"/>
      <c r="F80" s="136"/>
      <c r="G80" s="140">
        <f t="shared" si="8"/>
        <v>7</v>
      </c>
      <c r="H80" s="26">
        <f t="array" ref="H80">IF(COUNT(IF($Q$5:$Q$54=$G80,H$5:H$54,""))=0,"-",COUNT(IF($Q$5:$Q$54=$G80,H$5:H$54,"")))</f>
        <v>7</v>
      </c>
      <c r="I80" s="26">
        <f t="array" ref="I80">IF(COUNT(IF($Q$5:$Q$54=$G80,I$5:I$54,""))=0,"-",COUNT(IF($Q$5:$Q$54=$G80,I$5:I$54,"")))</f>
        <v>7</v>
      </c>
      <c r="J80" s="26">
        <f t="array" ref="J80">IF(COUNT(IF($Q$5:$Q$54=$G80,J$5:J$54,""))=0,"-",COUNT(IF($Q$5:$Q$54=$G80,J$5:J$54,"")))</f>
        <v>7</v>
      </c>
      <c r="K80" s="26">
        <f t="array" ref="K80">IF(COUNT(IF($Q$5:$Q$54=$G80,K$5:K$54,""))=0,"-",COUNT(IF($Q$5:$Q$54=$G80,K$5:K$54,"")))</f>
        <v>7</v>
      </c>
      <c r="L80" s="26">
        <f t="array" ref="L80">IF(COUNT(IF($Q$5:$Q$54=$G80,L$5:L$54,""))=0,"-",COUNT(IF($Q$5:$Q$54=$G80,L$5:L$54,"")))</f>
        <v>7</v>
      </c>
      <c r="M80" s="26">
        <f t="array" ref="M80">IF(COUNT(IF($Q$5:$Q$54=$G80,M$5:M$54,""))=0,"-",COUNT(IF($Q$5:$Q$54=$G80,M$5:M$54,"")))</f>
        <v>7</v>
      </c>
      <c r="N80" s="26">
        <f t="array" ref="N80">IF(COUNT(IF($Q$5:$Q$54=$G80,N$5:N$54,""))=0,"-",COUNT(IF($Q$5:$Q$54=$G80,N$5:N$54,"")))</f>
        <v>7</v>
      </c>
      <c r="O80" s="26">
        <f t="array" ref="O80">IF(COUNT(IF($Q$5:$Q$54=$G80,O$5:O$54,""))=0,"-",COUNT(IF($Q$5:$Q$54=$G80,O$5:O$54,"")))</f>
        <v>7</v>
      </c>
      <c r="P80" s="26">
        <f t="array" ref="P80">IF(COUNT(IF($Q$5:$Q$54=$G80,P$5:P$54,""))=0,"-",COUNT(IF($Q$5:$Q$54=$G80,P$5:P$54,"")))</f>
        <v>7</v>
      </c>
      <c r="Q80" s="127">
        <f t="array" ref="Q80">IF(H80:P80="-","-",SUM(H80:P80))</f>
        <v>63</v>
      </c>
      <c r="R80" s="8"/>
      <c r="S80" s="141"/>
      <c r="T80" s="141"/>
      <c r="U80" s="141"/>
      <c r="V80" s="141"/>
      <c r="W80" s="141"/>
      <c r="X80" s="141"/>
      <c r="Y80" s="19"/>
      <c r="Z80" s="19"/>
      <c r="AA80" s="19"/>
      <c r="AB80" s="8"/>
      <c r="AC80" s="8"/>
      <c r="AD80" s="8"/>
      <c r="AE80" s="8"/>
      <c r="AF80" s="8"/>
      <c r="AG80" s="8"/>
      <c r="AH80" s="19"/>
      <c r="AI80" s="19"/>
      <c r="AJ80" s="19"/>
      <c r="AK80" s="19"/>
      <c r="AL80" s="19"/>
      <c r="AM80" s="19"/>
      <c r="AN80" s="19"/>
      <c r="AO80" s="19"/>
      <c r="AP80" s="19"/>
      <c r="AQ80" s="19"/>
      <c r="AR80" s="19"/>
      <c r="AS80" s="19"/>
      <c r="AT80" s="19"/>
      <c r="AU80" s="19"/>
      <c r="AV80" s="19"/>
      <c r="AW80" s="19"/>
      <c r="AX80" s="19"/>
      <c r="AY80" s="19"/>
      <c r="AZ80" s="19"/>
      <c r="BA80" s="19"/>
      <c r="BB80" s="19"/>
      <c r="BE80" s="12"/>
      <c r="BF80" s="12"/>
      <c r="BG80" s="12"/>
      <c r="BH80" s="12"/>
      <c r="BI80" s="12"/>
      <c r="BJ80" s="12"/>
      <c r="BK80" s="12"/>
      <c r="BL80" s="12"/>
      <c r="BM80" s="12"/>
      <c r="BN80" s="12"/>
      <c r="BO80" s="12"/>
      <c r="BP80" s="12"/>
      <c r="BQ80" s="12"/>
      <c r="BR80" s="12"/>
      <c r="BS80" s="12"/>
      <c r="BT80" s="12"/>
    </row>
    <row r="81" spans="1:72" ht="12.75" customHeight="1">
      <c r="A81" s="19"/>
      <c r="B81" s="19"/>
      <c r="C81" s="118"/>
      <c r="D81" s="118"/>
      <c r="E81" s="136"/>
      <c r="F81" s="136"/>
      <c r="G81" s="140">
        <f t="shared" si="8"/>
        <v>8</v>
      </c>
      <c r="H81" s="26">
        <f t="array" ref="H81">IF(COUNT(IF($Q$5:$Q$54=$G81,H$5:H$54,""))=0,"-",COUNT(IF($Q$5:$Q$54=$G81,H$5:H$54,"")))</f>
        <v>4</v>
      </c>
      <c r="I81" s="26">
        <f t="array" ref="I81">IF(COUNT(IF($Q$5:$Q$54=$G81,I$5:I$54,""))=0,"-",COUNT(IF($Q$5:$Q$54=$G81,I$5:I$54,"")))</f>
        <v>4</v>
      </c>
      <c r="J81" s="26">
        <f t="array" ref="J81">IF(COUNT(IF($Q$5:$Q$54=$G81,J$5:J$54,""))=0,"-",COUNT(IF($Q$5:$Q$54=$G81,J$5:J$54,"")))</f>
        <v>4</v>
      </c>
      <c r="K81" s="26">
        <f t="array" ref="K81">IF(COUNT(IF($Q$5:$Q$54=$G81,K$5:K$54,""))=0,"-",COUNT(IF($Q$5:$Q$54=$G81,K$5:K$54,"")))</f>
        <v>4</v>
      </c>
      <c r="L81" s="26">
        <f t="array" ref="L81">IF(COUNT(IF($Q$5:$Q$54=$G81,L$5:L$54,""))=0,"-",COUNT(IF($Q$5:$Q$54=$G81,L$5:L$54,"")))</f>
        <v>4</v>
      </c>
      <c r="M81" s="26">
        <f t="array" ref="M81">IF(COUNT(IF($Q$5:$Q$54=$G81,M$5:M$54,""))=0,"-",COUNT(IF($Q$5:$Q$54=$G81,M$5:M$54,"")))</f>
        <v>4</v>
      </c>
      <c r="N81" s="26">
        <f t="array" ref="N81">IF(COUNT(IF($Q$5:$Q$54=$G81,N$5:N$54,""))=0,"-",COUNT(IF($Q$5:$Q$54=$G81,N$5:N$54,"")))</f>
        <v>4</v>
      </c>
      <c r="O81" s="26">
        <f t="array" ref="O81">IF(COUNT(IF($Q$5:$Q$54=$G81,O$5:O$54,""))=0,"-",COUNT(IF($Q$5:$Q$54=$G81,O$5:O$54,"")))</f>
        <v>4</v>
      </c>
      <c r="P81" s="26">
        <f t="array" ref="P81">IF(COUNT(IF($Q$5:$Q$54=$G81,P$5:P$54,""))=0,"-",COUNT(IF($Q$5:$Q$54=$G81,P$5:P$54,"")))</f>
        <v>4</v>
      </c>
      <c r="Q81" s="127">
        <f t="array" ref="Q81">IF(H81:P81="-","-",SUM(H81:P81))</f>
        <v>36</v>
      </c>
      <c r="R81" s="8"/>
      <c r="S81" s="141"/>
      <c r="T81" s="141"/>
      <c r="U81" s="141"/>
      <c r="V81" s="141"/>
      <c r="W81" s="141"/>
      <c r="X81" s="141"/>
      <c r="Y81" s="19"/>
      <c r="Z81" s="19"/>
      <c r="AA81" s="19"/>
      <c r="AB81" s="8"/>
      <c r="AC81" s="8"/>
      <c r="AD81" s="8"/>
      <c r="AE81" s="8"/>
      <c r="AF81" s="8"/>
      <c r="AG81" s="8"/>
      <c r="AH81" s="19"/>
      <c r="AI81" s="19"/>
      <c r="AJ81" s="19"/>
      <c r="AK81" s="19"/>
      <c r="AL81" s="19"/>
      <c r="AM81" s="19"/>
      <c r="AN81" s="19"/>
      <c r="AO81" s="19"/>
      <c r="AP81" s="19"/>
      <c r="AQ81" s="19"/>
      <c r="AR81" s="19"/>
      <c r="AS81" s="19"/>
      <c r="AT81" s="19"/>
      <c r="AU81" s="19"/>
      <c r="AV81" s="19"/>
      <c r="AW81" s="19"/>
      <c r="AX81" s="19"/>
      <c r="AY81" s="19"/>
      <c r="AZ81" s="19"/>
      <c r="BA81" s="19"/>
      <c r="BB81" s="19"/>
      <c r="BE81" s="12"/>
      <c r="BF81" s="12"/>
      <c r="BG81" s="12"/>
      <c r="BH81" s="12"/>
      <c r="BI81" s="12"/>
      <c r="BJ81" s="12"/>
      <c r="BK81" s="12"/>
      <c r="BL81" s="12"/>
      <c r="BM81" s="12"/>
      <c r="BN81" s="12"/>
      <c r="BO81" s="12"/>
      <c r="BP81" s="12"/>
      <c r="BQ81" s="12"/>
      <c r="BR81" s="12"/>
      <c r="BS81" s="12"/>
      <c r="BT81" s="12"/>
    </row>
    <row r="82" spans="1:72" ht="12.75" customHeight="1">
      <c r="A82" s="19"/>
      <c r="B82" s="19"/>
      <c r="C82" s="118"/>
      <c r="D82" s="118"/>
      <c r="E82" s="136"/>
      <c r="F82" s="136"/>
      <c r="G82" s="140">
        <f t="shared" si="8"/>
        <v>9</v>
      </c>
      <c r="H82" s="26">
        <f t="array" ref="H82">IF(COUNT(IF($Q$5:$Q$54=$G82,H$5:H$54,""))=0,"-",COUNT(IF($Q$5:$Q$54=$G82,H$5:H$54,"")))</f>
        <v>2</v>
      </c>
      <c r="I82" s="26">
        <f t="array" ref="I82">IF(COUNT(IF($Q$5:$Q$54=$G82,I$5:I$54,""))=0,"-",COUNT(IF($Q$5:$Q$54=$G82,I$5:I$54,"")))</f>
        <v>2</v>
      </c>
      <c r="J82" s="26">
        <f t="array" ref="J82">IF(COUNT(IF($Q$5:$Q$54=$G82,J$5:J$54,""))=0,"-",COUNT(IF($Q$5:$Q$54=$G82,J$5:J$54,"")))</f>
        <v>2</v>
      </c>
      <c r="K82" s="26">
        <f t="array" ref="K82">IF(COUNT(IF($Q$5:$Q$54=$G82,K$5:K$54,""))=0,"-",COUNT(IF($Q$5:$Q$54=$G82,K$5:K$54,"")))</f>
        <v>2</v>
      </c>
      <c r="L82" s="26">
        <f t="array" ref="L82">IF(COUNT(IF($Q$5:$Q$54=$G82,L$5:L$54,""))=0,"-",COUNT(IF($Q$5:$Q$54=$G82,L$5:L$54,"")))</f>
        <v>2</v>
      </c>
      <c r="M82" s="26">
        <f t="array" ref="M82">IF(COUNT(IF($Q$5:$Q$54=$G82,M$5:M$54,""))=0,"-",COUNT(IF($Q$5:$Q$54=$G82,M$5:M$54,"")))</f>
        <v>2</v>
      </c>
      <c r="N82" s="26">
        <f t="array" ref="N82">IF(COUNT(IF($Q$5:$Q$54=$G82,N$5:N$54,""))=0,"-",COUNT(IF($Q$5:$Q$54=$G82,N$5:N$54,"")))</f>
        <v>2</v>
      </c>
      <c r="O82" s="26">
        <f t="array" ref="O82">IF(COUNT(IF($Q$5:$Q$54=$G82,O$5:O$54,""))=0,"-",COUNT(IF($Q$5:$Q$54=$G82,O$5:O$54,"")))</f>
        <v>2</v>
      </c>
      <c r="P82" s="26">
        <f t="array" ref="P82">IF(COUNT(IF($Q$5:$Q$54=$G82,P$5:P$54,""))=0,"-",COUNT(IF($Q$5:$Q$54=$G82,P$5:P$54,"")))</f>
        <v>2</v>
      </c>
      <c r="Q82" s="127">
        <f t="array" ref="Q82">IF(H82:P82="-","-",SUM(H82:P82))</f>
        <v>18</v>
      </c>
      <c r="R82" s="8"/>
      <c r="S82" s="141"/>
      <c r="T82" s="141"/>
      <c r="U82" s="141"/>
      <c r="V82" s="141"/>
      <c r="W82" s="141"/>
      <c r="X82" s="141"/>
      <c r="Y82" s="19"/>
      <c r="Z82" s="19"/>
      <c r="AA82" s="19"/>
      <c r="AB82" s="8"/>
      <c r="AC82" s="8"/>
      <c r="AD82" s="8"/>
      <c r="AE82" s="8"/>
      <c r="AF82" s="8"/>
      <c r="AG82" s="8"/>
      <c r="AH82" s="19"/>
      <c r="AI82" s="19"/>
      <c r="AJ82" s="19"/>
      <c r="AK82" s="19"/>
      <c r="AL82" s="19"/>
      <c r="AM82" s="19"/>
      <c r="AN82" s="19"/>
      <c r="AO82" s="19"/>
      <c r="AP82" s="19"/>
      <c r="AQ82" s="19"/>
      <c r="AR82" s="19"/>
      <c r="AS82" s="19"/>
      <c r="AT82" s="19"/>
      <c r="AU82" s="19"/>
      <c r="AV82" s="19"/>
      <c r="AW82" s="19"/>
      <c r="AX82" s="19"/>
      <c r="AY82" s="19"/>
      <c r="AZ82" s="19"/>
      <c r="BA82" s="19"/>
      <c r="BB82" s="19"/>
      <c r="BE82" s="12"/>
      <c r="BF82" s="12"/>
      <c r="BG82" s="12"/>
      <c r="BH82" s="12"/>
      <c r="BI82" s="12"/>
      <c r="BJ82" s="12"/>
      <c r="BK82" s="12"/>
      <c r="BL82" s="12"/>
      <c r="BM82" s="12"/>
      <c r="BN82" s="12"/>
      <c r="BO82" s="12"/>
      <c r="BP82" s="12"/>
      <c r="BQ82" s="12"/>
      <c r="BR82" s="12"/>
      <c r="BS82" s="12"/>
      <c r="BT82" s="12"/>
    </row>
    <row r="83" spans="1:72" ht="12.75" customHeight="1">
      <c r="A83" s="19"/>
      <c r="B83" s="19"/>
      <c r="C83" s="118"/>
      <c r="D83" s="118"/>
      <c r="E83" s="136"/>
      <c r="F83" s="136"/>
      <c r="G83" s="140">
        <f t="shared" si="8"/>
        <v>10</v>
      </c>
      <c r="H83" s="26">
        <f t="array" ref="H83">IF(COUNT(IF($Q$5:$Q$54=$G83,H$5:H$54,""))=0,"-",COUNT(IF($Q$5:$Q$54=$G83,H$5:H$54,"")))</f>
        <v>4</v>
      </c>
      <c r="I83" s="26">
        <f t="array" ref="I83">IF(COUNT(IF($Q$5:$Q$54=$G83,I$5:I$54,""))=0,"-",COUNT(IF($Q$5:$Q$54=$G83,I$5:I$54,"")))</f>
        <v>4</v>
      </c>
      <c r="J83" s="26">
        <f t="array" ref="J83">IF(COUNT(IF($Q$5:$Q$54=$G83,J$5:J$54,""))=0,"-",COUNT(IF($Q$5:$Q$54=$G83,J$5:J$54,"")))</f>
        <v>4</v>
      </c>
      <c r="K83" s="26">
        <f t="array" ref="K83">IF(COUNT(IF($Q$5:$Q$54=$G83,K$5:K$54,""))=0,"-",COUNT(IF($Q$5:$Q$54=$G83,K$5:K$54,"")))</f>
        <v>4</v>
      </c>
      <c r="L83" s="26">
        <f t="array" ref="L83">IF(COUNT(IF($Q$5:$Q$54=$G83,L$5:L$54,""))=0,"-",COUNT(IF($Q$5:$Q$54=$G83,L$5:L$54,"")))</f>
        <v>4</v>
      </c>
      <c r="M83" s="26">
        <f t="array" ref="M83">IF(COUNT(IF($Q$5:$Q$54=$G83,M$5:M$54,""))=0,"-",COUNT(IF($Q$5:$Q$54=$G83,M$5:M$54,"")))</f>
        <v>4</v>
      </c>
      <c r="N83" s="26">
        <f t="array" ref="N83">IF(COUNT(IF($Q$5:$Q$54=$G83,N$5:N$54,""))=0,"-",COUNT(IF($Q$5:$Q$54=$G83,N$5:N$54,"")))</f>
        <v>3</v>
      </c>
      <c r="O83" s="26">
        <f t="array" ref="O83">IF(COUNT(IF($Q$5:$Q$54=$G83,O$5:O$54,""))=0,"-",COUNT(IF($Q$5:$Q$54=$G83,O$5:O$54,"")))</f>
        <v>4</v>
      </c>
      <c r="P83" s="26">
        <f t="array" ref="P83">IF(COUNT(IF($Q$5:$Q$54=$G83,P$5:P$54,""))=0,"-",COUNT(IF($Q$5:$Q$54=$G83,P$5:P$54,"")))</f>
        <v>4</v>
      </c>
      <c r="Q83" s="127">
        <f t="array" ref="Q83">IF(H83:P83="-","-",SUM(H83:P83))</f>
        <v>35</v>
      </c>
      <c r="R83" s="8"/>
      <c r="S83" s="131"/>
      <c r="T83" s="131"/>
      <c r="U83" s="131"/>
      <c r="V83" s="131"/>
      <c r="W83" s="131"/>
      <c r="X83" s="142"/>
      <c r="Y83" s="19"/>
      <c r="Z83" s="19"/>
      <c r="AA83" s="19"/>
      <c r="AB83" s="8"/>
      <c r="AC83" s="8"/>
      <c r="AD83" s="8"/>
      <c r="AE83" s="8"/>
      <c r="AF83" s="8"/>
      <c r="AG83" s="8"/>
      <c r="AH83" s="19"/>
      <c r="AI83" s="19"/>
      <c r="AJ83" s="19"/>
      <c r="AK83" s="19"/>
      <c r="AL83" s="19"/>
      <c r="AM83" s="19"/>
      <c r="AN83" s="19"/>
      <c r="AO83" s="19"/>
      <c r="AP83" s="19"/>
      <c r="AQ83" s="19"/>
      <c r="AR83" s="19"/>
      <c r="AS83" s="19"/>
      <c r="AT83" s="19"/>
      <c r="AU83" s="19"/>
      <c r="AV83" s="19"/>
      <c r="AW83" s="19"/>
      <c r="AX83" s="19"/>
      <c r="AY83" s="19"/>
      <c r="AZ83" s="19"/>
      <c r="BA83" s="19"/>
      <c r="BB83" s="19"/>
      <c r="BE83" s="12"/>
      <c r="BF83" s="12"/>
      <c r="BG83" s="12"/>
      <c r="BH83" s="12"/>
      <c r="BI83" s="12"/>
      <c r="BJ83" s="12"/>
      <c r="BK83" s="12"/>
      <c r="BL83" s="12"/>
      <c r="BM83" s="12"/>
      <c r="BN83" s="12"/>
      <c r="BO83" s="12"/>
      <c r="BP83" s="12"/>
      <c r="BQ83" s="12"/>
      <c r="BR83" s="12"/>
      <c r="BS83" s="12"/>
      <c r="BT83" s="12"/>
    </row>
    <row r="84" spans="1:72" ht="12.75" customHeight="1">
      <c r="A84" s="19"/>
      <c r="B84" s="19"/>
      <c r="C84" s="118"/>
      <c r="D84" s="118"/>
      <c r="E84" s="136"/>
      <c r="F84" s="136"/>
      <c r="G84" s="140">
        <f t="shared" si="8"/>
        <v>11</v>
      </c>
      <c r="H84" s="26">
        <f t="array" ref="H84">IF(COUNT(IF($Q$5:$Q$54=$G84,H$5:H$54,""))=0,"-",COUNT(IF($Q$5:$Q$54=$G84,H$5:H$54,"")))</f>
        <v>3</v>
      </c>
      <c r="I84" s="26">
        <f t="array" ref="I84">IF(COUNT(IF($Q$5:$Q$54=$G84,I$5:I$54,""))=0,"-",COUNT(IF($Q$5:$Q$54=$G84,I$5:I$54,"")))</f>
        <v>3</v>
      </c>
      <c r="J84" s="26">
        <f t="array" ref="J84">IF(COUNT(IF($Q$5:$Q$54=$G84,J$5:J$54,""))=0,"-",COUNT(IF($Q$5:$Q$54=$G84,J$5:J$54,"")))</f>
        <v>3</v>
      </c>
      <c r="K84" s="26">
        <f t="array" ref="K84">IF(COUNT(IF($Q$5:$Q$54=$G84,K$5:K$54,""))=0,"-",COUNT(IF($Q$5:$Q$54=$G84,K$5:K$54,"")))</f>
        <v>3</v>
      </c>
      <c r="L84" s="26">
        <f t="array" ref="L84">IF(COUNT(IF($Q$5:$Q$54=$G84,L$5:L$54,""))=0,"-",COUNT(IF($Q$5:$Q$54=$G84,L$5:L$54,"")))</f>
        <v>3</v>
      </c>
      <c r="M84" s="26">
        <f t="array" ref="M84">IF(COUNT(IF($Q$5:$Q$54=$G84,M$5:M$54,""))=0,"-",COUNT(IF($Q$5:$Q$54=$G84,M$5:M$54,"")))</f>
        <v>3</v>
      </c>
      <c r="N84" s="26">
        <f t="array" ref="N84">IF(COUNT(IF($Q$5:$Q$54=$G84,N$5:N$54,""))=0,"-",COUNT(IF($Q$5:$Q$54=$G84,N$5:N$54,"")))</f>
        <v>2</v>
      </c>
      <c r="O84" s="26">
        <f t="array" ref="O84">IF(COUNT(IF($Q$5:$Q$54=$G84,O$5:O$54,""))=0,"-",COUNT(IF($Q$5:$Q$54=$G84,O$5:O$54,"")))</f>
        <v>3</v>
      </c>
      <c r="P84" s="26">
        <f t="array" ref="P84">IF(COUNT(IF($Q$5:$Q$54=$G84,P$5:P$54,""))=0,"-",COUNT(IF($Q$5:$Q$54=$G84,P$5:P$54,"")))</f>
        <v>3</v>
      </c>
      <c r="Q84" s="127">
        <f t="array" ref="Q84">IF(H84:P84="-","-",SUM(H84:P84))</f>
        <v>26</v>
      </c>
      <c r="R84" s="8"/>
      <c r="S84" s="141"/>
      <c r="T84" s="141"/>
      <c r="U84" s="141"/>
      <c r="V84" s="141"/>
      <c r="W84" s="141"/>
      <c r="X84" s="141"/>
      <c r="Y84" s="19"/>
      <c r="Z84" s="19"/>
      <c r="AA84" s="19"/>
      <c r="AB84" s="19"/>
      <c r="AC84" s="8"/>
      <c r="AD84" s="8"/>
      <c r="AE84" s="8"/>
      <c r="AF84" s="8"/>
      <c r="AG84" s="8"/>
      <c r="AH84" s="19"/>
      <c r="AI84" s="19"/>
      <c r="AJ84" s="19"/>
      <c r="AK84" s="19"/>
      <c r="AL84" s="19"/>
      <c r="AM84" s="19"/>
      <c r="AN84" s="19"/>
      <c r="AO84" s="19"/>
      <c r="AP84" s="19"/>
      <c r="AQ84" s="19"/>
      <c r="AR84" s="19"/>
      <c r="AS84" s="19"/>
      <c r="AT84" s="19"/>
      <c r="AU84" s="19"/>
      <c r="AV84" s="19"/>
      <c r="AW84" s="19"/>
      <c r="AX84" s="19"/>
      <c r="AY84" s="19"/>
      <c r="AZ84" s="19"/>
      <c r="BA84" s="19"/>
      <c r="BB84" s="19"/>
      <c r="BE84" s="12"/>
      <c r="BF84" s="12"/>
      <c r="BG84" s="12"/>
      <c r="BH84" s="12"/>
      <c r="BI84" s="12"/>
      <c r="BJ84" s="12"/>
      <c r="BK84" s="12"/>
      <c r="BL84" s="12"/>
      <c r="BM84" s="12"/>
      <c r="BN84" s="12"/>
      <c r="BO84" s="12"/>
      <c r="BP84" s="12"/>
      <c r="BQ84" s="12"/>
      <c r="BR84" s="12"/>
      <c r="BS84" s="12"/>
      <c r="BT84" s="12"/>
    </row>
    <row r="85" spans="1:72" ht="12.75" customHeight="1">
      <c r="A85" s="19"/>
      <c r="B85" s="19"/>
      <c r="C85" s="139"/>
      <c r="D85" s="139"/>
      <c r="E85" s="136"/>
      <c r="F85" s="136"/>
      <c r="G85" s="140">
        <f t="shared" si="8"/>
        <v>12</v>
      </c>
      <c r="H85" s="26">
        <f t="array" ref="H85">IF(COUNT(IF($Q$5:$Q$54=$G85,H$5:H$54,""))=0,"-",COUNT(IF($Q$5:$Q$54=$G85,H$5:H$54,"")))</f>
        <v>1</v>
      </c>
      <c r="I85" s="26">
        <f t="array" ref="I85">IF(COUNT(IF($Q$5:$Q$54=$G85,I$5:I$54,""))=0,"-",COUNT(IF($Q$5:$Q$54=$G85,I$5:I$54,"")))</f>
        <v>1</v>
      </c>
      <c r="J85" s="26">
        <f t="array" ref="J85">IF(COUNT(IF($Q$5:$Q$54=$G85,J$5:J$54,""))=0,"-",COUNT(IF($Q$5:$Q$54=$G85,J$5:J$54,"")))</f>
        <v>1</v>
      </c>
      <c r="K85" s="26">
        <f t="array" ref="K85">IF(COUNT(IF($Q$5:$Q$54=$G85,K$5:K$54,""))=0,"-",COUNT(IF($Q$5:$Q$54=$G85,K$5:K$54,"")))</f>
        <v>1</v>
      </c>
      <c r="L85" s="26">
        <f t="array" ref="L85">IF(COUNT(IF($Q$5:$Q$54=$G85,L$5:L$54,""))=0,"-",COUNT(IF($Q$5:$Q$54=$G85,L$5:L$54,"")))</f>
        <v>1</v>
      </c>
      <c r="M85" s="26">
        <f t="array" ref="M85">IF(COUNT(IF($Q$5:$Q$54=$G85,M$5:M$54,""))=0,"-",COUNT(IF($Q$5:$Q$54=$G85,M$5:M$54,"")))</f>
        <v>1</v>
      </c>
      <c r="N85" s="26">
        <f t="array" ref="N85">IF(COUNT(IF($Q$5:$Q$54=$G85,N$5:N$54,""))=0,"-",COUNT(IF($Q$5:$Q$54=$G85,N$5:N$54,"")))</f>
        <v>1</v>
      </c>
      <c r="O85" s="26">
        <f t="array" ref="O85">IF(COUNT(IF($Q$5:$Q$54=$G85,O$5:O$54,""))=0,"-",COUNT(IF($Q$5:$Q$54=$G85,O$5:O$54,"")))</f>
        <v>1</v>
      </c>
      <c r="P85" s="26">
        <f t="array" ref="P85">IF(COUNT(IF($Q$5:$Q$54=$G85,P$5:P$54,""))=0,"-",COUNT(IF($Q$5:$Q$54=$G85,P$5:P$54,"")))</f>
        <v>1</v>
      </c>
      <c r="Q85" s="127">
        <f t="array" ref="Q85">IF(H85:P85="-","-",SUM(H85:P85))</f>
        <v>9</v>
      </c>
      <c r="R85" s="8"/>
      <c r="S85" s="141"/>
      <c r="T85" s="141"/>
      <c r="U85" s="141"/>
      <c r="V85" s="141"/>
      <c r="W85" s="141"/>
      <c r="X85" s="141"/>
      <c r="Y85" s="19"/>
      <c r="Z85" s="19"/>
      <c r="AA85" s="19"/>
      <c r="AB85" s="19"/>
      <c r="AC85" s="8"/>
      <c r="AD85" s="8"/>
      <c r="AE85" s="8"/>
      <c r="AF85" s="8"/>
      <c r="AG85" s="8"/>
      <c r="AH85" s="19"/>
      <c r="AI85" s="19"/>
      <c r="AJ85" s="19"/>
      <c r="AK85" s="19"/>
      <c r="AL85" s="19"/>
      <c r="AM85" s="19"/>
      <c r="AN85" s="19"/>
      <c r="AO85" s="19"/>
      <c r="AP85" s="19"/>
      <c r="AQ85" s="19"/>
      <c r="AR85" s="19"/>
      <c r="AS85" s="19"/>
      <c r="AT85" s="19"/>
      <c r="AU85" s="19"/>
      <c r="AV85" s="19"/>
      <c r="AW85" s="19"/>
      <c r="AX85" s="19"/>
      <c r="AY85" s="19"/>
      <c r="AZ85" s="19"/>
      <c r="BA85" s="19"/>
      <c r="BB85" s="19"/>
      <c r="BE85" s="12"/>
      <c r="BF85" s="12"/>
      <c r="BG85" s="12"/>
      <c r="BH85" s="12"/>
      <c r="BI85" s="12"/>
      <c r="BJ85" s="12"/>
      <c r="BK85" s="12"/>
      <c r="BL85" s="12"/>
      <c r="BM85" s="12"/>
      <c r="BN85" s="12"/>
      <c r="BO85" s="12"/>
      <c r="BP85" s="12"/>
      <c r="BQ85" s="12"/>
      <c r="BR85" s="12"/>
      <c r="BS85" s="12"/>
      <c r="BT85" s="12"/>
    </row>
    <row r="86" spans="1:72" ht="12.75" customHeight="1">
      <c r="A86" s="19"/>
      <c r="B86" s="19"/>
      <c r="C86" s="139"/>
      <c r="D86" s="139"/>
      <c r="E86" s="136"/>
      <c r="F86" s="136"/>
      <c r="G86" s="140">
        <f t="shared" si="8"/>
        <v>13</v>
      </c>
      <c r="H86" s="26" t="str">
        <f t="array" ref="H86">IF(COUNT(IF($Q$5:$Q$54=$G86,H$5:H$54,""))=0,"-",COUNT(IF($Q$5:$Q$54=$G86,H$5:H$54,"")))</f>
        <v>-</v>
      </c>
      <c r="I86" s="26" t="str">
        <f t="array" ref="I86">IF(COUNT(IF($Q$5:$Q$54=$G86,I$5:I$54,""))=0,"-",COUNT(IF($Q$5:$Q$54=$G86,I$5:I$54,"")))</f>
        <v>-</v>
      </c>
      <c r="J86" s="26" t="str">
        <f t="array" ref="J86">IF(COUNT(IF($Q$5:$Q$54=$G86,J$5:J$54,""))=0,"-",COUNT(IF($Q$5:$Q$54=$G86,J$5:J$54,"")))</f>
        <v>-</v>
      </c>
      <c r="K86" s="26" t="str">
        <f t="array" ref="K86">IF(COUNT(IF($Q$5:$Q$54=$G86,K$5:K$54,""))=0,"-",COUNT(IF($Q$5:$Q$54=$G86,K$5:K$54,"")))</f>
        <v>-</v>
      </c>
      <c r="L86" s="26" t="str">
        <f t="array" ref="L86">IF(COUNT(IF($Q$5:$Q$54=$G86,L$5:L$54,""))=0,"-",COUNT(IF($Q$5:$Q$54=$G86,L$5:L$54,"")))</f>
        <v>-</v>
      </c>
      <c r="M86" s="26" t="str">
        <f t="array" ref="M86">IF(COUNT(IF($Q$5:$Q$54=$G86,M$5:M$54,""))=0,"-",COUNT(IF($Q$5:$Q$54=$G86,M$5:M$54,"")))</f>
        <v>-</v>
      </c>
      <c r="N86" s="26" t="str">
        <f t="array" ref="N86">IF(COUNT(IF($Q$5:$Q$54=$G86,N$5:N$54,""))=0,"-",COUNT(IF($Q$5:$Q$54=$G86,N$5:N$54,"")))</f>
        <v>-</v>
      </c>
      <c r="O86" s="26" t="str">
        <f t="array" ref="O86">IF(COUNT(IF($Q$5:$Q$54=$G86,O$5:O$54,""))=0,"-",COUNT(IF($Q$5:$Q$54=$G86,O$5:O$54,"")))</f>
        <v>-</v>
      </c>
      <c r="P86" s="26" t="str">
        <f t="array" ref="P86">IF(COUNT(IF($Q$5:$Q$54=$G86,P$5:P$54,""))=0,"-",COUNT(IF($Q$5:$Q$54=$G86,P$5:P$54,"")))</f>
        <v>-</v>
      </c>
      <c r="Q86" s="127" t="str">
        <f t="array" ref="Q86">IF(H86:P86="-","-",SUM(H86:P86))</f>
        <v>-</v>
      </c>
      <c r="R86" s="8"/>
      <c r="S86" s="141"/>
      <c r="T86" s="141"/>
      <c r="U86" s="141"/>
      <c r="V86" s="141"/>
      <c r="W86" s="141"/>
      <c r="X86" s="141"/>
      <c r="Y86" s="19"/>
      <c r="Z86" s="19"/>
      <c r="AA86" s="19"/>
      <c r="AB86" s="19"/>
      <c r="AC86" s="8"/>
      <c r="AD86" s="8"/>
      <c r="AE86" s="8"/>
      <c r="AF86" s="8"/>
      <c r="AG86" s="8"/>
      <c r="AH86" s="19"/>
      <c r="AI86" s="19"/>
      <c r="AJ86" s="19"/>
      <c r="AK86" s="19"/>
      <c r="AL86" s="19"/>
      <c r="AM86" s="19"/>
      <c r="AN86" s="19"/>
      <c r="AO86" s="19"/>
      <c r="AP86" s="19"/>
      <c r="AQ86" s="19"/>
      <c r="AR86" s="19"/>
      <c r="AS86" s="19"/>
      <c r="AT86" s="19"/>
      <c r="AU86" s="19"/>
      <c r="AV86" s="19"/>
      <c r="AW86" s="19"/>
      <c r="AX86" s="19"/>
      <c r="AY86" s="19"/>
      <c r="AZ86" s="19"/>
      <c r="BA86" s="19"/>
      <c r="BB86" s="19"/>
      <c r="BE86" s="12"/>
      <c r="BF86" s="12"/>
      <c r="BG86" s="12"/>
      <c r="BH86" s="12"/>
      <c r="BI86" s="12"/>
      <c r="BJ86" s="12"/>
      <c r="BK86" s="12"/>
      <c r="BL86" s="12"/>
      <c r="BM86" s="12"/>
      <c r="BN86" s="12"/>
      <c r="BO86" s="12"/>
      <c r="BP86" s="12"/>
      <c r="BQ86" s="12"/>
      <c r="BR86" s="12"/>
      <c r="BS86" s="12"/>
      <c r="BT86" s="12"/>
    </row>
    <row r="87" spans="1:72" ht="12.75" customHeight="1">
      <c r="A87" s="19"/>
      <c r="B87" s="19"/>
      <c r="C87" s="139"/>
      <c r="D87" s="139"/>
      <c r="E87" s="136"/>
      <c r="F87" s="136"/>
      <c r="G87" s="140">
        <f t="shared" si="8"/>
        <v>14</v>
      </c>
      <c r="H87" s="26" t="str">
        <f t="array" ref="H87">IF(COUNT(IF($Q$5:$Q$54=$G87,H$5:H$54,""))=0,"-",COUNT(IF($Q$5:$Q$54=$G87,H$5:H$54,"")))</f>
        <v>-</v>
      </c>
      <c r="I87" s="26" t="str">
        <f t="array" ref="I87">IF(COUNT(IF($Q$5:$Q$54=$G87,I$5:I$54,""))=0,"-",COUNT(IF($Q$5:$Q$54=$G87,I$5:I$54,"")))</f>
        <v>-</v>
      </c>
      <c r="J87" s="26" t="str">
        <f t="array" ref="J87">IF(COUNT(IF($Q$5:$Q$54=$G87,J$5:J$54,""))=0,"-",COUNT(IF($Q$5:$Q$54=$G87,J$5:J$54,"")))</f>
        <v>-</v>
      </c>
      <c r="K87" s="26" t="str">
        <f t="array" ref="K87">IF(COUNT(IF($Q$5:$Q$54=$G87,K$5:K$54,""))=0,"-",COUNT(IF($Q$5:$Q$54=$G87,K$5:K$54,"")))</f>
        <v>-</v>
      </c>
      <c r="L87" s="26" t="str">
        <f t="array" ref="L87">IF(COUNT(IF($Q$5:$Q$54=$G87,L$5:L$54,""))=0,"-",COUNT(IF($Q$5:$Q$54=$G87,L$5:L$54,"")))</f>
        <v>-</v>
      </c>
      <c r="M87" s="26" t="str">
        <f t="array" ref="M87">IF(COUNT(IF($Q$5:$Q$54=$G87,M$5:M$54,""))=0,"-",COUNT(IF($Q$5:$Q$54=$G87,M$5:M$54,"")))</f>
        <v>-</v>
      </c>
      <c r="N87" s="26" t="str">
        <f t="array" ref="N87">IF(COUNT(IF($Q$5:$Q$54=$G87,N$5:N$54,""))=0,"-",COUNT(IF($Q$5:$Q$54=$G87,N$5:N$54,"")))</f>
        <v>-</v>
      </c>
      <c r="O87" s="26" t="str">
        <f t="array" ref="O87">IF(COUNT(IF($Q$5:$Q$54=$G87,O$5:O$54,""))=0,"-",COUNT(IF($Q$5:$Q$54=$G87,O$5:O$54,"")))</f>
        <v>-</v>
      </c>
      <c r="P87" s="26" t="str">
        <f t="array" ref="P87">IF(COUNT(IF($Q$5:$Q$54=$G87,P$5:P$54,""))=0,"-",COUNT(IF($Q$5:$Q$54=$G87,P$5:P$54,"")))</f>
        <v>-</v>
      </c>
      <c r="Q87" s="127" t="str">
        <f t="array" ref="Q87">IF(H87:P87="-","-",SUM(H87:P87))</f>
        <v>-</v>
      </c>
      <c r="R87" s="8"/>
      <c r="S87" s="141"/>
      <c r="T87" s="141"/>
      <c r="U87" s="141"/>
      <c r="V87" s="141"/>
      <c r="W87" s="141"/>
      <c r="X87" s="141"/>
      <c r="Y87" s="19"/>
      <c r="Z87" s="19"/>
      <c r="AA87" s="19"/>
      <c r="AB87" s="19"/>
      <c r="AC87" s="8"/>
      <c r="AD87" s="8"/>
      <c r="AE87" s="8"/>
      <c r="AF87" s="8"/>
      <c r="AG87" s="8"/>
      <c r="AH87" s="19"/>
      <c r="AI87" s="19"/>
      <c r="AJ87" s="19"/>
      <c r="AK87" s="19"/>
      <c r="AL87" s="19"/>
      <c r="AM87" s="19"/>
      <c r="AN87" s="19"/>
      <c r="AO87" s="19"/>
      <c r="AP87" s="19"/>
      <c r="AQ87" s="19"/>
      <c r="AR87" s="19"/>
      <c r="AS87" s="19"/>
      <c r="AT87" s="19"/>
      <c r="AU87" s="19"/>
      <c r="AV87" s="19"/>
      <c r="AW87" s="19"/>
      <c r="AX87" s="19"/>
      <c r="AY87" s="19"/>
      <c r="AZ87" s="19"/>
      <c r="BA87" s="19"/>
      <c r="BB87" s="19"/>
      <c r="BE87" s="12"/>
      <c r="BF87" s="12"/>
      <c r="BG87" s="12"/>
      <c r="BH87" s="12"/>
      <c r="BI87" s="12"/>
      <c r="BJ87" s="12"/>
      <c r="BK87" s="12"/>
      <c r="BL87" s="12"/>
      <c r="BM87" s="12"/>
      <c r="BN87" s="12"/>
      <c r="BO87" s="12"/>
      <c r="BP87" s="12"/>
      <c r="BQ87" s="12"/>
      <c r="BR87" s="12"/>
      <c r="BS87" s="12"/>
      <c r="BT87" s="12"/>
    </row>
    <row r="88" spans="1:72" ht="12.75" customHeight="1">
      <c r="A88" s="19"/>
      <c r="B88" s="19"/>
      <c r="C88" s="118"/>
      <c r="D88" s="118"/>
      <c r="E88" s="136"/>
      <c r="F88" s="136"/>
      <c r="G88" s="143">
        <f t="shared" si="8"/>
        <v>15</v>
      </c>
      <c r="H88" s="26">
        <f t="array" ref="H88">IF(COUNT(IF($Q$5:$Q$54=$G88,H$5:H$54,""))=0,"-",COUNT(IF($Q$5:$Q$54=$G88,H$5:H$54,"")))</f>
        <v>1</v>
      </c>
      <c r="I88" s="26">
        <f t="array" ref="I88">IF(COUNT(IF($Q$5:$Q$54=$G88,I$5:I$54,""))=0,"-",COUNT(IF($Q$5:$Q$54=$G88,I$5:I$54,"")))</f>
        <v>1</v>
      </c>
      <c r="J88" s="26">
        <f t="array" ref="J88">IF(COUNT(IF($Q$5:$Q$54=$G88,J$5:J$54,""))=0,"-",COUNT(IF($Q$5:$Q$54=$G88,J$5:J$54,"")))</f>
        <v>1</v>
      </c>
      <c r="K88" s="26">
        <f t="array" ref="K88">IF(COUNT(IF($Q$5:$Q$54=$G88,K$5:K$54,""))=0,"-",COUNT(IF($Q$5:$Q$54=$G88,K$5:K$54,"")))</f>
        <v>1</v>
      </c>
      <c r="L88" s="26">
        <f t="array" ref="L88">IF(COUNT(IF($Q$5:$Q$54=$G88,L$5:L$54,""))=0,"-",COUNT(IF($Q$5:$Q$54=$G88,L$5:L$54,"")))</f>
        <v>1</v>
      </c>
      <c r="M88" s="26">
        <f t="array" ref="M88">IF(COUNT(IF($Q$5:$Q$54=$G88,M$5:M$54,""))=0,"-",COUNT(IF($Q$5:$Q$54=$G88,M$5:M$54,"")))</f>
        <v>1</v>
      </c>
      <c r="N88" s="26">
        <f t="array" ref="N88">IF(COUNT(IF($Q$5:$Q$54=$G88,N$5:N$54,""))=0,"-",COUNT(IF($Q$5:$Q$54=$G88,N$5:N$54,"")))</f>
        <v>1</v>
      </c>
      <c r="O88" s="26">
        <f t="array" ref="O88">IF(COUNT(IF($Q$5:$Q$54=$G88,O$5:O$54,""))=0,"-",COUNT(IF($Q$5:$Q$54=$G88,O$5:O$54,"")))</f>
        <v>1</v>
      </c>
      <c r="P88" s="26">
        <f t="array" ref="P88">IF(COUNT(IF($Q$5:$Q$54=$G88,P$5:P$54,""))=0,"-",COUNT(IF($Q$5:$Q$54=$G88,P$5:P$54,"")))</f>
        <v>1</v>
      </c>
      <c r="Q88" s="132">
        <f t="array" ref="Q88">IF(H88:P88="-","-",SUM(H88:P88))</f>
        <v>9</v>
      </c>
      <c r="R88" s="8"/>
      <c r="S88" s="141"/>
      <c r="T88" s="141"/>
      <c r="U88" s="141"/>
      <c r="V88" s="141"/>
      <c r="W88" s="141"/>
      <c r="X88" s="141"/>
      <c r="Y88" s="19"/>
      <c r="Z88" s="19"/>
      <c r="AA88" s="19"/>
      <c r="AB88" s="19"/>
      <c r="AC88" s="8"/>
      <c r="AD88" s="8"/>
      <c r="AE88" s="8"/>
      <c r="AF88" s="8"/>
      <c r="AG88" s="8"/>
      <c r="AH88" s="19"/>
      <c r="AI88" s="19"/>
      <c r="AJ88" s="19"/>
      <c r="AK88" s="19"/>
      <c r="AL88" s="19"/>
      <c r="AM88" s="19"/>
      <c r="AN88" s="19"/>
      <c r="AO88" s="19"/>
      <c r="AP88" s="19"/>
      <c r="AQ88" s="19"/>
      <c r="AR88" s="19"/>
      <c r="AS88" s="19"/>
      <c r="AT88" s="19"/>
      <c r="AU88" s="19"/>
      <c r="AV88" s="19"/>
      <c r="AW88" s="19"/>
      <c r="AX88" s="19"/>
      <c r="AY88" s="19"/>
      <c r="AZ88" s="19"/>
      <c r="BA88" s="19"/>
      <c r="BB88" s="19"/>
      <c r="BE88" s="12"/>
      <c r="BF88" s="12"/>
      <c r="BG88" s="12"/>
      <c r="BH88" s="12"/>
      <c r="BI88" s="12"/>
      <c r="BJ88" s="12"/>
      <c r="BK88" s="12"/>
      <c r="BL88" s="12"/>
      <c r="BM88" s="12"/>
      <c r="BN88" s="12"/>
      <c r="BO88" s="12"/>
      <c r="BP88" s="12"/>
      <c r="BQ88" s="12"/>
      <c r="BR88" s="12"/>
      <c r="BS88" s="12"/>
      <c r="BT88" s="12"/>
    </row>
    <row r="89" spans="1:72" ht="12.75" customHeight="1">
      <c r="A89" s="19"/>
      <c r="B89" s="19"/>
      <c r="C89" s="118"/>
      <c r="D89" s="118"/>
      <c r="E89" s="136"/>
      <c r="F89" s="144" t="s">
        <v>36</v>
      </c>
      <c r="G89" s="145" t="s">
        <v>37</v>
      </c>
      <c r="H89" s="146">
        <f t="shared" ref="H89:N89" si="9">IF(COUNT(H5:H54)=0,"-",COUNT(H5:H54))</f>
        <v>50</v>
      </c>
      <c r="I89" s="146">
        <f t="shared" si="9"/>
        <v>50</v>
      </c>
      <c r="J89" s="146">
        <f t="shared" si="9"/>
        <v>50</v>
      </c>
      <c r="K89" s="146">
        <f t="shared" si="9"/>
        <v>50</v>
      </c>
      <c r="L89" s="146">
        <f t="shared" si="9"/>
        <v>50</v>
      </c>
      <c r="M89" s="146">
        <f t="shared" si="9"/>
        <v>50</v>
      </c>
      <c r="N89" s="146">
        <f t="shared" si="9"/>
        <v>48</v>
      </c>
      <c r="O89" s="146">
        <f>IF(COUNT(O5:O54)=0,"-",COUNT(O5:O54))</f>
        <v>50</v>
      </c>
      <c r="P89" s="146">
        <f>IF(COUNT(P5:P54)=0,"-",COUNT(P5:P54))</f>
        <v>49</v>
      </c>
      <c r="Q89" s="147">
        <f>SUM(H89:P89)</f>
        <v>447</v>
      </c>
      <c r="R89" s="8"/>
      <c r="S89" s="141"/>
      <c r="T89" s="141"/>
      <c r="U89" s="141"/>
      <c r="V89" s="141"/>
      <c r="W89" s="141"/>
      <c r="X89" s="141"/>
      <c r="Y89" s="19"/>
      <c r="Z89" s="19"/>
      <c r="AA89" s="19"/>
      <c r="AB89" s="19"/>
      <c r="AC89" s="8"/>
      <c r="AD89" s="8"/>
      <c r="AE89" s="8"/>
      <c r="AF89" s="8"/>
      <c r="AG89" s="8"/>
      <c r="AH89" s="19"/>
      <c r="AI89" s="19"/>
      <c r="AJ89" s="19"/>
      <c r="AK89" s="19"/>
      <c r="AL89" s="19"/>
      <c r="AM89" s="19"/>
      <c r="AN89" s="19"/>
      <c r="AO89" s="19"/>
      <c r="AP89" s="19"/>
      <c r="AQ89" s="19"/>
      <c r="AR89" s="19"/>
      <c r="AS89" s="19"/>
      <c r="AT89" s="19"/>
      <c r="AU89" s="19"/>
      <c r="AV89" s="19"/>
      <c r="AW89" s="19"/>
      <c r="AX89" s="19"/>
      <c r="AY89" s="19"/>
      <c r="AZ89" s="19"/>
      <c r="BA89" s="19"/>
      <c r="BB89" s="19"/>
      <c r="BE89" s="12"/>
      <c r="BF89" s="12"/>
      <c r="BG89" s="12"/>
      <c r="BH89" s="12"/>
      <c r="BI89" s="12"/>
      <c r="BJ89" s="12"/>
      <c r="BK89" s="12"/>
      <c r="BL89" s="12"/>
      <c r="BM89" s="12"/>
      <c r="BN89" s="12"/>
      <c r="BO89" s="12"/>
      <c r="BP89" s="12"/>
      <c r="BQ89" s="12"/>
      <c r="BR89" s="12"/>
      <c r="BS89" s="12"/>
      <c r="BT89" s="12"/>
    </row>
    <row r="90" spans="1:72" ht="12.75" customHeight="1">
      <c r="A90" s="19"/>
      <c r="B90" s="19"/>
      <c r="C90" s="118"/>
      <c r="D90" s="118"/>
      <c r="E90" s="118"/>
      <c r="F90" s="118"/>
      <c r="G90" s="118"/>
      <c r="H90" s="118"/>
      <c r="I90" s="118"/>
      <c r="J90" s="118"/>
      <c r="K90" s="118"/>
      <c r="L90" s="118"/>
      <c r="M90" s="118"/>
      <c r="N90" s="118"/>
      <c r="O90" s="118"/>
      <c r="P90" s="118"/>
      <c r="Q90" s="118"/>
      <c r="R90" s="8"/>
      <c r="S90" s="141"/>
      <c r="T90" s="141"/>
      <c r="U90" s="141"/>
      <c r="V90" s="141"/>
      <c r="W90" s="141"/>
      <c r="X90" s="141"/>
      <c r="Y90" s="19"/>
      <c r="Z90" s="19"/>
      <c r="AA90" s="19"/>
      <c r="AB90" s="19"/>
      <c r="AC90" s="8"/>
      <c r="AD90" s="8"/>
      <c r="AE90" s="8"/>
      <c r="AF90" s="8"/>
      <c r="AG90" s="8"/>
      <c r="AH90" s="19"/>
      <c r="AI90" s="19"/>
      <c r="AJ90" s="19"/>
      <c r="AK90" s="19"/>
      <c r="AL90" s="19"/>
      <c r="AM90" s="19"/>
      <c r="AN90" s="19"/>
      <c r="AO90" s="19"/>
      <c r="AP90" s="19"/>
      <c r="AQ90" s="19"/>
      <c r="AR90" s="19"/>
      <c r="AS90" s="19"/>
      <c r="AT90" s="19"/>
      <c r="AU90" s="19"/>
      <c r="AV90" s="19"/>
      <c r="AW90" s="19"/>
      <c r="AX90" s="19"/>
      <c r="AY90" s="19"/>
      <c r="AZ90" s="19"/>
      <c r="BA90" s="19"/>
      <c r="BB90" s="19"/>
      <c r="BE90" s="12"/>
      <c r="BF90" s="12"/>
      <c r="BG90" s="12"/>
      <c r="BH90" s="12"/>
      <c r="BI90" s="12"/>
      <c r="BJ90" s="12"/>
      <c r="BK90" s="12"/>
      <c r="BL90" s="12"/>
      <c r="BM90" s="12"/>
      <c r="BN90" s="12"/>
      <c r="BO90" s="12"/>
      <c r="BP90" s="12"/>
      <c r="BQ90" s="12"/>
      <c r="BR90" s="12"/>
      <c r="BS90" s="12"/>
      <c r="BT90" s="12"/>
    </row>
    <row r="91" spans="1:72" ht="12.75" customHeight="1">
      <c r="A91" s="19"/>
      <c r="B91" s="19"/>
      <c r="C91" s="118"/>
      <c r="D91" s="118"/>
      <c r="E91" s="118"/>
      <c r="F91" s="118"/>
      <c r="G91" s="148" t="s">
        <v>38</v>
      </c>
      <c r="H91" s="120"/>
      <c r="I91" s="120"/>
      <c r="J91" s="120"/>
      <c r="K91" s="120"/>
      <c r="L91" s="120"/>
      <c r="M91" s="121"/>
      <c r="N91" s="121"/>
      <c r="O91" s="122"/>
      <c r="P91" s="122"/>
      <c r="Q91" s="123"/>
      <c r="R91" s="8"/>
      <c r="S91" s="141"/>
      <c r="T91" s="141"/>
      <c r="U91" s="141"/>
      <c r="V91" s="141"/>
      <c r="W91" s="141"/>
      <c r="X91" s="141"/>
      <c r="Y91" s="19"/>
      <c r="Z91" s="19"/>
      <c r="AA91" s="19"/>
      <c r="AB91" s="19"/>
      <c r="AC91" s="8"/>
      <c r="AD91" s="8"/>
      <c r="AE91" s="8"/>
      <c r="AF91" s="8"/>
      <c r="AG91" s="8"/>
      <c r="AH91" s="19"/>
      <c r="AI91" s="19"/>
      <c r="AJ91" s="19"/>
      <c r="AK91" s="19"/>
      <c r="AL91" s="19"/>
      <c r="AM91" s="19"/>
      <c r="AN91" s="19"/>
      <c r="AO91" s="19"/>
      <c r="AP91" s="19"/>
      <c r="AQ91" s="19"/>
      <c r="AR91" s="19"/>
      <c r="AS91" s="19"/>
      <c r="AT91" s="19"/>
      <c r="AU91" s="19"/>
      <c r="AV91" s="19"/>
      <c r="AW91" s="19"/>
      <c r="AX91" s="19"/>
      <c r="AY91" s="19"/>
      <c r="AZ91" s="19"/>
      <c r="BA91" s="19"/>
      <c r="BB91" s="19"/>
      <c r="BE91" s="12"/>
      <c r="BF91" s="12"/>
      <c r="BG91" s="12"/>
      <c r="BH91" s="12"/>
      <c r="BI91" s="12"/>
      <c r="BJ91" s="12"/>
      <c r="BK91" s="12"/>
      <c r="BL91" s="12"/>
      <c r="BM91" s="12"/>
      <c r="BN91" s="12"/>
      <c r="BO91" s="12"/>
      <c r="BP91" s="12"/>
      <c r="BQ91" s="12"/>
      <c r="BR91" s="12"/>
      <c r="BS91" s="12"/>
      <c r="BT91" s="12"/>
    </row>
    <row r="92" spans="1:72" ht="24.75" customHeight="1">
      <c r="A92" s="19"/>
      <c r="B92" s="19"/>
      <c r="C92" s="118"/>
      <c r="D92" s="118"/>
      <c r="E92" s="126"/>
      <c r="F92" s="126"/>
      <c r="G92" s="147" t="str">
        <f>Q3</f>
        <v>MODAL</v>
      </c>
      <c r="H92" s="464" t="str">
        <f t="shared" ref="H92:P93" si="10">H3</f>
        <v>Harald</v>
      </c>
      <c r="I92" s="464" t="str">
        <f t="shared" si="10"/>
        <v>Lisbet</v>
      </c>
      <c r="J92" s="464" t="str">
        <f t="shared" si="10"/>
        <v>Hildegunn</v>
      </c>
      <c r="K92" s="464" t="str">
        <f t="shared" si="10"/>
        <v>Stian</v>
      </c>
      <c r="L92" s="464" t="str">
        <f t="shared" si="10"/>
        <v>Merete</v>
      </c>
      <c r="M92" s="464" t="str">
        <f t="shared" si="10"/>
        <v>Janicke</v>
      </c>
      <c r="N92" s="464" t="str">
        <f t="shared" si="10"/>
        <v>Silje</v>
      </c>
      <c r="O92" s="464" t="str">
        <f t="shared" si="10"/>
        <v>Asbjørn</v>
      </c>
      <c r="P92" s="464" t="str">
        <f t="shared" si="10"/>
        <v>Else</v>
      </c>
      <c r="Q92" s="129" t="s">
        <v>39</v>
      </c>
      <c r="R92" s="8"/>
      <c r="S92" s="141"/>
      <c r="T92" s="141"/>
      <c r="U92" s="141"/>
      <c r="V92" s="141"/>
      <c r="W92" s="141"/>
      <c r="X92" s="141"/>
      <c r="Y92" s="19"/>
      <c r="Z92" s="19"/>
      <c r="AA92" s="19"/>
      <c r="AB92" s="19"/>
      <c r="AC92" s="8"/>
      <c r="AD92" s="8"/>
      <c r="AE92" s="8"/>
      <c r="AF92" s="8"/>
      <c r="AG92" s="8"/>
      <c r="AH92" s="19"/>
      <c r="AI92" s="19"/>
      <c r="AJ92" s="19"/>
      <c r="AK92" s="19"/>
      <c r="AL92" s="19"/>
      <c r="AM92" s="19"/>
      <c r="AN92" s="19"/>
      <c r="AO92" s="19"/>
      <c r="AP92" s="19"/>
      <c r="AQ92" s="19"/>
      <c r="AR92" s="19"/>
      <c r="AS92" s="19"/>
      <c r="AT92" s="19"/>
      <c r="AU92" s="19"/>
      <c r="AV92" s="19"/>
      <c r="AW92" s="19"/>
      <c r="AX92" s="19"/>
      <c r="AY92" s="19"/>
      <c r="AZ92" s="19"/>
      <c r="BA92" s="19"/>
      <c r="BB92" s="19"/>
      <c r="BE92" s="12"/>
      <c r="BF92" s="12"/>
      <c r="BG92" s="12"/>
      <c r="BH92" s="12"/>
      <c r="BI92" s="12"/>
      <c r="BJ92" s="12"/>
      <c r="BK92" s="12"/>
      <c r="BL92" s="12"/>
      <c r="BM92" s="12"/>
      <c r="BN92" s="12"/>
      <c r="BO92" s="12"/>
      <c r="BP92" s="12"/>
      <c r="BQ92" s="12"/>
      <c r="BR92" s="12"/>
      <c r="BS92" s="12"/>
      <c r="BT92" s="12"/>
    </row>
    <row r="93" spans="1:72" ht="12.75" customHeight="1">
      <c r="A93" s="19"/>
      <c r="B93" s="19"/>
      <c r="C93" s="118"/>
      <c r="D93" s="118"/>
      <c r="E93" s="126"/>
      <c r="F93" s="126"/>
      <c r="G93" s="132" t="str">
        <f>Q4</f>
        <v>(R1-R5)</v>
      </c>
      <c r="H93" s="149">
        <f t="shared" si="10"/>
        <v>3</v>
      </c>
      <c r="I93" s="149">
        <f t="shared" si="10"/>
        <v>1</v>
      </c>
      <c r="J93" s="149">
        <f t="shared" si="10"/>
        <v>2</v>
      </c>
      <c r="K93" s="149">
        <f t="shared" si="10"/>
        <v>10</v>
      </c>
      <c r="L93" s="149">
        <f t="shared" si="10"/>
        <v>4</v>
      </c>
      <c r="M93" s="149">
        <f t="shared" si="10"/>
        <v>9</v>
      </c>
      <c r="N93" s="149">
        <f t="shared" si="10"/>
        <v>5</v>
      </c>
      <c r="O93" s="149">
        <f t="shared" si="10"/>
        <v>8</v>
      </c>
      <c r="P93" s="149">
        <f t="shared" si="10"/>
        <v>6</v>
      </c>
      <c r="Q93" s="133" t="s">
        <v>40</v>
      </c>
      <c r="R93" s="8"/>
      <c r="S93" s="141"/>
      <c r="T93" s="141"/>
      <c r="U93" s="141"/>
      <c r="V93" s="141"/>
      <c r="W93" s="141"/>
      <c r="X93" s="141"/>
      <c r="Y93" s="19"/>
      <c r="Z93" s="19"/>
      <c r="AA93" s="19"/>
      <c r="AB93" s="19"/>
      <c r="AC93" s="8"/>
      <c r="AD93" s="8"/>
      <c r="AE93" s="8"/>
      <c r="AF93" s="8"/>
      <c r="AG93" s="8"/>
      <c r="AH93" s="19"/>
      <c r="AI93" s="19"/>
      <c r="AJ93" s="19"/>
      <c r="AK93" s="19"/>
      <c r="AL93" s="19"/>
      <c r="AM93" s="19"/>
      <c r="AN93" s="19"/>
      <c r="AO93" s="19"/>
      <c r="AP93" s="19"/>
      <c r="AQ93" s="19"/>
      <c r="AR93" s="19"/>
      <c r="AS93" s="19"/>
      <c r="AT93" s="19"/>
      <c r="AU93" s="19"/>
      <c r="AV93" s="19"/>
      <c r="AW93" s="19"/>
      <c r="AX93" s="19"/>
      <c r="AY93" s="19"/>
      <c r="AZ93" s="19"/>
      <c r="BA93" s="19"/>
      <c r="BB93" s="19"/>
      <c r="BE93" s="12"/>
      <c r="BF93" s="12"/>
      <c r="BG93" s="12"/>
      <c r="BH93" s="12"/>
      <c r="BI93" s="12"/>
      <c r="BJ93" s="12"/>
      <c r="BK93" s="12"/>
      <c r="BL93" s="12"/>
      <c r="BM93" s="12"/>
      <c r="BN93" s="12"/>
      <c r="BO93" s="12"/>
      <c r="BP93" s="12"/>
      <c r="BQ93" s="12"/>
      <c r="BR93" s="12"/>
      <c r="BS93" s="12"/>
      <c r="BT93" s="12"/>
    </row>
    <row r="94" spans="1:72" ht="12.75" customHeight="1">
      <c r="A94" s="19"/>
      <c r="B94" s="19"/>
      <c r="C94" s="118"/>
      <c r="D94" s="118"/>
      <c r="E94" s="136"/>
      <c r="F94" s="136"/>
      <c r="G94" s="150">
        <v>0</v>
      </c>
      <c r="H94" s="151" t="str">
        <f t="array" ref="H94">IF(H73="-","-",IF(H73&gt;1,0.5*H258/(H279+0.0000000000000000001),"-"))</f>
        <v>-</v>
      </c>
      <c r="I94" s="151" t="str">
        <f t="array" ref="I94">IF(I73="-","-",IF(I73&gt;1,0.5*I258/(I279+0.0000000000000000001),"-"))</f>
        <v>-</v>
      </c>
      <c r="J94" s="151" t="str">
        <f t="array" ref="J94">IF(J73="-","-",IF(J73&gt;1,0.5*J258/(J279+0.0000000000000000001),"-"))</f>
        <v>-</v>
      </c>
      <c r="K94" s="151" t="str">
        <f t="array" ref="K94">IF(K73="-","-",IF(K73&gt;1,0.5*K258/(K279+0.0000000000000000001),"-"))</f>
        <v>-</v>
      </c>
      <c r="L94" s="151" t="str">
        <f t="array" ref="L94">IF(L73="-","-",IF(L73&gt;1,0.5*L258/(L279+0.0000000000000000001),"-"))</f>
        <v>-</v>
      </c>
      <c r="M94" s="151" t="str">
        <f t="array" ref="M94">IF(M73="-","-",IF(M73&gt;1,0.5*M258/(M279+0.0000000000000000001),"-"))</f>
        <v>-</v>
      </c>
      <c r="N94" s="151" t="str">
        <f t="array" ref="N94">IF(N73="-","-",IF(N73&gt;1,0.5*N258/(N279+0.0000000000000000001),"-"))</f>
        <v>-</v>
      </c>
      <c r="O94" s="151" t="str">
        <f t="array" ref="O94">IF(O73="-","-",IF(O73&gt;1,0.5*O258/(O279+0.0000000000000000001),"-"))</f>
        <v>-</v>
      </c>
      <c r="P94" s="151" t="str">
        <f t="array" ref="P94">IF(P73="-","-",IF(P73&gt;1,0.5*P258/(P279+0.0000000000000000001),"-"))</f>
        <v>-</v>
      </c>
      <c r="Q94" s="152" t="str">
        <f t="array" ref="Q94">IF(H73="-","-",IF(H73&gt;1,AVERAGE(IF($Q$5:$Q$54=G94,$S$5:$S$54,"-")),"-"))</f>
        <v>-</v>
      </c>
      <c r="R94" s="8"/>
      <c r="S94" s="141"/>
      <c r="T94" s="141"/>
      <c r="U94" s="141"/>
      <c r="V94" s="141"/>
      <c r="W94" s="141"/>
      <c r="X94" s="141"/>
      <c r="Y94" s="19"/>
      <c r="Z94" s="19"/>
      <c r="AA94" s="19"/>
      <c r="AB94" s="19"/>
      <c r="AC94" s="8"/>
      <c r="AD94" s="8"/>
      <c r="AE94" s="8"/>
      <c r="AF94" s="8"/>
      <c r="AG94" s="8"/>
      <c r="AH94" s="19"/>
      <c r="AI94" s="19"/>
      <c r="AJ94" s="19"/>
      <c r="AK94" s="19"/>
      <c r="AL94" s="19"/>
      <c r="AM94" s="19"/>
      <c r="AN94" s="19"/>
      <c r="AO94" s="19"/>
      <c r="AP94" s="19"/>
      <c r="AQ94" s="19"/>
      <c r="AR94" s="19"/>
      <c r="AS94" s="19"/>
      <c r="AT94" s="19"/>
      <c r="AU94" s="19"/>
      <c r="AV94" s="19"/>
      <c r="AW94" s="19"/>
      <c r="AX94" s="19"/>
      <c r="AY94" s="19"/>
      <c r="AZ94" s="19"/>
      <c r="BA94" s="19"/>
      <c r="BB94" s="19"/>
      <c r="BE94" s="12"/>
      <c r="BF94" s="12"/>
      <c r="BG94" s="12"/>
      <c r="BH94" s="12"/>
      <c r="BI94" s="12"/>
      <c r="BJ94" s="12"/>
      <c r="BK94" s="12"/>
      <c r="BL94" s="12"/>
      <c r="BM94" s="12"/>
      <c r="BN94" s="12"/>
      <c r="BO94" s="12"/>
      <c r="BP94" s="12"/>
      <c r="BQ94" s="12"/>
      <c r="BR94" s="12"/>
      <c r="BS94" s="12"/>
      <c r="BT94" s="12"/>
    </row>
    <row r="95" spans="1:72" ht="12.75" customHeight="1">
      <c r="A95" s="19"/>
      <c r="B95" s="19"/>
      <c r="C95" s="118"/>
      <c r="D95" s="118"/>
      <c r="E95" s="136"/>
      <c r="F95" s="136"/>
      <c r="G95" s="153">
        <f t="shared" ref="G95:G109" si="11">G94+1</f>
        <v>1</v>
      </c>
      <c r="H95" s="154" t="str">
        <f t="array" ref="H95">IF(H74="-","-",IF(H74&gt;1,0.5*H259/H280,"-"))</f>
        <v>-</v>
      </c>
      <c r="I95" s="154" t="str">
        <f t="array" ref="I95">IF(I74="-","-",IF(I74&gt;1,0.5*I259/I280,"-"))</f>
        <v>-</v>
      </c>
      <c r="J95" s="154" t="str">
        <f t="array" ref="J95">IF(J74="-","-",IF(J74&gt;1,0.5*J259/J280,"-"))</f>
        <v>-</v>
      </c>
      <c r="K95" s="154" t="str">
        <f t="array" ref="K95">IF(K74="-","-",IF(K74&gt;1,0.5*K259/K280,"-"))</f>
        <v>-</v>
      </c>
      <c r="L95" s="154" t="str">
        <f t="array" ref="L95">IF(L74="-","-",IF(L74&gt;1,0.5*L259/L280,"-"))</f>
        <v>-</v>
      </c>
      <c r="M95" s="154" t="str">
        <f t="array" ref="M95">IF(M74="-","-",IF(M74&gt;1,0.5*M259/M280,"-"))</f>
        <v>-</v>
      </c>
      <c r="N95" s="154" t="str">
        <f t="array" ref="N95">IF(N74="-","-",IF(N74&gt;1,0.5*N259/N280,"-"))</f>
        <v>-</v>
      </c>
      <c r="O95" s="154" t="str">
        <f t="array" ref="O95">IF(O74="-","-",IF(O74&gt;1,0.5*O259/O280,"-"))</f>
        <v>-</v>
      </c>
      <c r="P95" s="154" t="str">
        <f t="array" ref="P95">IF(P74="-","-",IF(P74&gt;1,0.5*P259/P280,"-"))</f>
        <v>-</v>
      </c>
      <c r="Q95" s="155" t="str">
        <f t="array" ref="Q95">IF(H74="-","-",IF(H74&gt;1,AVERAGE(IF($Q$5:$Q$54=G95,$S$5:$S$54,"-")),"-"))</f>
        <v>-</v>
      </c>
      <c r="R95" s="8"/>
      <c r="S95" s="141"/>
      <c r="T95" s="141"/>
      <c r="U95" s="141"/>
      <c r="V95" s="141"/>
      <c r="W95" s="141"/>
      <c r="X95" s="141"/>
      <c r="Y95" s="19"/>
      <c r="Z95" s="19"/>
      <c r="AA95" s="19"/>
      <c r="AB95" s="19"/>
      <c r="AC95" s="8"/>
      <c r="AD95" s="8"/>
      <c r="AE95" s="8"/>
      <c r="AF95" s="8"/>
      <c r="AG95" s="8"/>
      <c r="AH95" s="19"/>
      <c r="AI95" s="19"/>
      <c r="AJ95" s="19"/>
      <c r="AK95" s="19"/>
      <c r="AL95" s="19"/>
      <c r="AM95" s="19"/>
      <c r="AN95" s="19"/>
      <c r="AO95" s="19"/>
      <c r="AP95" s="19"/>
      <c r="AQ95" s="19"/>
      <c r="AR95" s="19"/>
      <c r="AS95" s="19"/>
      <c r="AT95" s="19"/>
      <c r="AU95" s="19"/>
      <c r="AV95" s="19"/>
      <c r="AW95" s="19"/>
      <c r="AX95" s="19"/>
      <c r="AY95" s="19"/>
      <c r="AZ95" s="19"/>
      <c r="BA95" s="19"/>
      <c r="BB95" s="19"/>
      <c r="BE95" s="12"/>
      <c r="BF95" s="12"/>
      <c r="BG95" s="12"/>
      <c r="BH95" s="12"/>
      <c r="BI95" s="12"/>
      <c r="BJ95" s="12"/>
      <c r="BK95" s="12"/>
      <c r="BL95" s="12"/>
      <c r="BM95" s="12"/>
      <c r="BN95" s="12"/>
      <c r="BO95" s="12"/>
      <c r="BP95" s="12"/>
      <c r="BQ95" s="12"/>
      <c r="BR95" s="12"/>
      <c r="BS95" s="12"/>
      <c r="BT95" s="12"/>
    </row>
    <row r="96" spans="1:72" ht="12.75" customHeight="1">
      <c r="A96" s="19"/>
      <c r="B96" s="19"/>
      <c r="C96" s="118"/>
      <c r="D96" s="118"/>
      <c r="E96" s="136"/>
      <c r="F96" s="136"/>
      <c r="G96" s="153">
        <f t="shared" si="11"/>
        <v>2</v>
      </c>
      <c r="H96" s="154">
        <f t="array" ref="H96">IF(H75="-","-",IF(H75&gt;1,0.5*H260/H281,"-"))</f>
        <v>0</v>
      </c>
      <c r="I96" s="154">
        <f t="array" ref="I96">IF(I75="-","-",IF(I75&gt;1,0.5*I260/I281,"-"))</f>
        <v>0</v>
      </c>
      <c r="J96" s="154">
        <f t="array" ref="J96">IF(J75="-","-",IF(J75&gt;1,0.5*J260/J281,"-"))</f>
        <v>0</v>
      </c>
      <c r="K96" s="154">
        <f t="array" ref="K96">IF(K75="-","-",IF(K75&gt;1,0.5*K260/K281,"-"))</f>
        <v>0</v>
      </c>
      <c r="L96" s="154">
        <f t="array" ref="L96">IF(L75="-","-",IF(L75&gt;1,0.5*L260/L281,"-"))</f>
        <v>0</v>
      </c>
      <c r="M96" s="154">
        <f t="array" ref="M96">IF(M75="-","-",IF(M75&gt;1,0.5*M260/M281,"-"))</f>
        <v>0</v>
      </c>
      <c r="N96" s="154">
        <f t="array" ref="N96">IF(N75="-","-",IF(N75&gt;1,0.5*N260/N281,"-"))</f>
        <v>0</v>
      </c>
      <c r="O96" s="154">
        <f t="array" ref="O96">IF(O75="-","-",IF(O75&gt;1,0.5*O260/O281,"-"))</f>
        <v>0</v>
      </c>
      <c r="P96" s="154">
        <f t="array" ref="P96">IF(P75="-","-",IF(P75&gt;1,0.5*P260/P281,"-"))</f>
        <v>0</v>
      </c>
      <c r="Q96" s="155">
        <f t="array" ref="Q96">IF(H75="-","-",IF(H75&gt;1,AVERAGE(IF($Q$5:$Q$54=G96,$S$5:$S$54,"-")),"-"))</f>
        <v>0</v>
      </c>
      <c r="R96" s="8"/>
      <c r="S96" s="141"/>
      <c r="T96" s="141"/>
      <c r="U96" s="141"/>
      <c r="V96" s="141"/>
      <c r="W96" s="141"/>
      <c r="X96" s="141"/>
      <c r="Y96" s="19"/>
      <c r="Z96" s="19"/>
      <c r="AA96" s="19"/>
      <c r="AB96" s="19"/>
      <c r="AC96" s="8"/>
      <c r="AD96" s="8"/>
      <c r="AE96" s="8"/>
      <c r="AF96" s="8"/>
      <c r="AG96" s="8"/>
      <c r="AH96" s="19"/>
      <c r="AI96" s="19"/>
      <c r="AJ96" s="19"/>
      <c r="AK96" s="19"/>
      <c r="AL96" s="19"/>
      <c r="AM96" s="19"/>
      <c r="AN96" s="19"/>
      <c r="AO96" s="19"/>
      <c r="AP96" s="19"/>
      <c r="AQ96" s="19"/>
      <c r="AR96" s="19"/>
      <c r="AS96" s="19"/>
      <c r="AT96" s="19"/>
      <c r="AU96" s="19"/>
      <c r="AV96" s="19"/>
      <c r="AW96" s="19"/>
      <c r="AX96" s="19"/>
      <c r="AY96" s="19"/>
      <c r="AZ96" s="19"/>
      <c r="BA96" s="19"/>
      <c r="BB96" s="19"/>
      <c r="BE96" s="12"/>
      <c r="BF96" s="12"/>
      <c r="BG96" s="12"/>
      <c r="BH96" s="12"/>
      <c r="BI96" s="12"/>
      <c r="BJ96" s="12"/>
      <c r="BK96" s="12"/>
      <c r="BL96" s="12"/>
      <c r="BM96" s="12"/>
      <c r="BN96" s="12"/>
      <c r="BO96" s="12"/>
      <c r="BP96" s="12"/>
      <c r="BQ96" s="12"/>
      <c r="BR96" s="12"/>
      <c r="BS96" s="12"/>
      <c r="BT96" s="12"/>
    </row>
    <row r="97" spans="1:72" ht="12.75" customHeight="1">
      <c r="A97" s="19"/>
      <c r="B97" s="19"/>
      <c r="C97" s="118"/>
      <c r="D97" s="118"/>
      <c r="E97" s="136"/>
      <c r="F97" s="136"/>
      <c r="G97" s="153">
        <f t="shared" si="11"/>
        <v>3</v>
      </c>
      <c r="H97" s="154">
        <f t="array" ref="H97">IF(H76="-","-",IF(H76&gt;1,0.5*H261/H282,"-"))</f>
        <v>0</v>
      </c>
      <c r="I97" s="154">
        <f t="array" ref="I97">IF(I76="-","-",IF(I76&gt;1,0.5*I261/I282,"-"))</f>
        <v>0</v>
      </c>
      <c r="J97" s="154">
        <f t="array" ref="J97">IF(J76="-","-",IF(J76&gt;1,0.5*J261/J282,"-"))</f>
        <v>0</v>
      </c>
      <c r="K97" s="154">
        <f t="array" ref="K97">IF(K76="-","-",IF(K76&gt;1,0.5*K261/K282,"-"))</f>
        <v>0</v>
      </c>
      <c r="L97" s="154">
        <f t="array" ref="L97">IF(L76="-","-",IF(L76&gt;1,0.5*L261/L282,"-"))</f>
        <v>0.15384615384615385</v>
      </c>
      <c r="M97" s="154">
        <f t="array" ref="M97">IF(M76="-","-",IF(M76&gt;1,0.5*M261/M282,"-"))</f>
        <v>0</v>
      </c>
      <c r="N97" s="154">
        <f t="array" ref="N97">IF(N76="-","-",IF(N76&gt;1,0.5*N261/N282,"-"))</f>
        <v>0.15384615384615385</v>
      </c>
      <c r="O97" s="154">
        <f t="array" ref="O97">IF(O76="-","-",IF(O76&gt;1,0.5*O261/O282,"-"))</f>
        <v>0.15384615384615385</v>
      </c>
      <c r="P97" s="154">
        <f t="array" ref="P97">IF(P76="-","-",IF(P76&gt;1,0.5*P261/P282,"-"))</f>
        <v>0</v>
      </c>
      <c r="Q97" s="155">
        <f t="array" ref="Q97">IF(H76="-","-",IF(H76&gt;1,AVERAGE(IF($Q$5:$Q$54=G97,$S$5:$S$54,"-")),"-"))</f>
        <v>3.7499999999999992E-2</v>
      </c>
      <c r="R97" s="8"/>
      <c r="S97" s="141"/>
      <c r="T97" s="141"/>
      <c r="U97" s="141"/>
      <c r="V97" s="141"/>
      <c r="W97" s="141"/>
      <c r="X97" s="141"/>
      <c r="Y97" s="19"/>
      <c r="Z97" s="19"/>
      <c r="AA97" s="19"/>
      <c r="AB97" s="19"/>
      <c r="AC97" s="8"/>
      <c r="AD97" s="8"/>
      <c r="AE97" s="8"/>
      <c r="AF97" s="8"/>
      <c r="AG97" s="8"/>
      <c r="AH97" s="19"/>
      <c r="AI97" s="19"/>
      <c r="AJ97" s="19"/>
      <c r="AK97" s="19"/>
      <c r="AL97" s="19"/>
      <c r="AM97" s="19"/>
      <c r="AN97" s="19"/>
      <c r="AO97" s="19"/>
      <c r="AP97" s="19"/>
      <c r="AQ97" s="19"/>
      <c r="AR97" s="19"/>
      <c r="AS97" s="19"/>
      <c r="AT97" s="19"/>
      <c r="AU97" s="19"/>
      <c r="AV97" s="19"/>
      <c r="AW97" s="19"/>
      <c r="AX97" s="19"/>
      <c r="AY97" s="19"/>
      <c r="AZ97" s="19"/>
      <c r="BA97" s="19"/>
      <c r="BB97" s="19"/>
      <c r="BE97" s="12"/>
      <c r="BF97" s="12"/>
      <c r="BG97" s="12"/>
      <c r="BH97" s="12"/>
      <c r="BI97" s="12"/>
      <c r="BJ97" s="12"/>
      <c r="BK97" s="12"/>
      <c r="BL97" s="12"/>
      <c r="BM97" s="12"/>
      <c r="BN97" s="12"/>
      <c r="BO97" s="12"/>
      <c r="BP97" s="12"/>
      <c r="BQ97" s="12"/>
      <c r="BR97" s="12"/>
      <c r="BS97" s="12"/>
      <c r="BT97" s="12"/>
    </row>
    <row r="98" spans="1:72" ht="12.75" customHeight="1">
      <c r="A98" s="19"/>
      <c r="B98" s="19"/>
      <c r="C98" s="118"/>
      <c r="D98" s="118"/>
      <c r="E98" s="136"/>
      <c r="F98" s="136"/>
      <c r="G98" s="153">
        <f t="shared" si="11"/>
        <v>4</v>
      </c>
      <c r="H98" s="154">
        <f t="array" ref="H98">IF(H77="-","-",IF(H77&gt;1,0.5*H262/H283,"-"))</f>
        <v>0</v>
      </c>
      <c r="I98" s="154">
        <f t="array" ref="I98">IF(I77="-","-",IF(I77&gt;1,0.5*I262/I283,"-"))</f>
        <v>0.10649955403405091</v>
      </c>
      <c r="J98" s="154">
        <f t="array" ref="J98">IF(J77="-","-",IF(J77&gt;1,0.5*J262/J283,"-"))</f>
        <v>0</v>
      </c>
      <c r="K98" s="154">
        <f t="array" ref="K98">IF(K77="-","-",IF(K77&gt;1,0.5*K262/K283,"-"))</f>
        <v>0</v>
      </c>
      <c r="L98" s="154">
        <f t="array" ref="L98">IF(L77="-","-",IF(L77&gt;1,0.5*L262/L283,"-"))</f>
        <v>0.11916871834484338</v>
      </c>
      <c r="M98" s="154">
        <f t="array" ref="M98">IF(M77="-","-",IF(M77&gt;1,0.5*M262/M283,"-"))</f>
        <v>0</v>
      </c>
      <c r="N98" s="154">
        <f t="array" ref="N98">IF(N77="-","-",IF(N77&gt;1,0.5*N262/N283,"-"))</f>
        <v>0</v>
      </c>
      <c r="O98" s="154">
        <f t="array" ref="O98">IF(O77="-","-",IF(O77&gt;1,0.5*O262/O283,"-"))</f>
        <v>0</v>
      </c>
      <c r="P98" s="154">
        <f t="array" ref="P98">IF(P77="-","-",IF(P77&gt;1,0.5*P262/P283,"-"))</f>
        <v>0</v>
      </c>
      <c r="Q98" s="155">
        <f t="array" ref="Q98">IF(H77="-","-",IF(H77&gt;1,AVERAGE(IF($Q$5:$Q$54=G98,$S$5:$S$54,"-")),"-"))</f>
        <v>4.2084213277743858E-2</v>
      </c>
      <c r="R98" s="8"/>
      <c r="S98" s="141"/>
      <c r="T98" s="141"/>
      <c r="U98" s="141"/>
      <c r="V98" s="141"/>
      <c r="W98" s="141"/>
      <c r="X98" s="141"/>
      <c r="Y98" s="19"/>
      <c r="Z98" s="19"/>
      <c r="AA98" s="19"/>
      <c r="AB98" s="19"/>
      <c r="AC98" s="8"/>
      <c r="AD98" s="8"/>
      <c r="AE98" s="8"/>
      <c r="AF98" s="8"/>
      <c r="AG98" s="8"/>
      <c r="AH98" s="19"/>
      <c r="AI98" s="19"/>
      <c r="AJ98" s="19"/>
      <c r="AK98" s="19"/>
      <c r="AL98" s="19"/>
      <c r="AM98" s="19"/>
      <c r="AN98" s="19"/>
      <c r="AO98" s="19"/>
      <c r="AP98" s="19"/>
      <c r="AQ98" s="19"/>
      <c r="AR98" s="19"/>
      <c r="AS98" s="19"/>
      <c r="AT98" s="19"/>
      <c r="AU98" s="19"/>
      <c r="AV98" s="19"/>
      <c r="AW98" s="19"/>
      <c r="AX98" s="19"/>
      <c r="AY98" s="19"/>
      <c r="AZ98" s="19"/>
      <c r="BA98" s="19"/>
      <c r="BB98" s="19"/>
      <c r="BE98" s="12"/>
      <c r="BF98" s="12"/>
      <c r="BG98" s="12"/>
      <c r="BH98" s="12"/>
      <c r="BI98" s="12"/>
      <c r="BJ98" s="12"/>
      <c r="BK98" s="12"/>
      <c r="BL98" s="12"/>
      <c r="BM98" s="12"/>
      <c r="BN98" s="12"/>
      <c r="BO98" s="12"/>
      <c r="BP98" s="12"/>
      <c r="BQ98" s="12"/>
      <c r="BR98" s="12"/>
      <c r="BS98" s="12"/>
      <c r="BT98" s="12"/>
    </row>
    <row r="99" spans="1:72" ht="12.75" customHeight="1">
      <c r="A99" s="19"/>
      <c r="B99" s="19"/>
      <c r="C99" s="118"/>
      <c r="D99" s="118"/>
      <c r="E99" s="136"/>
      <c r="F99" s="136"/>
      <c r="G99" s="153">
        <f t="shared" si="11"/>
        <v>5</v>
      </c>
      <c r="H99" s="154">
        <f t="array" ref="H99">IF(H78="-","-",IF(H78&gt;1,0.5*H263/H284,"-"))</f>
        <v>0</v>
      </c>
      <c r="I99" s="154">
        <f t="array" ref="I99">IF(I78="-","-",IF(I78&gt;1,0.5*I263/I284,"-"))</f>
        <v>0</v>
      </c>
      <c r="J99" s="154">
        <f t="array" ref="J99">IF(J78="-","-",IF(J78&gt;1,0.5*J263/J284,"-"))</f>
        <v>8.600261451922328E-2</v>
      </c>
      <c r="K99" s="154">
        <f t="array" ref="K99">IF(K78="-","-",IF(K78&gt;1,0.5*K263/K284,"-"))</f>
        <v>0</v>
      </c>
      <c r="L99" s="154">
        <f t="array" ref="L99">IF(L78="-","-",IF(L78&gt;1,0.5*L263/L284,"-"))</f>
        <v>0</v>
      </c>
      <c r="M99" s="154">
        <f t="array" ref="M99">IF(M78="-","-",IF(M78&gt;1,0.5*M263/M284,"-"))</f>
        <v>0</v>
      </c>
      <c r="N99" s="154">
        <f t="array" ref="N99">IF(N78="-","-",IF(N78&gt;1,0.5*N263/N284,"-"))</f>
        <v>0</v>
      </c>
      <c r="O99" s="154">
        <f t="array" ref="O99">IF(O78="-","-",IF(O78&gt;1,0.5*O263/O284,"-"))</f>
        <v>0</v>
      </c>
      <c r="P99" s="154">
        <f t="array" ref="P99">IF(P78="-","-",IF(P78&gt;1,0.5*P263/P284,"-"))</f>
        <v>0</v>
      </c>
      <c r="Q99" s="155">
        <f t="array" ref="Q99">IF(H78="-","-",IF(H78&gt;1,AVERAGE(IF($Q$5:$Q$54=G99,$S$5:$S$54,"-")),"-"))</f>
        <v>1.3043478260869542E-2</v>
      </c>
      <c r="R99" s="8"/>
      <c r="S99" s="141"/>
      <c r="T99" s="141"/>
      <c r="U99" s="141"/>
      <c r="V99" s="141"/>
      <c r="W99" s="141"/>
      <c r="X99" s="141"/>
      <c r="Y99" s="19"/>
      <c r="Z99" s="19"/>
      <c r="AA99" s="19"/>
      <c r="AB99" s="19"/>
      <c r="AC99" s="8"/>
      <c r="AD99" s="8"/>
      <c r="AE99" s="8"/>
      <c r="AF99" s="8"/>
      <c r="AG99" s="8"/>
      <c r="AH99" s="19"/>
      <c r="AI99" s="19"/>
      <c r="AJ99" s="19"/>
      <c r="AK99" s="19"/>
      <c r="AL99" s="19"/>
      <c r="AM99" s="19"/>
      <c r="AN99" s="19"/>
      <c r="AO99" s="19"/>
      <c r="AP99" s="19"/>
      <c r="AQ99" s="19"/>
      <c r="AR99" s="19"/>
      <c r="AS99" s="19"/>
      <c r="AT99" s="19"/>
      <c r="AU99" s="19"/>
      <c r="AV99" s="19"/>
      <c r="AW99" s="19"/>
      <c r="AX99" s="19"/>
      <c r="AY99" s="19"/>
      <c r="AZ99" s="19"/>
      <c r="BA99" s="19"/>
      <c r="BB99" s="19"/>
      <c r="BE99" s="12"/>
      <c r="BF99" s="12"/>
      <c r="BG99" s="12"/>
      <c r="BH99" s="12"/>
      <c r="BI99" s="12"/>
      <c r="BJ99" s="12"/>
      <c r="BK99" s="12"/>
      <c r="BL99" s="12"/>
      <c r="BM99" s="12"/>
      <c r="BN99" s="12"/>
      <c r="BO99" s="12"/>
      <c r="BP99" s="12"/>
      <c r="BQ99" s="12"/>
      <c r="BR99" s="12"/>
      <c r="BS99" s="12"/>
      <c r="BT99" s="12"/>
    </row>
    <row r="100" spans="1:72" ht="12.75" customHeight="1">
      <c r="A100" s="19"/>
      <c r="B100" s="19"/>
      <c r="C100" s="118"/>
      <c r="D100" s="118"/>
      <c r="E100" s="136"/>
      <c r="F100" s="136"/>
      <c r="G100" s="153">
        <f t="shared" si="11"/>
        <v>6</v>
      </c>
      <c r="H100" s="154">
        <f t="array" ref="H100">IF(H79="-","-",IF(H79&gt;1,0.5*H264/H285,"-"))</f>
        <v>0</v>
      </c>
      <c r="I100" s="154">
        <f t="array" ref="I100">IF(I79="-","-",IF(I79&gt;1,0.5*I264/I285,"-"))</f>
        <v>5.6603773584906467E-2</v>
      </c>
      <c r="J100" s="154">
        <f t="array" ref="J100">IF(J79="-","-",IF(J79&gt;1,0.5*J264/J285,"-"))</f>
        <v>0</v>
      </c>
      <c r="K100" s="154">
        <f t="array" ref="K100">IF(K79="-","-",IF(K79&gt;1,0.5*K264/K285,"-"))</f>
        <v>0</v>
      </c>
      <c r="L100" s="154">
        <f t="array" ref="L100">IF(L79="-","-",IF(L79&gt;1,0.5*L264/L285,"-"))</f>
        <v>5.4545454545455327E-2</v>
      </c>
      <c r="M100" s="154">
        <f t="array" ref="M100">IF(M79="-","-",IF(M79&gt;1,0.5*M264/M285,"-"))</f>
        <v>5.6603773584906467E-2</v>
      </c>
      <c r="N100" s="154">
        <f t="array" ref="N100">IF(N79="-","-",IF(N79&gt;1,0.5*N264/N285,"-"))</f>
        <v>5.6603773584906467E-2</v>
      </c>
      <c r="O100" s="154">
        <f t="array" ref="O100">IF(O79="-","-",IF(O79&gt;1,0.5*O264/O285,"-"))</f>
        <v>0</v>
      </c>
      <c r="P100" s="154">
        <f t="array" ref="P100">IF(P79="-","-",IF(P79&gt;1,0.5*P264/P285,"-"))</f>
        <v>0</v>
      </c>
      <c r="Q100" s="155">
        <f t="array" ref="Q100">IF(H79="-","-",IF(H79&gt;1,AVERAGE(IF($Q$5:$Q$54=G100,$S$5:$S$54,"-")),"-"))</f>
        <v>2.0829886387554879E-2</v>
      </c>
      <c r="R100" s="8"/>
      <c r="S100" s="141"/>
      <c r="T100" s="141"/>
      <c r="U100" s="141"/>
      <c r="V100" s="141"/>
      <c r="W100" s="141"/>
      <c r="X100" s="141"/>
      <c r="Y100" s="19"/>
      <c r="Z100" s="19"/>
      <c r="AA100" s="19"/>
      <c r="AB100" s="19"/>
      <c r="AC100" s="8"/>
      <c r="AD100" s="8"/>
      <c r="AE100" s="8"/>
      <c r="AF100" s="8"/>
      <c r="AG100" s="8"/>
      <c r="AH100" s="19"/>
      <c r="AI100" s="19"/>
      <c r="AJ100" s="19"/>
      <c r="AK100" s="19"/>
      <c r="AL100" s="19"/>
      <c r="AM100" s="19"/>
      <c r="AN100" s="19"/>
      <c r="AO100" s="19"/>
      <c r="AP100" s="19"/>
      <c r="AQ100" s="19"/>
      <c r="AR100" s="19"/>
      <c r="AS100" s="19"/>
      <c r="AT100" s="19"/>
      <c r="AU100" s="19"/>
      <c r="AV100" s="19"/>
      <c r="AW100" s="19"/>
      <c r="AX100" s="19"/>
      <c r="AY100" s="19"/>
      <c r="AZ100" s="19"/>
      <c r="BA100" s="19"/>
      <c r="BB100" s="19"/>
      <c r="BE100" s="12"/>
      <c r="BF100" s="12"/>
      <c r="BG100" s="12"/>
      <c r="BH100" s="12"/>
      <c r="BI100" s="12"/>
      <c r="BJ100" s="12"/>
      <c r="BK100" s="12"/>
      <c r="BL100" s="12"/>
      <c r="BM100" s="12"/>
      <c r="BN100" s="12"/>
      <c r="BO100" s="12"/>
      <c r="BP100" s="12"/>
      <c r="BQ100" s="12"/>
      <c r="BR100" s="12"/>
      <c r="BS100" s="12"/>
      <c r="BT100" s="12"/>
    </row>
    <row r="101" spans="1:72" ht="12.75" customHeight="1">
      <c r="A101" s="19"/>
      <c r="B101" s="19"/>
      <c r="C101" s="118"/>
      <c r="D101" s="118"/>
      <c r="E101" s="136"/>
      <c r="F101" s="136"/>
      <c r="G101" s="153">
        <f t="shared" si="11"/>
        <v>7</v>
      </c>
      <c r="H101" s="154">
        <f t="array" ref="H101">IF(H80="-","-",IF(H80&gt;1,0.5*H265/H286,"-"))</f>
        <v>0</v>
      </c>
      <c r="I101" s="154">
        <f t="array" ref="I101">IF(I80="-","-",IF(I80&gt;1,0.5*I265/I286,"-"))</f>
        <v>0</v>
      </c>
      <c r="J101" s="154">
        <f t="array" ref="J101">IF(J80="-","-",IF(J80&gt;1,0.5*J265/J286,"-"))</f>
        <v>0</v>
      </c>
      <c r="K101" s="154">
        <f t="array" ref="K101">IF(K80="-","-",IF(K80&gt;1,0.5*K265/K286,"-"))</f>
        <v>0</v>
      </c>
      <c r="L101" s="154">
        <f t="array" ref="L101">IF(L80="-","-",IF(L80&gt;1,0.5*L265/L286,"-"))</f>
        <v>5.5119818980511527E-2</v>
      </c>
      <c r="M101" s="154">
        <f t="array" ref="M101">IF(M80="-","-",IF(M80&gt;1,0.5*M265/M286,"-"))</f>
        <v>5.5119818980511527E-2</v>
      </c>
      <c r="N101" s="154">
        <f t="array" ref="N101">IF(N80="-","-",IF(N80&gt;1,0.5*N265/N286,"-"))</f>
        <v>0</v>
      </c>
      <c r="O101" s="154">
        <f t="array" ref="O101">IF(O80="-","-",IF(O80&gt;1,0.5*O265/O286,"-"))</f>
        <v>0</v>
      </c>
      <c r="P101" s="154">
        <f t="array" ref="P101">IF(P80="-","-",IF(P80&gt;1,0.5*P265/P286,"-"))</f>
        <v>0</v>
      </c>
      <c r="Q101" s="155">
        <f t="array" ref="Q101">IF(H80="-","-",IF(H80&gt;1,AVERAGE(IF($Q$5:$Q$54=G101,$S$5:$S$54,"-")),"-"))</f>
        <v>1.3824884792626923E-2</v>
      </c>
      <c r="R101" s="8"/>
      <c r="S101" s="141"/>
      <c r="T101" s="141"/>
      <c r="U101" s="141"/>
      <c r="V101" s="141"/>
      <c r="W101" s="141"/>
      <c r="X101" s="141"/>
      <c r="Y101" s="19"/>
      <c r="Z101" s="19"/>
      <c r="AA101" s="19"/>
      <c r="AB101" s="19"/>
      <c r="AC101" s="8"/>
      <c r="AD101" s="8"/>
      <c r="AE101" s="8"/>
      <c r="AF101" s="8"/>
      <c r="AG101" s="8"/>
      <c r="AH101" s="19"/>
      <c r="AI101" s="19"/>
      <c r="AJ101" s="19"/>
      <c r="AK101" s="19"/>
      <c r="AL101" s="19"/>
      <c r="AM101" s="19"/>
      <c r="AN101" s="19"/>
      <c r="AO101" s="19"/>
      <c r="AP101" s="19"/>
      <c r="AQ101" s="19"/>
      <c r="AR101" s="19"/>
      <c r="AS101" s="19"/>
      <c r="AT101" s="19"/>
      <c r="AU101" s="19"/>
      <c r="AV101" s="19"/>
      <c r="AW101" s="19"/>
      <c r="AX101" s="19"/>
      <c r="AY101" s="19"/>
      <c r="AZ101" s="19"/>
      <c r="BA101" s="19"/>
      <c r="BB101" s="19"/>
      <c r="BE101" s="12"/>
      <c r="BF101" s="12"/>
      <c r="BG101" s="12"/>
      <c r="BH101" s="12"/>
      <c r="BI101" s="12"/>
      <c r="BJ101" s="12"/>
      <c r="BK101" s="12"/>
      <c r="BL101" s="12"/>
      <c r="BM101" s="12"/>
      <c r="BN101" s="12"/>
      <c r="BO101" s="12"/>
      <c r="BP101" s="12"/>
      <c r="BQ101" s="12"/>
      <c r="BR101" s="12"/>
      <c r="BS101" s="12"/>
      <c r="BT101" s="12"/>
    </row>
    <row r="102" spans="1:72" ht="12.75" customHeight="1">
      <c r="A102" s="19"/>
      <c r="B102" s="19"/>
      <c r="C102" s="118"/>
      <c r="D102" s="118"/>
      <c r="E102" s="136"/>
      <c r="F102" s="136"/>
      <c r="G102" s="153">
        <f t="shared" si="11"/>
        <v>8</v>
      </c>
      <c r="H102" s="154">
        <f t="array" ref="H102">IF(H81="-","-",IF(H81&gt;1,0.5*H266/H287,"-"))</f>
        <v>0</v>
      </c>
      <c r="I102" s="154">
        <f t="array" ref="I102">IF(I81="-","-",IF(I81&gt;1,0.5*I266/I287,"-"))</f>
        <v>0</v>
      </c>
      <c r="J102" s="154">
        <f t="array" ref="J102">IF(J81="-","-",IF(J81&gt;1,0.5*J266/J287,"-"))</f>
        <v>0</v>
      </c>
      <c r="K102" s="154">
        <f t="array" ref="K102">IF(K81="-","-",IF(K81&gt;1,0.5*K266/K287,"-"))</f>
        <v>0.10206207261596575</v>
      </c>
      <c r="L102" s="154">
        <f t="array" ref="L102">IF(L81="-","-",IF(L81&gt;1,0.5*L266/L287,"-"))</f>
        <v>6.4516129032258063E-2</v>
      </c>
      <c r="M102" s="154">
        <f t="array" ref="M102">IF(M81="-","-",IF(M81&gt;1,0.5*M266/M287,"-"))</f>
        <v>0</v>
      </c>
      <c r="N102" s="154">
        <f t="array" ref="N102">IF(N81="-","-",IF(N81&gt;1,0.5*N266/N287,"-"))</f>
        <v>0</v>
      </c>
      <c r="O102" s="154">
        <f t="array" ref="O102">IF(O81="-","-",IF(O81&gt;1,0.5*O266/O287,"-"))</f>
        <v>0</v>
      </c>
      <c r="P102" s="154">
        <f t="array" ref="P102">IF(P81="-","-",IF(P81&gt;1,0.5*P266/P287,"-"))</f>
        <v>6.4516129032258063E-2</v>
      </c>
      <c r="Q102" s="155">
        <f t="array" ref="Q102">IF(H81="-","-",IF(H81&gt;1,AVERAGE(IF($Q$5:$Q$54=G102,$S$5:$S$54,"-")),"-"))</f>
        <v>3.5011020622276123E-2</v>
      </c>
      <c r="R102" s="8"/>
      <c r="S102" s="141"/>
      <c r="T102" s="141"/>
      <c r="U102" s="141"/>
      <c r="V102" s="141"/>
      <c r="W102" s="141"/>
      <c r="X102" s="141"/>
      <c r="Y102" s="19"/>
      <c r="Z102" s="19"/>
      <c r="AA102" s="19"/>
      <c r="AB102" s="19"/>
      <c r="AC102" s="8"/>
      <c r="AD102" s="8"/>
      <c r="AE102" s="8"/>
      <c r="AF102" s="8"/>
      <c r="AG102" s="8"/>
      <c r="AH102" s="19"/>
      <c r="AI102" s="19"/>
      <c r="AJ102" s="19"/>
      <c r="AK102" s="19"/>
      <c r="AL102" s="19"/>
      <c r="AM102" s="19"/>
      <c r="AN102" s="19"/>
      <c r="AO102" s="19"/>
      <c r="AP102" s="19"/>
      <c r="AQ102" s="19"/>
      <c r="AR102" s="19"/>
      <c r="AS102" s="19"/>
      <c r="AT102" s="19"/>
      <c r="AU102" s="19"/>
      <c r="AV102" s="19"/>
      <c r="AW102" s="19"/>
      <c r="AX102" s="19"/>
      <c r="AY102" s="19"/>
      <c r="AZ102" s="19"/>
      <c r="BA102" s="19"/>
      <c r="BB102" s="19"/>
      <c r="BE102" s="12"/>
      <c r="BF102" s="12"/>
      <c r="BG102" s="12"/>
      <c r="BH102" s="12"/>
      <c r="BI102" s="12"/>
      <c r="BJ102" s="12"/>
      <c r="BK102" s="12"/>
      <c r="BL102" s="12"/>
      <c r="BM102" s="12"/>
      <c r="BN102" s="12"/>
      <c r="BO102" s="12"/>
      <c r="BP102" s="12"/>
      <c r="BQ102" s="12"/>
      <c r="BR102" s="12"/>
      <c r="BS102" s="12"/>
      <c r="BT102" s="12"/>
    </row>
    <row r="103" spans="1:72" ht="12.75" customHeight="1">
      <c r="A103" s="19"/>
      <c r="B103" s="19"/>
      <c r="C103" s="118"/>
      <c r="D103" s="118"/>
      <c r="E103" s="136"/>
      <c r="F103" s="136"/>
      <c r="G103" s="153">
        <f t="shared" si="11"/>
        <v>9</v>
      </c>
      <c r="H103" s="154">
        <f t="array" ref="H103">IF(H82="-","-",IF(H82&gt;1,0.5*H267/H288,"-"))</f>
        <v>0</v>
      </c>
      <c r="I103" s="154">
        <f t="array" ref="I103">IF(I82="-","-",IF(I82&gt;1,0.5*I267/I288,"-"))</f>
        <v>0</v>
      </c>
      <c r="J103" s="154">
        <f t="array" ref="J103">IF(J82="-","-",IF(J82&gt;1,0.5*J267/J288,"-"))</f>
        <v>0</v>
      </c>
      <c r="K103" s="154">
        <f t="array" ref="K103">IF(K82="-","-",IF(K82&gt;1,0.5*K267/K288,"-"))</f>
        <v>0</v>
      </c>
      <c r="L103" s="154">
        <f t="array" ref="L103">IF(L82="-","-",IF(L82&gt;1,0.5*L267/L288,"-"))</f>
        <v>7.4432292756478696E-2</v>
      </c>
      <c r="M103" s="154">
        <f t="array" ref="M103">IF(M82="-","-",IF(M82&gt;1,0.5*M267/M288,"-"))</f>
        <v>0.15713484026367724</v>
      </c>
      <c r="N103" s="154">
        <f t="array" ref="N103">IF(N82="-","-",IF(N82&gt;1,0.5*N267/N288,"-"))</f>
        <v>0</v>
      </c>
      <c r="O103" s="154">
        <f t="array" ref="O103">IF(O82="-","-",IF(O82&gt;1,0.5*O267/O288,"-"))</f>
        <v>7.4432292756478696E-2</v>
      </c>
      <c r="P103" s="154">
        <f t="array" ref="P103">IF(P82="-","-",IF(P82&gt;1,0.5*P267/P288,"-"))</f>
        <v>8.3189033080770303E-2</v>
      </c>
      <c r="Q103" s="155">
        <f t="array" ref="Q103">IF(H82="-","-",IF(H82&gt;1,AVERAGE(IF($Q$5:$Q$54=G103,$S$5:$S$54,"-")),"-"))</f>
        <v>5.1903606479365351E-2</v>
      </c>
      <c r="R103" s="8"/>
      <c r="S103" s="141"/>
      <c r="T103" s="141"/>
      <c r="U103" s="141"/>
      <c r="V103" s="141"/>
      <c r="W103" s="141"/>
      <c r="X103" s="141"/>
      <c r="Y103" s="19"/>
      <c r="Z103" s="19"/>
      <c r="AA103" s="19"/>
      <c r="AB103" s="19"/>
      <c r="AC103" s="8"/>
      <c r="AD103" s="8"/>
      <c r="AE103" s="8"/>
      <c r="AF103" s="8"/>
      <c r="AG103" s="8"/>
      <c r="AH103" s="19"/>
      <c r="AI103" s="19"/>
      <c r="AJ103" s="19"/>
      <c r="AK103" s="19"/>
      <c r="AL103" s="19"/>
      <c r="AM103" s="19"/>
      <c r="AN103" s="19"/>
      <c r="AO103" s="19"/>
      <c r="AP103" s="19"/>
      <c r="AQ103" s="19"/>
      <c r="AR103" s="19"/>
      <c r="AS103" s="19"/>
      <c r="AT103" s="19"/>
      <c r="AU103" s="19"/>
      <c r="AV103" s="19"/>
      <c r="AW103" s="19"/>
      <c r="AX103" s="19"/>
      <c r="AY103" s="19"/>
      <c r="AZ103" s="19"/>
      <c r="BA103" s="19"/>
      <c r="BB103" s="19"/>
      <c r="BE103" s="12"/>
      <c r="BF103" s="12"/>
      <c r="BG103" s="12"/>
      <c r="BH103" s="12"/>
      <c r="BI103" s="12"/>
      <c r="BJ103" s="12"/>
      <c r="BK103" s="12"/>
      <c r="BL103" s="12"/>
      <c r="BM103" s="12"/>
      <c r="BN103" s="12"/>
      <c r="BO103" s="12"/>
      <c r="BP103" s="12"/>
      <c r="BQ103" s="12"/>
      <c r="BR103" s="12"/>
      <c r="BS103" s="12"/>
      <c r="BT103" s="12"/>
    </row>
    <row r="104" spans="1:72" ht="12.75" customHeight="1">
      <c r="A104" s="19"/>
      <c r="B104" s="19"/>
      <c r="C104" s="118"/>
      <c r="D104" s="118"/>
      <c r="E104" s="136"/>
      <c r="F104" s="136"/>
      <c r="G104" s="153">
        <f t="shared" si="11"/>
        <v>10</v>
      </c>
      <c r="H104" s="154">
        <f t="array" ref="H104">IF(H83="-","-",IF(H83&gt;1,0.5*H268/H289,"-"))</f>
        <v>5.128205128205128E-2</v>
      </c>
      <c r="I104" s="154">
        <f t="array" ref="I104">IF(I83="-","-",IF(I83&gt;1,0.5*I268/I289,"-"))</f>
        <v>0</v>
      </c>
      <c r="J104" s="154">
        <f t="array" ref="J104">IF(J83="-","-",IF(J83&gt;1,0.5*J268/J289,"-"))</f>
        <v>4.878048780487805E-2</v>
      </c>
      <c r="K104" s="154">
        <f t="array" ref="K104">IF(K83="-","-",IF(K83&gt;1,0.5*K268/K289,"-"))</f>
        <v>4.878048780487805E-2</v>
      </c>
      <c r="L104" s="154">
        <f t="array" ref="L104">IF(L83="-","-",IF(L83&gt;1,0.5*L268/L289,"-"))</f>
        <v>0</v>
      </c>
      <c r="M104" s="154">
        <f t="array" ref="M104">IF(M83="-","-",IF(M83&gt;1,0.5*M268/M289,"-"))</f>
        <v>5.4985739922821499E-2</v>
      </c>
      <c r="N104" s="154">
        <f t="array" ref="N104">IF(N83="-","-",IF(N83&gt;1,0.5*N268/N289,"-"))</f>
        <v>0</v>
      </c>
      <c r="O104" s="154">
        <f t="array" ref="O104">IF(O83="-","-",IF(O83&gt;1,0.5*O268/O289,"-"))</f>
        <v>0</v>
      </c>
      <c r="P104" s="154">
        <f t="array" ref="P104">IF(P83="-","-",IF(P83&gt;1,0.5*P268/P289,"-"))</f>
        <v>5.128205128205128E-2</v>
      </c>
      <c r="Q104" s="155">
        <f t="array" ref="Q104">IF(H83="-","-",IF(H83&gt;1,AVERAGE(IF($Q$5:$Q$54=G104,$S$5:$S$54,"-")),"-"))</f>
        <v>2.7288703724997844E-2</v>
      </c>
      <c r="R104" s="8"/>
      <c r="S104" s="141"/>
      <c r="T104" s="141"/>
      <c r="U104" s="141"/>
      <c r="V104" s="141"/>
      <c r="W104" s="141"/>
      <c r="X104" s="141"/>
      <c r="Y104" s="19"/>
      <c r="Z104" s="19"/>
      <c r="AA104" s="19"/>
      <c r="AB104" s="19"/>
      <c r="AC104" s="8"/>
      <c r="AD104" s="8"/>
      <c r="AE104" s="8"/>
      <c r="AF104" s="8"/>
      <c r="AG104" s="8"/>
      <c r="AH104" s="19"/>
      <c r="AI104" s="19"/>
      <c r="AJ104" s="19"/>
      <c r="AK104" s="19"/>
      <c r="AL104" s="19"/>
      <c r="AM104" s="19"/>
      <c r="AN104" s="19"/>
      <c r="AO104" s="19"/>
      <c r="AP104" s="19"/>
      <c r="AQ104" s="19"/>
      <c r="AR104" s="19"/>
      <c r="AS104" s="19"/>
      <c r="AT104" s="19"/>
      <c r="AU104" s="19"/>
      <c r="AV104" s="19"/>
      <c r="AW104" s="19"/>
      <c r="AX104" s="19"/>
      <c r="AY104" s="19"/>
      <c r="AZ104" s="19"/>
      <c r="BA104" s="19"/>
      <c r="BB104" s="19"/>
      <c r="BE104" s="12"/>
      <c r="BF104" s="12"/>
      <c r="BG104" s="12"/>
      <c r="BH104" s="12"/>
      <c r="BI104" s="12"/>
      <c r="BJ104" s="12"/>
      <c r="BK104" s="12"/>
      <c r="BL104" s="12"/>
      <c r="BM104" s="12"/>
      <c r="BN104" s="12"/>
      <c r="BO104" s="12"/>
      <c r="BP104" s="12"/>
      <c r="BQ104" s="12"/>
      <c r="BR104" s="12"/>
      <c r="BS104" s="12"/>
      <c r="BT104" s="12"/>
    </row>
    <row r="105" spans="1:72" ht="12.75" customHeight="1">
      <c r="A105" s="19"/>
      <c r="B105" s="19"/>
      <c r="C105" s="118"/>
      <c r="D105" s="118"/>
      <c r="E105" s="136"/>
      <c r="F105" s="136"/>
      <c r="G105" s="153">
        <f t="shared" si="11"/>
        <v>11</v>
      </c>
      <c r="H105" s="154">
        <f t="array" ref="H105">IF(H84="-","-",IF(H84&gt;1,0.5*H269/H290,"-"))</f>
        <v>0</v>
      </c>
      <c r="I105" s="154">
        <f t="array" ref="I105">IF(I84="-","-",IF(I84&gt;1,0.5*I269/I290,"-"))</f>
        <v>5.4126587736528183E-2</v>
      </c>
      <c r="J105" s="154">
        <f t="array" ref="J105">IF(J84="-","-",IF(J84&gt;1,0.5*J269/J290,"-"))</f>
        <v>5.0942670810850049E-2</v>
      </c>
      <c r="K105" s="154">
        <f t="array" ref="K105">IF(K84="-","-",IF(K84&gt;1,0.5*K269/K290,"-"))</f>
        <v>9.0909090909090912E-2</v>
      </c>
      <c r="L105" s="154">
        <f t="array" ref="L105">IF(L84="-","-",IF(L84&gt;1,0.5*L269/L290,"-"))</f>
        <v>5.0942670810850049E-2</v>
      </c>
      <c r="M105" s="154">
        <f t="array" ref="M105">IF(M84="-","-",IF(M84&gt;1,0.5*M269/M290,"-"))</f>
        <v>5.4126587736528183E-2</v>
      </c>
      <c r="N105" s="154">
        <f t="array" ref="N105">IF(N84="-","-",IF(N84&gt;1,0.5*N269/N290,"-"))</f>
        <v>0.21757131728816848</v>
      </c>
      <c r="O105" s="154">
        <f t="array" ref="O105">IF(O84="-","-",IF(O84&gt;1,0.5*O269/O290,"-"))</f>
        <v>5.0942670810850049E-2</v>
      </c>
      <c r="P105" s="154">
        <f t="array" ref="P105">IF(P84="-","-",IF(P84&gt;1,0.5*P269/P290,"-"))</f>
        <v>5.5872606695771022E-2</v>
      </c>
      <c r="Q105" s="155">
        <f t="array" ref="Q105">IF(H84="-","-",IF(H84&gt;1,AVERAGE(IF($Q$5:$Q$54=G105,$S$5:$S$54,"-")),"-"))</f>
        <v>6.7375069522559963E-2</v>
      </c>
      <c r="R105" s="8"/>
      <c r="S105" s="141"/>
      <c r="T105" s="141"/>
      <c r="U105" s="141"/>
      <c r="V105" s="141"/>
      <c r="W105" s="141"/>
      <c r="X105" s="141"/>
      <c r="Y105" s="19"/>
      <c r="Z105" s="19"/>
      <c r="AA105" s="19"/>
      <c r="AB105" s="19"/>
      <c r="AC105" s="8"/>
      <c r="AD105" s="8"/>
      <c r="AE105" s="8"/>
      <c r="AF105" s="8"/>
      <c r="AG105" s="8"/>
      <c r="AH105" s="19"/>
      <c r="AI105" s="19"/>
      <c r="AJ105" s="19"/>
      <c r="AK105" s="19"/>
      <c r="AL105" s="19"/>
      <c r="AM105" s="19"/>
      <c r="AN105" s="19"/>
      <c r="AO105" s="19"/>
      <c r="AP105" s="19"/>
      <c r="AQ105" s="19"/>
      <c r="AR105" s="19"/>
      <c r="AS105" s="19"/>
      <c r="AT105" s="19"/>
      <c r="AU105" s="19"/>
      <c r="AV105" s="19"/>
      <c r="AW105" s="19"/>
      <c r="AX105" s="19"/>
      <c r="AY105" s="19"/>
      <c r="AZ105" s="19"/>
      <c r="BA105" s="19"/>
      <c r="BB105" s="19"/>
      <c r="BE105" s="12"/>
      <c r="BF105" s="12"/>
      <c r="BG105" s="12"/>
      <c r="BH105" s="12"/>
      <c r="BI105" s="12"/>
      <c r="BJ105" s="12"/>
      <c r="BK105" s="12"/>
      <c r="BL105" s="12"/>
      <c r="BM105" s="12"/>
      <c r="BN105" s="12"/>
      <c r="BO105" s="12"/>
      <c r="BP105" s="12"/>
      <c r="BQ105" s="12"/>
      <c r="BR105" s="12"/>
      <c r="BS105" s="12"/>
      <c r="BT105" s="12"/>
    </row>
    <row r="106" spans="1:72" ht="12.75" customHeight="1">
      <c r="A106" s="19"/>
      <c r="B106" s="19"/>
      <c r="C106" s="118"/>
      <c r="D106" s="118"/>
      <c r="E106" s="136"/>
      <c r="F106" s="136"/>
      <c r="G106" s="153">
        <f t="shared" si="11"/>
        <v>12</v>
      </c>
      <c r="H106" s="154" t="str">
        <f t="array" ref="H106">IF(H85="-","-",IF(H85&gt;1,0.5*H270/H291,"-"))</f>
        <v>-</v>
      </c>
      <c r="I106" s="154" t="str">
        <f t="array" ref="I106">IF(I85="-","-",IF(I85&gt;1,0.5*I270/I291,"-"))</f>
        <v>-</v>
      </c>
      <c r="J106" s="154" t="str">
        <f t="array" ref="J106">IF(J85="-","-",IF(J85&gt;1,0.5*J270/J291,"-"))</f>
        <v>-</v>
      </c>
      <c r="K106" s="154" t="str">
        <f t="array" ref="K106">IF(K85="-","-",IF(K85&gt;1,0.5*K270/K291,"-"))</f>
        <v>-</v>
      </c>
      <c r="L106" s="154" t="str">
        <f t="array" ref="L106">IF(L85="-","-",IF(L85&gt;1,0.5*L270/L291,"-"))</f>
        <v>-</v>
      </c>
      <c r="M106" s="154" t="str">
        <f t="array" ref="M106">IF(M85="-","-",IF(M85&gt;1,0.5*M270/M291,"-"))</f>
        <v>-</v>
      </c>
      <c r="N106" s="154" t="str">
        <f t="array" ref="N106">IF(N85="-","-",IF(N85&gt;1,0.5*N270/N291,"-"))</f>
        <v>-</v>
      </c>
      <c r="O106" s="154" t="str">
        <f t="array" ref="O106">IF(O85="-","-",IF(O85&gt;1,0.5*O270/O291,"-"))</f>
        <v>-</v>
      </c>
      <c r="P106" s="154" t="str">
        <f t="array" ref="P106">IF(P85="-","-",IF(P85&gt;1,0.5*P270/P291,"-"))</f>
        <v>-</v>
      </c>
      <c r="Q106" s="155" t="str">
        <f t="array" ref="Q106">IF(H85="-","-",IF(H85&gt;1,AVERAGE(IF($Q$5:$Q$54=G106,$S$5:$S$54,"-")),"-"))</f>
        <v>-</v>
      </c>
      <c r="R106" s="8"/>
      <c r="S106" s="141"/>
      <c r="T106" s="141"/>
      <c r="U106" s="141"/>
      <c r="V106" s="141"/>
      <c r="W106" s="141"/>
      <c r="X106" s="141"/>
      <c r="Y106" s="19"/>
      <c r="Z106" s="19"/>
      <c r="AA106" s="19"/>
      <c r="AB106" s="19"/>
      <c r="AC106" s="8"/>
      <c r="AD106" s="8"/>
      <c r="AE106" s="8"/>
      <c r="AF106" s="8"/>
      <c r="AG106" s="8"/>
      <c r="AH106" s="19"/>
      <c r="AI106" s="19"/>
      <c r="AJ106" s="19"/>
      <c r="AK106" s="19"/>
      <c r="AL106" s="19"/>
      <c r="AM106" s="19"/>
      <c r="AN106" s="19"/>
      <c r="AO106" s="19"/>
      <c r="AP106" s="19"/>
      <c r="AQ106" s="19"/>
      <c r="AR106" s="19"/>
      <c r="AS106" s="19"/>
      <c r="AT106" s="19"/>
      <c r="AU106" s="19"/>
      <c r="AV106" s="19"/>
      <c r="AW106" s="19"/>
      <c r="AX106" s="19"/>
      <c r="AY106" s="19"/>
      <c r="AZ106" s="19"/>
      <c r="BA106" s="19"/>
      <c r="BB106" s="19"/>
      <c r="BE106" s="12"/>
      <c r="BF106" s="12"/>
      <c r="BG106" s="12"/>
      <c r="BH106" s="12"/>
      <c r="BI106" s="12"/>
      <c r="BJ106" s="12"/>
      <c r="BK106" s="12"/>
      <c r="BL106" s="12"/>
      <c r="BM106" s="12"/>
      <c r="BN106" s="12"/>
      <c r="BO106" s="12"/>
      <c r="BP106" s="12"/>
      <c r="BQ106" s="12"/>
      <c r="BR106" s="12"/>
      <c r="BS106" s="12"/>
      <c r="BT106" s="12"/>
    </row>
    <row r="107" spans="1:72" ht="12.75" customHeight="1">
      <c r="A107" s="19"/>
      <c r="B107" s="19"/>
      <c r="C107" s="118"/>
      <c r="D107" s="118"/>
      <c r="E107" s="136"/>
      <c r="F107" s="136"/>
      <c r="G107" s="153">
        <f t="shared" si="11"/>
        <v>13</v>
      </c>
      <c r="H107" s="154" t="str">
        <f t="array" ref="H107">IF(H86="-","-",IF(H86&gt;1,0.5*H271/H292,"-"))</f>
        <v>-</v>
      </c>
      <c r="I107" s="154" t="str">
        <f t="array" ref="I107">IF(I86="-","-",IF(I86&gt;1,0.5*I271/I292,"-"))</f>
        <v>-</v>
      </c>
      <c r="J107" s="154" t="str">
        <f t="array" ref="J107">IF(J86="-","-",IF(J86&gt;1,0.5*J271/J292,"-"))</f>
        <v>-</v>
      </c>
      <c r="K107" s="154" t="str">
        <f t="array" ref="K107">IF(K86="-","-",IF(K86&gt;1,0.5*K271/K292,"-"))</f>
        <v>-</v>
      </c>
      <c r="L107" s="154" t="str">
        <f t="array" ref="L107">IF(L86="-","-",IF(L86&gt;1,0.5*L271/L292,"-"))</f>
        <v>-</v>
      </c>
      <c r="M107" s="154" t="str">
        <f t="array" ref="M107">IF(M86="-","-",IF(M86&gt;1,0.5*M271/M292,"-"))</f>
        <v>-</v>
      </c>
      <c r="N107" s="154" t="str">
        <f t="array" ref="N107">IF(N86="-","-",IF(N86&gt;1,0.5*N271/N292,"-"))</f>
        <v>-</v>
      </c>
      <c r="O107" s="154" t="str">
        <f t="array" ref="O107">IF(O86="-","-",IF(O86&gt;1,0.5*O271/O292,"-"))</f>
        <v>-</v>
      </c>
      <c r="P107" s="154" t="str">
        <f t="array" ref="P107">IF(P86="-","-",IF(P86&gt;1,0.5*P271/P292,"-"))</f>
        <v>-</v>
      </c>
      <c r="Q107" s="155" t="str">
        <f t="array" ref="Q107">IF(H86="-","-",IF(H86&gt;1,AVERAGE(IF($Q$5:$Q$54=G107,$S$5:$S$54,"-")),"-"))</f>
        <v>-</v>
      </c>
      <c r="R107" s="8"/>
      <c r="S107" s="141"/>
      <c r="T107" s="141"/>
      <c r="U107" s="141"/>
      <c r="V107" s="141"/>
      <c r="W107" s="141"/>
      <c r="X107" s="141"/>
      <c r="Y107" s="19"/>
      <c r="Z107" s="19"/>
      <c r="AA107" s="19"/>
      <c r="AB107" s="19"/>
      <c r="AC107" s="8"/>
      <c r="AD107" s="8"/>
      <c r="AE107" s="8"/>
      <c r="AF107" s="8"/>
      <c r="AG107" s="8"/>
      <c r="AH107" s="19"/>
      <c r="AI107" s="19"/>
      <c r="AJ107" s="19"/>
      <c r="AK107" s="19"/>
      <c r="AL107" s="19"/>
      <c r="AM107" s="19"/>
      <c r="AN107" s="19"/>
      <c r="AO107" s="19"/>
      <c r="AP107" s="19"/>
      <c r="AQ107" s="19"/>
      <c r="AR107" s="19"/>
      <c r="AS107" s="19"/>
      <c r="AT107" s="19"/>
      <c r="AU107" s="19"/>
      <c r="AV107" s="19"/>
      <c r="AW107" s="19"/>
      <c r="AX107" s="19"/>
      <c r="AY107" s="19"/>
      <c r="AZ107" s="19"/>
      <c r="BA107" s="19"/>
      <c r="BB107" s="19"/>
      <c r="BE107" s="12"/>
      <c r="BF107" s="12"/>
      <c r="BG107" s="12"/>
      <c r="BH107" s="12"/>
      <c r="BI107" s="12"/>
      <c r="BJ107" s="12"/>
      <c r="BK107" s="12"/>
      <c r="BL107" s="12"/>
      <c r="BM107" s="12"/>
      <c r="BN107" s="12"/>
      <c r="BO107" s="12"/>
      <c r="BP107" s="12"/>
      <c r="BQ107" s="12"/>
      <c r="BR107" s="12"/>
      <c r="BS107" s="12"/>
      <c r="BT107" s="12"/>
    </row>
    <row r="108" spans="1:72" ht="12.75" customHeight="1">
      <c r="A108" s="19"/>
      <c r="B108" s="19"/>
      <c r="C108" s="118"/>
      <c r="D108" s="118"/>
      <c r="E108" s="136"/>
      <c r="F108" s="136"/>
      <c r="G108" s="153">
        <f t="shared" si="11"/>
        <v>14</v>
      </c>
      <c r="H108" s="154" t="str">
        <f t="array" ref="H108">IF(H87="-","-",IF(H87&gt;1,0.5*H272/H293,"-"))</f>
        <v>-</v>
      </c>
      <c r="I108" s="154" t="str">
        <f t="array" ref="I108">IF(I87="-","-",IF(I87&gt;1,0.5*I272/I293,"-"))</f>
        <v>-</v>
      </c>
      <c r="J108" s="154" t="str">
        <f t="array" ref="J108">IF(J87="-","-",IF(J87&gt;1,0.5*J272/J293,"-"))</f>
        <v>-</v>
      </c>
      <c r="K108" s="154" t="str">
        <f t="array" ref="K108">IF(K87="-","-",IF(K87&gt;1,0.5*K272/K293,"-"))</f>
        <v>-</v>
      </c>
      <c r="L108" s="154" t="str">
        <f t="array" ref="L108">IF(L87="-","-",IF(L87&gt;1,0.5*L272/L293,"-"))</f>
        <v>-</v>
      </c>
      <c r="M108" s="154" t="str">
        <f t="array" ref="M108">IF(M87="-","-",IF(M87&gt;1,0.5*M272/M293,"-"))</f>
        <v>-</v>
      </c>
      <c r="N108" s="154" t="str">
        <f t="array" ref="N108">IF(N87="-","-",IF(N87&gt;1,0.5*N272/N293,"-"))</f>
        <v>-</v>
      </c>
      <c r="O108" s="154" t="str">
        <f t="array" ref="O108">IF(O87="-","-",IF(O87&gt;1,0.5*O272/O293,"-"))</f>
        <v>-</v>
      </c>
      <c r="P108" s="154" t="str">
        <f t="array" ref="P108">IF(P87="-","-",IF(P87&gt;1,0.5*P272/P293,"-"))</f>
        <v>-</v>
      </c>
      <c r="Q108" s="155" t="str">
        <f t="array" ref="Q108">IF(H87="-","-",IF(H87&gt;1,AVERAGE(IF($Q$5:$Q$54=G108,$S$5:$S$54,"-")),"-"))</f>
        <v>-</v>
      </c>
      <c r="R108" s="8"/>
      <c r="S108" s="141"/>
      <c r="T108" s="141"/>
      <c r="U108" s="141"/>
      <c r="V108" s="141"/>
      <c r="W108" s="141"/>
      <c r="X108" s="141"/>
      <c r="Y108" s="19"/>
      <c r="Z108" s="19"/>
      <c r="AA108" s="19"/>
      <c r="AB108" s="19"/>
      <c r="AC108" s="8"/>
      <c r="AD108" s="8"/>
      <c r="AE108" s="8"/>
      <c r="AF108" s="8"/>
      <c r="AG108" s="8"/>
      <c r="AH108" s="19"/>
      <c r="AI108" s="19"/>
      <c r="AJ108" s="19"/>
      <c r="AK108" s="19"/>
      <c r="AL108" s="19"/>
      <c r="AM108" s="19"/>
      <c r="AN108" s="19"/>
      <c r="AO108" s="19"/>
      <c r="AP108" s="19"/>
      <c r="AQ108" s="19"/>
      <c r="AR108" s="19"/>
      <c r="AS108" s="19"/>
      <c r="AT108" s="19"/>
      <c r="AU108" s="19"/>
      <c r="AV108" s="19"/>
      <c r="AW108" s="19"/>
      <c r="AX108" s="19"/>
      <c r="AY108" s="19"/>
      <c r="AZ108" s="19"/>
      <c r="BA108" s="19"/>
      <c r="BB108" s="19"/>
      <c r="BE108" s="12"/>
      <c r="BF108" s="12"/>
      <c r="BG108" s="12"/>
      <c r="BH108" s="12"/>
      <c r="BI108" s="12"/>
      <c r="BJ108" s="12"/>
      <c r="BK108" s="12"/>
      <c r="BL108" s="12"/>
      <c r="BM108" s="12"/>
      <c r="BN108" s="12"/>
      <c r="BO108" s="12"/>
      <c r="BP108" s="12"/>
      <c r="BQ108" s="12"/>
      <c r="BR108" s="12"/>
      <c r="BS108" s="12"/>
      <c r="BT108" s="12"/>
    </row>
    <row r="109" spans="1:72" ht="12.75" customHeight="1">
      <c r="A109" s="19"/>
      <c r="B109" s="19"/>
      <c r="C109" s="118"/>
      <c r="D109" s="118"/>
      <c r="E109" s="136"/>
      <c r="F109" s="136"/>
      <c r="G109" s="156">
        <f t="shared" si="11"/>
        <v>15</v>
      </c>
      <c r="H109" s="154" t="str">
        <f t="array" ref="H109">IF(H88="-","-",IF(H88&gt;1,0.5*H273/H294,"-"))</f>
        <v>-</v>
      </c>
      <c r="I109" s="154" t="str">
        <f t="array" ref="I109">IF(I88="-","-",IF(I88&gt;1,0.5*I273/I294,"-"))</f>
        <v>-</v>
      </c>
      <c r="J109" s="154" t="str">
        <f t="array" ref="J109">IF(J88="-","-",IF(J88&gt;1,0.5*J273/J294,"-"))</f>
        <v>-</v>
      </c>
      <c r="K109" s="154" t="str">
        <f t="array" ref="K109">IF(K88="-","-",IF(K88&gt;1,0.5*K273/K294,"-"))</f>
        <v>-</v>
      </c>
      <c r="L109" s="154" t="str">
        <f t="array" ref="L109">IF(L88="-","-",IF(L88&gt;1,0.5*L273/L294,"-"))</f>
        <v>-</v>
      </c>
      <c r="M109" s="154" t="str">
        <f t="array" ref="M109">IF(M88="-","-",IF(M88&gt;1,0.5*M273/M294,"-"))</f>
        <v>-</v>
      </c>
      <c r="N109" s="154" t="str">
        <f t="array" ref="N109">IF(N88="-","-",IF(N88&gt;1,0.5*N273/N294,"-"))</f>
        <v>-</v>
      </c>
      <c r="O109" s="154" t="str">
        <f t="array" ref="O109">IF(O88="-","-",IF(O88&gt;1,0.5*O273/O294,"-"))</f>
        <v>-</v>
      </c>
      <c r="P109" s="154" t="str">
        <f t="array" ref="P109">IF(P88="-","-",IF(P88&gt;1,0.5*P273/P294,"-"))</f>
        <v>-</v>
      </c>
      <c r="Q109" s="157" t="str">
        <f t="array" ref="Q109">IF(H88="-","-",IF(H88&gt;1,AVERAGE(IF($Q$5:$Q$54=G109,$S$5:$S$54,"-")),"-"))</f>
        <v>-</v>
      </c>
      <c r="R109" s="8"/>
      <c r="S109" s="141"/>
      <c r="T109" s="141"/>
      <c r="U109" s="141"/>
      <c r="V109" s="141"/>
      <c r="W109" s="141"/>
      <c r="X109" s="141"/>
      <c r="Y109" s="19"/>
      <c r="Z109" s="19"/>
      <c r="AA109" s="19"/>
      <c r="AB109" s="19"/>
      <c r="AC109" s="8"/>
      <c r="AD109" s="8"/>
      <c r="AE109" s="8"/>
      <c r="AF109" s="8"/>
      <c r="AG109" s="8"/>
      <c r="AH109" s="19"/>
      <c r="AI109" s="19"/>
      <c r="AJ109" s="19"/>
      <c r="AK109" s="19"/>
      <c r="AL109" s="19"/>
      <c r="AM109" s="19"/>
      <c r="AN109" s="19"/>
      <c r="AO109" s="19"/>
      <c r="AP109" s="19"/>
      <c r="AQ109" s="19"/>
      <c r="AR109" s="19"/>
      <c r="AS109" s="19"/>
      <c r="AT109" s="19"/>
      <c r="AU109" s="19"/>
      <c r="AV109" s="19"/>
      <c r="AW109" s="19"/>
      <c r="AX109" s="19"/>
      <c r="AY109" s="19"/>
      <c r="AZ109" s="19"/>
      <c r="BA109" s="19"/>
      <c r="BB109" s="19"/>
      <c r="BE109" s="12"/>
      <c r="BF109" s="12"/>
      <c r="BG109" s="12"/>
      <c r="BH109" s="12"/>
      <c r="BI109" s="12"/>
      <c r="BJ109" s="12"/>
      <c r="BK109" s="12"/>
      <c r="BL109" s="12"/>
      <c r="BM109" s="12"/>
      <c r="BN109" s="12"/>
      <c r="BO109" s="12"/>
      <c r="BP109" s="12"/>
      <c r="BQ109" s="12"/>
      <c r="BR109" s="12"/>
      <c r="BS109" s="12"/>
      <c r="BT109" s="12"/>
    </row>
    <row r="110" spans="1:72" ht="12.75" customHeight="1">
      <c r="A110" s="19"/>
      <c r="B110" s="19"/>
      <c r="C110" s="118"/>
      <c r="D110" s="582" t="s">
        <v>41</v>
      </c>
      <c r="E110" s="583"/>
      <c r="F110" s="584"/>
      <c r="G110" s="161" t="str">
        <f>$G$89</f>
        <v>0-15</v>
      </c>
      <c r="H110" s="162">
        <f t="shared" ref="H110:P110" si="12">IF(H89=0,"",SUMPRODUCT(H94:H109,H73:H88)/H89)</f>
        <v>4.1025641025641026E-3</v>
      </c>
      <c r="I110" s="162">
        <f>IF(I89=0,"",SUMPRODUCT(I94:I109,I73:I88)/I89)</f>
        <v>2.6216220993560961E-2</v>
      </c>
      <c r="J110" s="162">
        <f t="shared" si="12"/>
        <v>1.5559260724963575E-2</v>
      </c>
      <c r="K110" s="162">
        <f t="shared" si="12"/>
        <v>1.7521950288212958E-2</v>
      </c>
      <c r="L110" s="162">
        <f t="shared" si="12"/>
        <v>5.5338037266017874E-2</v>
      </c>
      <c r="M110" s="162">
        <f t="shared" si="12"/>
        <v>3.1837301971119274E-2</v>
      </c>
      <c r="N110" s="162">
        <f t="shared" si="12"/>
        <v>3.2499191921356467E-2</v>
      </c>
      <c r="O110" s="162">
        <f t="shared" si="12"/>
        <v>1.834154426660246E-2</v>
      </c>
      <c r="P110" s="162">
        <f t="shared" si="12"/>
        <v>1.6269155255226347E-2</v>
      </c>
      <c r="Q110" s="603">
        <f>S55</f>
        <v>2.9030562234953948E-2</v>
      </c>
      <c r="R110" s="8"/>
      <c r="S110" s="141"/>
      <c r="T110" s="141"/>
      <c r="U110" s="141"/>
      <c r="V110" s="141"/>
      <c r="W110" s="141"/>
      <c r="X110" s="141"/>
      <c r="Y110" s="19"/>
      <c r="Z110" s="19"/>
      <c r="AA110" s="19"/>
      <c r="AB110" s="19"/>
      <c r="AC110" s="8"/>
      <c r="AD110" s="8"/>
      <c r="AE110" s="8"/>
      <c r="AF110" s="8"/>
      <c r="AG110" s="8"/>
      <c r="AH110" s="19"/>
      <c r="AI110" s="19"/>
      <c r="AJ110" s="19"/>
      <c r="AK110" s="19"/>
      <c r="AL110" s="19"/>
      <c r="AM110" s="19"/>
      <c r="AN110" s="19"/>
      <c r="AO110" s="19"/>
      <c r="AP110" s="19"/>
      <c r="AQ110" s="19"/>
      <c r="AR110" s="19"/>
      <c r="AS110" s="19"/>
      <c r="AT110" s="19"/>
      <c r="AU110" s="19"/>
      <c r="AV110" s="19"/>
      <c r="AW110" s="19"/>
      <c r="AX110" s="19"/>
      <c r="AY110" s="19"/>
      <c r="AZ110" s="19"/>
      <c r="BA110" s="19"/>
      <c r="BB110" s="19"/>
      <c r="BE110" s="12"/>
      <c r="BF110" s="12"/>
      <c r="BG110" s="12"/>
      <c r="BH110" s="12"/>
      <c r="BI110" s="12"/>
      <c r="BJ110" s="12"/>
      <c r="BK110" s="12"/>
      <c r="BL110" s="12"/>
      <c r="BM110" s="12"/>
      <c r="BN110" s="12"/>
      <c r="BO110" s="12"/>
      <c r="BP110" s="12"/>
      <c r="BQ110" s="12"/>
      <c r="BR110" s="12"/>
      <c r="BS110" s="12"/>
      <c r="BT110" s="12"/>
    </row>
    <row r="111" spans="1:72" ht="12.75" customHeight="1">
      <c r="A111" s="19"/>
      <c r="B111" s="19"/>
      <c r="C111" s="118"/>
      <c r="D111" s="163"/>
      <c r="E111" s="163"/>
      <c r="F111" s="164"/>
      <c r="G111" s="165" t="s">
        <v>42</v>
      </c>
      <c r="H111" s="166">
        <f>IF(H89=0,"",RANK(H110,$H$110:$P$110,1))</f>
        <v>1</v>
      </c>
      <c r="I111" s="166">
        <f>IF(I89=0,"",RANK(I110,$H$110:$P$110,1))</f>
        <v>6</v>
      </c>
      <c r="J111" s="166">
        <f>IF(J89=0,"",RANK(J110,$H$110:$P$110,1))</f>
        <v>2</v>
      </c>
      <c r="K111" s="166">
        <f>IF(K89=0,"",RANK(K110,$H$110:$P$110,1))</f>
        <v>4</v>
      </c>
      <c r="L111" s="166">
        <f>IF(L89=0,"",RANK(L110,$H$110:$P$110,1))</f>
        <v>9</v>
      </c>
      <c r="M111" s="166">
        <f>IF(M89=0,"",RANK(M110,$H$110:$P$110,1))</f>
        <v>7</v>
      </c>
      <c r="N111" s="166">
        <f>IF(N89=0,"",RANK(N110,$H$110:$P$110,1))</f>
        <v>8</v>
      </c>
      <c r="O111" s="166">
        <f>IF(O89=0,"",RANK(O110,$H$110:$P$110,1))</f>
        <v>5</v>
      </c>
      <c r="P111" s="166">
        <f>IF(P89=0,"",RANK(P110,$H$110:$P$110,1))</f>
        <v>3</v>
      </c>
      <c r="Q111" s="604"/>
      <c r="R111" s="8"/>
      <c r="S111" s="141"/>
      <c r="T111" s="141"/>
      <c r="U111" s="141"/>
      <c r="V111" s="141"/>
      <c r="W111" s="141"/>
      <c r="X111" s="141"/>
      <c r="Y111" s="19"/>
      <c r="Z111" s="19"/>
      <c r="AA111" s="19"/>
      <c r="AB111" s="19"/>
      <c r="AC111" s="8"/>
      <c r="AD111" s="8"/>
      <c r="AE111" s="8"/>
      <c r="AF111" s="8"/>
      <c r="AG111" s="8"/>
      <c r="AH111" s="19"/>
      <c r="AI111" s="19"/>
      <c r="AJ111" s="19"/>
      <c r="AK111" s="19"/>
      <c r="AL111" s="19"/>
      <c r="AM111" s="19"/>
      <c r="AN111" s="19"/>
      <c r="AO111" s="19"/>
      <c r="AP111" s="19"/>
      <c r="AQ111" s="19"/>
      <c r="AR111" s="19"/>
      <c r="AS111" s="19"/>
      <c r="AT111" s="19"/>
      <c r="AU111" s="19"/>
      <c r="AV111" s="19"/>
      <c r="AW111" s="19"/>
      <c r="AX111" s="19"/>
      <c r="AY111" s="19"/>
      <c r="AZ111" s="19"/>
      <c r="BA111" s="19"/>
      <c r="BB111" s="19"/>
      <c r="BE111" s="12"/>
      <c r="BF111" s="12"/>
      <c r="BG111" s="12"/>
      <c r="BH111" s="12"/>
      <c r="BI111" s="12"/>
      <c r="BJ111" s="12"/>
      <c r="BK111" s="12"/>
      <c r="BL111" s="12"/>
      <c r="BM111" s="12"/>
      <c r="BN111" s="12"/>
      <c r="BO111" s="12"/>
      <c r="BP111" s="12"/>
      <c r="BQ111" s="12"/>
      <c r="BR111" s="12"/>
      <c r="BS111" s="12"/>
      <c r="BT111" s="12"/>
    </row>
    <row r="112" spans="1:72" ht="12.75" customHeight="1">
      <c r="A112" s="19"/>
      <c r="B112" s="19"/>
      <c r="C112" s="118"/>
      <c r="D112" s="118"/>
      <c r="E112" s="136"/>
      <c r="F112" s="167"/>
      <c r="G112" s="168"/>
      <c r="H112" s="169"/>
      <c r="I112" s="169"/>
      <c r="J112" s="169"/>
      <c r="K112" s="169"/>
      <c r="L112" s="169"/>
      <c r="M112" s="169"/>
      <c r="N112" s="169"/>
      <c r="O112" s="169"/>
      <c r="P112" s="169"/>
      <c r="Q112" s="169"/>
      <c r="R112" s="8"/>
      <c r="S112" s="141"/>
      <c r="T112" s="141"/>
      <c r="U112" s="141"/>
      <c r="V112" s="141"/>
      <c r="W112" s="141"/>
      <c r="X112" s="141"/>
      <c r="Y112" s="19"/>
      <c r="Z112" s="19"/>
      <c r="AA112" s="19"/>
      <c r="AB112" s="19"/>
      <c r="AC112" s="8"/>
      <c r="AD112" s="8"/>
      <c r="AE112" s="8"/>
      <c r="AF112" s="8"/>
      <c r="AG112" s="8"/>
      <c r="AH112" s="19"/>
      <c r="AI112" s="19"/>
      <c r="AJ112" s="19"/>
      <c r="AK112" s="19"/>
      <c r="AL112" s="19"/>
      <c r="AM112" s="19"/>
      <c r="AN112" s="19"/>
      <c r="AO112" s="19"/>
      <c r="AP112" s="19"/>
      <c r="AQ112" s="19"/>
      <c r="AR112" s="19"/>
      <c r="AS112" s="19"/>
      <c r="AT112" s="19"/>
      <c r="AU112" s="19"/>
      <c r="AV112" s="19"/>
      <c r="AW112" s="19"/>
      <c r="AX112" s="19"/>
      <c r="AY112" s="19"/>
      <c r="AZ112" s="19"/>
      <c r="BA112" s="19"/>
      <c r="BB112" s="19"/>
      <c r="BE112" s="12"/>
      <c r="BF112" s="12"/>
      <c r="BG112" s="12"/>
      <c r="BH112" s="12"/>
      <c r="BI112" s="12"/>
      <c r="BJ112" s="12"/>
      <c r="BK112" s="12"/>
      <c r="BL112" s="12"/>
      <c r="BM112" s="12"/>
      <c r="BN112" s="12"/>
      <c r="BO112" s="12"/>
      <c r="BP112" s="12"/>
      <c r="BQ112" s="12"/>
      <c r="BR112" s="12"/>
      <c r="BS112" s="12"/>
      <c r="BT112" s="12"/>
    </row>
    <row r="113" spans="1:72" s="174" customFormat="1" ht="18" customHeight="1">
      <c r="A113" s="19"/>
      <c r="B113" s="19"/>
      <c r="C113" s="96"/>
      <c r="D113" s="96"/>
      <c r="E113" s="136"/>
      <c r="F113" s="96"/>
      <c r="G113" s="119" t="s">
        <v>43</v>
      </c>
      <c r="H113" s="170"/>
      <c r="I113" s="170"/>
      <c r="J113" s="170"/>
      <c r="K113" s="170"/>
      <c r="L113" s="171"/>
      <c r="M113" s="466"/>
      <c r="N113" s="466"/>
      <c r="O113" s="467"/>
      <c r="P113" s="467"/>
      <c r="Q113" s="136"/>
      <c r="R113" s="8"/>
      <c r="S113" s="172"/>
      <c r="T113" s="172"/>
      <c r="U113" s="172"/>
      <c r="V113" s="172"/>
      <c r="W113" s="172"/>
      <c r="X113" s="141"/>
      <c r="Y113" s="19"/>
      <c r="Z113" s="19"/>
      <c r="AA113" s="19"/>
      <c r="AB113" s="19"/>
      <c r="AC113" s="8"/>
      <c r="AD113" s="8"/>
      <c r="AE113" s="8"/>
      <c r="AF113" s="8"/>
      <c r="AG113" s="8"/>
      <c r="AH113" s="19"/>
      <c r="AI113" s="19"/>
      <c r="AJ113" s="19"/>
      <c r="AK113" s="19"/>
      <c r="AL113" s="19"/>
      <c r="AM113" s="19"/>
      <c r="AN113" s="19"/>
      <c r="AO113" s="19"/>
      <c r="AP113" s="19"/>
      <c r="AQ113" s="19"/>
      <c r="AR113" s="19"/>
      <c r="AS113" s="19"/>
      <c r="AT113" s="19"/>
      <c r="AU113" s="98"/>
      <c r="AV113" s="98"/>
      <c r="AW113" s="98"/>
      <c r="AX113" s="98"/>
      <c r="AY113" s="98"/>
      <c r="AZ113" s="98"/>
      <c r="BA113" s="98"/>
      <c r="BB113" s="98"/>
      <c r="BC113" s="173"/>
      <c r="BD113" s="173"/>
      <c r="BE113" s="12"/>
      <c r="BF113" s="12"/>
      <c r="BG113" s="12"/>
      <c r="BH113" s="12"/>
      <c r="BI113" s="12"/>
      <c r="BJ113" s="12"/>
      <c r="BK113" s="12"/>
      <c r="BL113" s="12"/>
      <c r="BM113" s="12"/>
      <c r="BN113" s="12"/>
      <c r="BO113" s="12"/>
      <c r="BP113" s="12"/>
      <c r="BQ113" s="12"/>
      <c r="BR113" s="12"/>
      <c r="BS113" s="12"/>
      <c r="BT113" s="12"/>
    </row>
    <row r="114" spans="1:72" ht="24.75" customHeight="1">
      <c r="A114" s="19"/>
      <c r="B114" s="19"/>
      <c r="C114" s="118"/>
      <c r="D114" s="118"/>
      <c r="E114" s="126"/>
      <c r="F114" s="126"/>
      <c r="G114" s="147" t="str">
        <f>Q3</f>
        <v>MODAL</v>
      </c>
      <c r="H114" s="465" t="str">
        <f t="shared" ref="H114:P115" si="13">H3</f>
        <v>Harald</v>
      </c>
      <c r="I114" s="465" t="str">
        <f t="shared" si="13"/>
        <v>Lisbet</v>
      </c>
      <c r="J114" s="465" t="str">
        <f t="shared" si="13"/>
        <v>Hildegunn</v>
      </c>
      <c r="K114" s="465" t="str">
        <f t="shared" si="13"/>
        <v>Stian</v>
      </c>
      <c r="L114" s="465" t="str">
        <f t="shared" si="13"/>
        <v>Merete</v>
      </c>
      <c r="M114" s="465" t="str">
        <f t="shared" si="13"/>
        <v>Janicke</v>
      </c>
      <c r="N114" s="465" t="str">
        <f t="shared" si="13"/>
        <v>Silje</v>
      </c>
      <c r="O114" s="465" t="str">
        <f t="shared" si="13"/>
        <v>Asbjørn</v>
      </c>
      <c r="P114" s="465" t="str">
        <f t="shared" si="13"/>
        <v>Else</v>
      </c>
      <c r="Q114" s="129"/>
      <c r="R114" s="8"/>
      <c r="S114" s="141"/>
      <c r="T114" s="141"/>
      <c r="U114" s="141"/>
      <c r="V114" s="141"/>
      <c r="W114" s="141"/>
      <c r="X114" s="141"/>
      <c r="Y114" s="19"/>
      <c r="Z114" s="19"/>
      <c r="AA114" s="19"/>
      <c r="AB114" s="19"/>
      <c r="AC114" s="8"/>
      <c r="AD114" s="8"/>
      <c r="AE114" s="8"/>
      <c r="AF114" s="8"/>
      <c r="AG114" s="8"/>
      <c r="AH114" s="19"/>
      <c r="AI114" s="19"/>
      <c r="AJ114" s="19"/>
      <c r="AK114" s="19"/>
      <c r="AL114" s="19"/>
      <c r="AM114" s="19"/>
      <c r="AN114" s="19"/>
      <c r="AO114" s="19"/>
      <c r="AP114" s="19"/>
      <c r="AQ114" s="19"/>
      <c r="AR114" s="19"/>
      <c r="AS114" s="19"/>
      <c r="AT114" s="19"/>
      <c r="AU114" s="19"/>
      <c r="AV114" s="19"/>
      <c r="AW114" s="19"/>
      <c r="AX114" s="19"/>
      <c r="AY114" s="19"/>
      <c r="AZ114" s="19"/>
      <c r="BA114" s="19"/>
      <c r="BB114" s="19"/>
      <c r="BE114" s="12"/>
      <c r="BF114" s="12"/>
      <c r="BG114" s="12"/>
      <c r="BH114" s="12"/>
      <c r="BI114" s="12"/>
      <c r="BJ114" s="12"/>
      <c r="BK114" s="12"/>
      <c r="BL114" s="12"/>
      <c r="BM114" s="12"/>
      <c r="BN114" s="12"/>
      <c r="BO114" s="12"/>
      <c r="BP114" s="12"/>
      <c r="BQ114" s="12"/>
      <c r="BR114" s="12"/>
      <c r="BS114" s="12"/>
      <c r="BT114" s="12"/>
    </row>
    <row r="115" spans="1:72" ht="12.75" customHeight="1">
      <c r="A115" s="19"/>
      <c r="B115" s="19"/>
      <c r="C115" s="118"/>
      <c r="D115" s="118"/>
      <c r="E115" s="118"/>
      <c r="F115" s="118"/>
      <c r="G115" s="132" t="str">
        <f>Q4</f>
        <v>(R1-R5)</v>
      </c>
      <c r="H115" s="149">
        <f t="shared" si="13"/>
        <v>3</v>
      </c>
      <c r="I115" s="149">
        <f t="shared" si="13"/>
        <v>1</v>
      </c>
      <c r="J115" s="149">
        <f t="shared" si="13"/>
        <v>2</v>
      </c>
      <c r="K115" s="149">
        <f t="shared" si="13"/>
        <v>10</v>
      </c>
      <c r="L115" s="149">
        <f t="shared" si="13"/>
        <v>4</v>
      </c>
      <c r="M115" s="149">
        <f t="shared" si="13"/>
        <v>9</v>
      </c>
      <c r="N115" s="149">
        <f t="shared" si="13"/>
        <v>5</v>
      </c>
      <c r="O115" s="149">
        <f t="shared" si="13"/>
        <v>8</v>
      </c>
      <c r="P115" s="149">
        <f t="shared" si="13"/>
        <v>6</v>
      </c>
      <c r="Q115" s="133" t="s">
        <v>39</v>
      </c>
      <c r="R115" s="8"/>
      <c r="S115" s="141"/>
      <c r="T115" s="141"/>
      <c r="U115" s="141"/>
      <c r="V115" s="141"/>
      <c r="W115" s="141"/>
      <c r="X115" s="141"/>
      <c r="Y115" s="19"/>
      <c r="Z115" s="19"/>
      <c r="AA115" s="19"/>
      <c r="AB115" s="19"/>
      <c r="AC115" s="8"/>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E115" s="12"/>
      <c r="BF115" s="12"/>
      <c r="BG115" s="12"/>
      <c r="BH115" s="12"/>
      <c r="BI115" s="12"/>
      <c r="BJ115" s="12"/>
      <c r="BK115" s="12"/>
      <c r="BL115" s="12"/>
      <c r="BM115" s="12"/>
      <c r="BN115" s="12"/>
      <c r="BO115" s="12"/>
      <c r="BP115" s="12"/>
      <c r="BQ115" s="12"/>
      <c r="BR115" s="12"/>
      <c r="BS115" s="12"/>
      <c r="BT115" s="12"/>
    </row>
    <row r="116" spans="1:72" ht="12.75" customHeight="1">
      <c r="A116" s="19"/>
      <c r="B116" s="19"/>
      <c r="C116" s="118"/>
      <c r="D116" s="118"/>
      <c r="E116" s="136"/>
      <c r="F116" s="136"/>
      <c r="G116" s="150">
        <v>0</v>
      </c>
      <c r="H116" s="175" t="str">
        <f t="array" ref="H116">IF(H73="-","-",COUNT(IF($Q$5:$Q$54=H$5:H$54,IF(H$5:H$54=$G116,H$5:H$54,""),""))/COUNT(IF($Q$5:$Q$54=$G116,H$5:H$54,"")))</f>
        <v>-</v>
      </c>
      <c r="I116" s="175" t="str">
        <f t="array" ref="I116">IF(I73="-","-",COUNT(IF($Q$5:$Q$54=I$5:I$54,IF(I$5:I$54=$G116,I$5:I$54,""),""))/COUNT(IF($Q$5:$Q$54=$G116,I$5:I$54,"")))</f>
        <v>-</v>
      </c>
      <c r="J116" s="175" t="str">
        <f t="array" ref="J116">IF(J73="-","-",COUNT(IF($Q$5:$Q$54=J$5:J$54,IF(J$5:J$54=$G116,J$5:J$54,""),""))/COUNT(IF($Q$5:$Q$54=$G116,J$5:J$54,"")))</f>
        <v>-</v>
      </c>
      <c r="K116" s="175" t="str">
        <f t="array" ref="K116">IF(K73="-","-",COUNT(IF($Q$5:$Q$54=K$5:K$54,IF(K$5:K$54=$G116,K$5:K$54,""),""))/COUNT(IF($Q$5:$Q$54=$G116,K$5:K$54,"")))</f>
        <v>-</v>
      </c>
      <c r="L116" s="175" t="str">
        <f t="array" ref="L116">IF(L73="-","-",COUNT(IF($Q$5:$Q$54=L$5:L$54,IF(L$5:L$54=$G116,L$5:L$54,""),""))/COUNT(IF($Q$5:$Q$54=$G116,L$5:L$54,"")))</f>
        <v>-</v>
      </c>
      <c r="M116" s="175" t="str">
        <f t="array" ref="M116">IF(M73="-","-",COUNT(IF($Q$5:$Q$54=M$5:M$54,IF(M$5:M$54=$G116,M$5:M$54,""),""))/COUNT(IF($Q$5:$Q$54=$G116,M$5:M$54,"")))</f>
        <v>-</v>
      </c>
      <c r="N116" s="175" t="str">
        <f t="array" ref="N116">IF(N73="-","-",COUNT(IF($Q$5:$Q$54=N$5:N$54,IF(N$5:N$54=$G116,N$5:N$54,""),""))/COUNT(IF($Q$5:$Q$54=$G116,N$5:N$54,"")))</f>
        <v>-</v>
      </c>
      <c r="O116" s="175" t="str">
        <f t="array" ref="O116">IF(O73="-","-",COUNT(IF($Q$5:$Q$54=O$5:O$54,IF(O$5:O$54=$G116,O$5:O$54,""),""))/COUNT(IF($Q$5:$Q$54=$G116,O$5:O$54,"")))</f>
        <v>-</v>
      </c>
      <c r="P116" s="175" t="str">
        <f t="array" ref="P116">IF(P73="-","-",COUNT(IF($Q$5:$Q$54=P$5:P$54,IF(P$5:P$54=$G116,P$5:P$54,""),""))/COUNT(IF($Q$5:$Q$54=$G116,P$5:P$54,"")))</f>
        <v>-</v>
      </c>
      <c r="Q116" s="176" t="str">
        <f t="array" ref="Q116">IF(H73:P73="-","-",COUNT(IF($Q$5:$Q$54=H$5:P$54,IF(H$5:P$54=$G116,H$5:P$54,""),""))/COUNT(IF($Q$5:$Q$54=$G116,H$5:P$54,"")))</f>
        <v>-</v>
      </c>
      <c r="R116" s="8"/>
      <c r="S116" s="177"/>
      <c r="T116" s="177"/>
      <c r="U116" s="177"/>
      <c r="V116" s="177"/>
      <c r="W116" s="177"/>
      <c r="X116" s="177"/>
      <c r="Y116" s="19"/>
      <c r="Z116" s="19"/>
      <c r="AA116" s="19"/>
      <c r="AB116" s="19"/>
      <c r="AC116" s="8"/>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E116" s="12"/>
      <c r="BF116" s="12"/>
      <c r="BG116" s="12"/>
      <c r="BH116" s="12"/>
      <c r="BI116" s="12"/>
      <c r="BJ116" s="12"/>
      <c r="BK116" s="12"/>
      <c r="BL116" s="12"/>
      <c r="BM116" s="12"/>
      <c r="BN116" s="12"/>
      <c r="BO116" s="12"/>
      <c r="BP116" s="12"/>
      <c r="BQ116" s="12"/>
      <c r="BR116" s="12"/>
      <c r="BS116" s="12"/>
      <c r="BT116" s="12"/>
    </row>
    <row r="117" spans="1:72" ht="12.75" customHeight="1">
      <c r="A117" s="19"/>
      <c r="B117" s="19"/>
      <c r="C117" s="118"/>
      <c r="D117" s="118"/>
      <c r="E117" s="136"/>
      <c r="F117" s="136"/>
      <c r="G117" s="153">
        <f t="shared" ref="G117:G131" si="14">G116+1</f>
        <v>1</v>
      </c>
      <c r="H117" s="178" t="str">
        <f t="array" ref="H117">IF(H74="-","-",COUNT(IF($Q$5:$Q$54=H$5:H$54,IF(H$5:H$54=$G117,H$5:H$54,""),""))/COUNT(IF($Q$5:$Q$54=$G117,H$5:H$54,"")))</f>
        <v>-</v>
      </c>
      <c r="I117" s="178" t="str">
        <f t="array" ref="I117">IF(I74="-","-",COUNT(IF($Q$5:$Q$54=I$5:I$54,IF(I$5:I$54=$G117,I$5:I$54,""),""))/COUNT(IF($Q$5:$Q$54=$G117,I$5:I$54,"")))</f>
        <v>-</v>
      </c>
      <c r="J117" s="178" t="str">
        <f t="array" ref="J117">IF(J74="-","-",COUNT(IF($Q$5:$Q$54=J$5:J$54,IF(J$5:J$54=$G117,J$5:J$54,""),""))/COUNT(IF($Q$5:$Q$54=$G117,J$5:J$54,"")))</f>
        <v>-</v>
      </c>
      <c r="K117" s="178" t="str">
        <f t="array" ref="K117">IF(K74="-","-",COUNT(IF($Q$5:$Q$54=K$5:K$54,IF(K$5:K$54=$G117,K$5:K$54,""),""))/COUNT(IF($Q$5:$Q$54=$G117,K$5:K$54,"")))</f>
        <v>-</v>
      </c>
      <c r="L117" s="178" t="str">
        <f t="array" ref="L117">IF(L74="-","-",COUNT(IF($Q$5:$Q$54=L$5:L$54,IF(L$5:L$54=$G117,L$5:L$54,""),""))/COUNT(IF($Q$5:$Q$54=$G117,L$5:L$54,"")))</f>
        <v>-</v>
      </c>
      <c r="M117" s="178" t="str">
        <f t="array" ref="M117">IF(M74="-","-",COUNT(IF($Q$5:$Q$54=M$5:M$54,IF(M$5:M$54=$G117,M$5:M$54,""),""))/COUNT(IF($Q$5:$Q$54=$G117,M$5:M$54,"")))</f>
        <v>-</v>
      </c>
      <c r="N117" s="178" t="str">
        <f t="array" ref="N117">IF(N74="-","-",COUNT(IF($Q$5:$Q$54=N$5:N$54,IF(N$5:N$54=$G117,N$5:N$54,""),""))/COUNT(IF($Q$5:$Q$54=$G117,N$5:N$54,"")))</f>
        <v>-</v>
      </c>
      <c r="O117" s="178" t="str">
        <f t="array" ref="O117">IF(O74="-","-",COUNT(IF($Q$5:$Q$54=O$5:O$54,IF(O$5:O$54=$G117,O$5:O$54,""),""))/COUNT(IF($Q$5:$Q$54=$G117,O$5:O$54,"")))</f>
        <v>-</v>
      </c>
      <c r="P117" s="178" t="str">
        <f t="array" ref="P117">IF(P74="-","-",COUNT(IF($Q$5:$Q$54=P$5:P$54,IF(P$5:P$54=$G117,P$5:P$54,""),""))/COUNT(IF($Q$5:$Q$54=$G117,P$5:P$54,"")))</f>
        <v>-</v>
      </c>
      <c r="Q117" s="179" t="str">
        <f t="array" ref="Q117">IF(H74:P74="-","-",COUNT(IF($Q$5:$Q$54=H$5:P$54,IF(H$5:P$54=$G117,H$5:P$54,""),""))/COUNT(IF($Q$5:$Q$54=$G117,H$5:P$54,"")))</f>
        <v>-</v>
      </c>
      <c r="R117" s="8"/>
      <c r="S117" s="177"/>
      <c r="T117" s="177"/>
      <c r="U117" s="177"/>
      <c r="V117" s="177"/>
      <c r="W117" s="177"/>
      <c r="X117" s="177"/>
      <c r="Y117" s="19"/>
      <c r="Z117" s="19"/>
      <c r="AA117" s="19"/>
      <c r="AB117" s="19"/>
      <c r="AC117" s="8"/>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E117" s="12"/>
      <c r="BF117" s="12"/>
      <c r="BG117" s="12"/>
      <c r="BH117" s="12"/>
      <c r="BI117" s="12"/>
      <c r="BJ117" s="12"/>
      <c r="BK117" s="12"/>
      <c r="BL117" s="12"/>
      <c r="BM117" s="12"/>
      <c r="BN117" s="12"/>
      <c r="BO117" s="12"/>
      <c r="BP117" s="12"/>
      <c r="BQ117" s="12"/>
      <c r="BR117" s="12"/>
      <c r="BS117" s="12"/>
      <c r="BT117" s="12"/>
    </row>
    <row r="118" spans="1:72" ht="12.75" customHeight="1">
      <c r="A118" s="19"/>
      <c r="B118" s="19"/>
      <c r="C118" s="118"/>
      <c r="D118" s="118"/>
      <c r="E118" s="136"/>
      <c r="F118" s="136"/>
      <c r="G118" s="153">
        <f t="shared" si="14"/>
        <v>2</v>
      </c>
      <c r="H118" s="178">
        <f t="array" ref="H118">IF(H75="-","-",COUNT(IF($Q$5:$Q$54=H$5:H$54,IF(H$5:H$54=$G118,H$5:H$54,""),""))/COUNT(IF($Q$5:$Q$54=$G118,H$5:H$54,"")))</f>
        <v>1</v>
      </c>
      <c r="I118" s="178">
        <f t="array" ref="I118">IF(I75="-","-",COUNT(IF($Q$5:$Q$54=I$5:I$54,IF(I$5:I$54=$G118,I$5:I$54,""),""))/COUNT(IF($Q$5:$Q$54=$G118,I$5:I$54,"")))</f>
        <v>1</v>
      </c>
      <c r="J118" s="178">
        <f t="array" ref="J118">IF(J75="-","-",COUNT(IF($Q$5:$Q$54=J$5:J$54,IF(J$5:J$54=$G118,J$5:J$54,""),""))/COUNT(IF($Q$5:$Q$54=$G118,J$5:J$54,"")))</f>
        <v>1</v>
      </c>
      <c r="K118" s="178">
        <f t="array" ref="K118">IF(K75="-","-",COUNT(IF($Q$5:$Q$54=K$5:K$54,IF(K$5:K$54=$G118,K$5:K$54,""),""))/COUNT(IF($Q$5:$Q$54=$G118,K$5:K$54,"")))</f>
        <v>1</v>
      </c>
      <c r="L118" s="178">
        <f t="array" ref="L118">IF(L75="-","-",COUNT(IF($Q$5:$Q$54=L$5:L$54,IF(L$5:L$54=$G118,L$5:L$54,""),""))/COUNT(IF($Q$5:$Q$54=$G118,L$5:L$54,"")))</f>
        <v>1</v>
      </c>
      <c r="M118" s="178">
        <f t="array" ref="M118">IF(M75="-","-",COUNT(IF($Q$5:$Q$54=M$5:M$54,IF(M$5:M$54=$G118,M$5:M$54,""),""))/COUNT(IF($Q$5:$Q$54=$G118,M$5:M$54,"")))</f>
        <v>1</v>
      </c>
      <c r="N118" s="178">
        <f t="array" ref="N118">IF(N75="-","-",COUNT(IF($Q$5:$Q$54=N$5:N$54,IF(N$5:N$54=$G118,N$5:N$54,""),""))/COUNT(IF($Q$5:$Q$54=$G118,N$5:N$54,"")))</f>
        <v>1</v>
      </c>
      <c r="O118" s="178">
        <f t="array" ref="O118">IF(O75="-","-",COUNT(IF($Q$5:$Q$54=O$5:O$54,IF(O$5:O$54=$G118,O$5:O$54,""),""))/COUNT(IF($Q$5:$Q$54=$G118,O$5:O$54,"")))</f>
        <v>1</v>
      </c>
      <c r="P118" s="178">
        <f t="array" ref="P118">IF(P75="-","-",COUNT(IF($Q$5:$Q$54=P$5:P$54,IF(P$5:P$54=$G118,P$5:P$54,""),""))/COUNT(IF($Q$5:$Q$54=$G118,P$5:P$54,"")))</f>
        <v>1</v>
      </c>
      <c r="Q118" s="179">
        <f t="array" ref="Q118">IF(H75:P75="-","-",COUNT(IF($Q$5:$Q$54=H$5:P$54,IF(H$5:P$54=$G118,H$5:P$54,""),""))/COUNT(IF($Q$5:$Q$54=$G118,H$5:P$54,"")))</f>
        <v>1</v>
      </c>
      <c r="R118" s="8"/>
      <c r="S118" s="177"/>
      <c r="T118" s="177"/>
      <c r="U118" s="177"/>
      <c r="V118" s="177"/>
      <c r="W118" s="177"/>
      <c r="X118" s="177"/>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E118" s="12"/>
      <c r="BF118" s="12"/>
      <c r="BG118" s="12"/>
      <c r="BH118" s="12"/>
      <c r="BI118" s="12"/>
      <c r="BJ118" s="12"/>
      <c r="BK118" s="12"/>
      <c r="BL118" s="12"/>
      <c r="BM118" s="12"/>
      <c r="BN118" s="12"/>
      <c r="BO118" s="12"/>
      <c r="BP118" s="12"/>
      <c r="BQ118" s="12"/>
      <c r="BR118" s="12"/>
      <c r="BS118" s="12"/>
      <c r="BT118" s="12"/>
    </row>
    <row r="119" spans="1:72" ht="12.75" customHeight="1">
      <c r="A119" s="19"/>
      <c r="B119" s="19"/>
      <c r="C119" s="118"/>
      <c r="D119" s="118"/>
      <c r="E119" s="136"/>
      <c r="F119" s="136"/>
      <c r="G119" s="153">
        <f t="shared" si="14"/>
        <v>3</v>
      </c>
      <c r="H119" s="178">
        <f t="array" ref="H119">IF(H76="-","-",COUNT(IF($Q$5:$Q$54=H$5:H$54,IF(H$5:H$54=$G119,H$5:H$54,""),""))/COUNT(IF($Q$5:$Q$54=$G119,H$5:H$54,"")))</f>
        <v>1</v>
      </c>
      <c r="I119" s="178">
        <f t="array" ref="I119">IF(I76="-","-",COUNT(IF($Q$5:$Q$54=I$5:I$54,IF(I$5:I$54=$G119,I$5:I$54,""),""))/COUNT(IF($Q$5:$Q$54=$G119,I$5:I$54,"")))</f>
        <v>1</v>
      </c>
      <c r="J119" s="178">
        <f t="array" ref="J119">IF(J76="-","-",COUNT(IF($Q$5:$Q$54=J$5:J$54,IF(J$5:J$54=$G119,J$5:J$54,""),""))/COUNT(IF($Q$5:$Q$54=$G119,J$5:J$54,"")))</f>
        <v>1</v>
      </c>
      <c r="K119" s="178">
        <f t="array" ref="K119">IF(K76="-","-",COUNT(IF($Q$5:$Q$54=K$5:K$54,IF(K$5:K$54=$G119,K$5:K$54,""),""))/COUNT(IF($Q$5:$Q$54=$G119,K$5:K$54,"")))</f>
        <v>1</v>
      </c>
      <c r="L119" s="178">
        <f t="array" ref="L119">IF(L76="-","-",COUNT(IF($Q$5:$Q$54=L$5:L$54,IF(L$5:L$54=$G119,L$5:L$54,""),""))/COUNT(IF($Q$5:$Q$54=$G119,L$5:L$54,"")))</f>
        <v>0.75</v>
      </c>
      <c r="M119" s="178">
        <f t="array" ref="M119">IF(M76="-","-",COUNT(IF($Q$5:$Q$54=M$5:M$54,IF(M$5:M$54=$G119,M$5:M$54,""),""))/COUNT(IF($Q$5:$Q$54=$G119,M$5:M$54,"")))</f>
        <v>1</v>
      </c>
      <c r="N119" s="178">
        <f t="array" ref="N119">IF(N76="-","-",COUNT(IF($Q$5:$Q$54=N$5:N$54,IF(N$5:N$54=$G119,N$5:N$54,""),""))/COUNT(IF($Q$5:$Q$54=$G119,N$5:N$54,"")))</f>
        <v>0.75</v>
      </c>
      <c r="O119" s="178">
        <f t="array" ref="O119">IF(O76="-","-",COUNT(IF($Q$5:$Q$54=O$5:O$54,IF(O$5:O$54=$G119,O$5:O$54,""),""))/COUNT(IF($Q$5:$Q$54=$G119,O$5:O$54,"")))</f>
        <v>0.75</v>
      </c>
      <c r="P119" s="178">
        <f t="array" ref="P119">IF(P76="-","-",COUNT(IF($Q$5:$Q$54=P$5:P$54,IF(P$5:P$54=$G119,P$5:P$54,""),""))/COUNT(IF($Q$5:$Q$54=$G119,P$5:P$54,"")))</f>
        <v>1</v>
      </c>
      <c r="Q119" s="179">
        <f t="array" ref="Q119">IF(H76:P76="-","-",COUNT(IF($Q$5:$Q$54=H$5:P$54,IF(H$5:P$54=$G119,H$5:P$54,""),""))/COUNT(IF($Q$5:$Q$54=$G119,H$5:P$54,"")))</f>
        <v>0.91666666666666663</v>
      </c>
      <c r="R119" s="8"/>
      <c r="S119" s="177"/>
      <c r="T119" s="177"/>
      <c r="U119" s="177"/>
      <c r="V119" s="177"/>
      <c r="W119" s="177"/>
      <c r="X119" s="177"/>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E119" s="12"/>
      <c r="BF119" s="12"/>
      <c r="BG119" s="12"/>
      <c r="BH119" s="12"/>
      <c r="BI119" s="12"/>
      <c r="BJ119" s="12"/>
      <c r="BK119" s="12"/>
      <c r="BL119" s="12"/>
      <c r="BM119" s="12"/>
      <c r="BN119" s="12"/>
      <c r="BO119" s="12"/>
      <c r="BP119" s="12"/>
      <c r="BQ119" s="12"/>
      <c r="BR119" s="12"/>
      <c r="BS119" s="12"/>
      <c r="BT119" s="12"/>
    </row>
    <row r="120" spans="1:72" ht="12.75" customHeight="1">
      <c r="A120" s="19"/>
      <c r="B120" s="19"/>
      <c r="C120" s="118"/>
      <c r="D120" s="118"/>
      <c r="E120" s="136"/>
      <c r="F120" s="136"/>
      <c r="G120" s="153">
        <f t="shared" si="14"/>
        <v>4</v>
      </c>
      <c r="H120" s="178">
        <f t="array" ref="H120">IF(H77="-","-",COUNT(IF($Q$5:$Q$54=H$5:H$54,IF(H$5:H$54=$G120,H$5:H$54,""),""))/COUNT(IF($Q$5:$Q$54=$G120,H$5:H$54,"")))</f>
        <v>1</v>
      </c>
      <c r="I120" s="178">
        <f t="array" ref="I120">IF(I77="-","-",COUNT(IF($Q$5:$Q$54=I$5:I$54,IF(I$5:I$54=$G120,I$5:I$54,""),""))/COUNT(IF($Q$5:$Q$54=$G120,I$5:I$54,"")))</f>
        <v>0.83333333333333337</v>
      </c>
      <c r="J120" s="178">
        <f t="array" ref="J120">IF(J77="-","-",COUNT(IF($Q$5:$Q$54=J$5:J$54,IF(J$5:J$54=$G120,J$5:J$54,""),""))/COUNT(IF($Q$5:$Q$54=$G120,J$5:J$54,"")))</f>
        <v>1</v>
      </c>
      <c r="K120" s="178">
        <f t="array" ref="K120">IF(K77="-","-",COUNT(IF($Q$5:$Q$54=K$5:K$54,IF(K$5:K$54=$G120,K$5:K$54,""),""))/COUNT(IF($Q$5:$Q$54=$G120,K$5:K$54,"")))</f>
        <v>1</v>
      </c>
      <c r="L120" s="178">
        <f t="array" ref="L120">IF(L77="-","-",COUNT(IF($Q$5:$Q$54=L$5:L$54,IF(L$5:L$54=$G120,L$5:L$54,""),""))/COUNT(IF($Q$5:$Q$54=$G120,L$5:L$54,"")))</f>
        <v>0.66666666666666663</v>
      </c>
      <c r="M120" s="178">
        <f t="array" ref="M120">IF(M77="-","-",COUNT(IF($Q$5:$Q$54=M$5:M$54,IF(M$5:M$54=$G120,M$5:M$54,""),""))/COUNT(IF($Q$5:$Q$54=$G120,M$5:M$54,"")))</f>
        <v>1</v>
      </c>
      <c r="N120" s="178">
        <f t="array" ref="N120">IF(N77="-","-",COUNT(IF($Q$5:$Q$54=N$5:N$54,IF(N$5:N$54=$G120,N$5:N$54,""),""))/COUNT(IF($Q$5:$Q$54=$G120,N$5:N$54,"")))</f>
        <v>1</v>
      </c>
      <c r="O120" s="178">
        <f t="array" ref="O120">IF(O77="-","-",COUNT(IF($Q$5:$Q$54=O$5:O$54,IF(O$5:O$54=$G120,O$5:O$54,""),""))/COUNT(IF($Q$5:$Q$54=$G120,O$5:O$54,"")))</f>
        <v>1</v>
      </c>
      <c r="P120" s="178">
        <f t="array" ref="P120">IF(P77="-","-",COUNT(IF($Q$5:$Q$54=P$5:P$54,IF(P$5:P$54=$G120,P$5:P$54,""),""))/COUNT(IF($Q$5:$Q$54=$G120,P$5:P$54,"")))</f>
        <v>1</v>
      </c>
      <c r="Q120" s="179">
        <f t="array" ref="Q120">IF(H77:P77="-","-",COUNT(IF($Q$5:$Q$54=H$5:P$54,IF(H$5:P$54=$G120,H$5:P$54,""),""))/COUNT(IF($Q$5:$Q$54=$G120,H$5:P$54,"")))</f>
        <v>0.94339622641509435</v>
      </c>
      <c r="R120" s="8"/>
      <c r="S120" s="177"/>
      <c r="T120" s="177"/>
      <c r="U120" s="177"/>
      <c r="V120" s="177"/>
      <c r="W120" s="177"/>
      <c r="X120" s="177"/>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E120" s="12"/>
      <c r="BF120" s="12"/>
      <c r="BG120" s="12"/>
      <c r="BH120" s="12"/>
      <c r="BI120" s="12"/>
      <c r="BJ120" s="12"/>
      <c r="BK120" s="12"/>
      <c r="BL120" s="12"/>
      <c r="BM120" s="12"/>
      <c r="BN120" s="12"/>
      <c r="BO120" s="12"/>
      <c r="BP120" s="12"/>
      <c r="BQ120" s="12"/>
      <c r="BR120" s="12"/>
      <c r="BS120" s="12"/>
      <c r="BT120" s="12"/>
    </row>
    <row r="121" spans="1:72" ht="12.75" customHeight="1">
      <c r="A121" s="19"/>
      <c r="B121" s="19"/>
      <c r="C121" s="118"/>
      <c r="D121" s="118"/>
      <c r="E121" s="136"/>
      <c r="F121" s="136"/>
      <c r="G121" s="153">
        <f t="shared" si="14"/>
        <v>5</v>
      </c>
      <c r="H121" s="178">
        <f t="array" ref="H121">IF(H78="-","-",COUNT(IF($Q$5:$Q$54=H$5:H$54,IF(H$5:H$54=$G121,H$5:H$54,""),""))/COUNT(IF($Q$5:$Q$54=$G121,H$5:H$54,"")))</f>
        <v>1</v>
      </c>
      <c r="I121" s="178">
        <f t="array" ref="I121">IF(I78="-","-",COUNT(IF($Q$5:$Q$54=I$5:I$54,IF(I$5:I$54=$G121,I$5:I$54,""),""))/COUNT(IF($Q$5:$Q$54=$G121,I$5:I$54,"")))</f>
        <v>1</v>
      </c>
      <c r="J121" s="178">
        <f t="array" ref="J121">IF(J78="-","-",COUNT(IF($Q$5:$Q$54=J$5:J$54,IF(J$5:J$54=$G121,J$5:J$54,""),""))/COUNT(IF($Q$5:$Q$54=$G121,J$5:J$54,"")))</f>
        <v>0.8</v>
      </c>
      <c r="K121" s="178">
        <f t="array" ref="K121">IF(K78="-","-",COUNT(IF($Q$5:$Q$54=K$5:K$54,IF(K$5:K$54=$G121,K$5:K$54,""),""))/COUNT(IF($Q$5:$Q$54=$G121,K$5:K$54,"")))</f>
        <v>1</v>
      </c>
      <c r="L121" s="178">
        <f t="array" ref="L121">IF(L78="-","-",COUNT(IF($Q$5:$Q$54=L$5:L$54,IF(L$5:L$54=$G121,L$5:L$54,""),""))/COUNT(IF($Q$5:$Q$54=$G121,L$5:L$54,"")))</f>
        <v>1</v>
      </c>
      <c r="M121" s="178">
        <f t="array" ref="M121">IF(M78="-","-",COUNT(IF($Q$5:$Q$54=M$5:M$54,IF(M$5:M$54=$G121,M$5:M$54,""),""))/COUNT(IF($Q$5:$Q$54=$G121,M$5:M$54,"")))</f>
        <v>1</v>
      </c>
      <c r="N121" s="178">
        <f t="array" ref="N121">IF(N78="-","-",COUNT(IF($Q$5:$Q$54=N$5:N$54,IF(N$5:N$54=$G121,N$5:N$54,""),""))/COUNT(IF($Q$5:$Q$54=$G121,N$5:N$54,"")))</f>
        <v>1</v>
      </c>
      <c r="O121" s="178">
        <f t="array" ref="O121">IF(O78="-","-",COUNT(IF($Q$5:$Q$54=O$5:O$54,IF(O$5:O$54=$G121,O$5:O$54,""),""))/COUNT(IF($Q$5:$Q$54=$G121,O$5:O$54,"")))</f>
        <v>1</v>
      </c>
      <c r="P121" s="178">
        <f t="array" ref="P121">IF(P78="-","-",COUNT(IF($Q$5:$Q$54=P$5:P$54,IF(P$5:P$54=$G121,P$5:P$54,""),""))/COUNT(IF($Q$5:$Q$54=$G121,P$5:P$54,"")))</f>
        <v>1</v>
      </c>
      <c r="Q121" s="179">
        <f t="array" ref="Q121">IF(H78:P78="-","-",COUNT(IF($Q$5:$Q$54=H$5:P$54,IF(H$5:P$54=$G121,H$5:P$54,""),""))/COUNT(IF($Q$5:$Q$54=$G121,H$5:P$54,"")))</f>
        <v>0.97777777777777775</v>
      </c>
      <c r="R121" s="8"/>
      <c r="S121" s="177"/>
      <c r="T121" s="177"/>
      <c r="U121" s="177"/>
      <c r="V121" s="177"/>
      <c r="W121" s="177"/>
      <c r="X121" s="177"/>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E121" s="12"/>
      <c r="BF121" s="12"/>
      <c r="BG121" s="12"/>
      <c r="BH121" s="12"/>
      <c r="BI121" s="12"/>
      <c r="BJ121" s="12"/>
      <c r="BK121" s="12"/>
      <c r="BL121" s="12"/>
      <c r="BM121" s="12"/>
      <c r="BN121" s="12"/>
      <c r="BO121" s="12"/>
      <c r="BP121" s="12"/>
      <c r="BQ121" s="12"/>
      <c r="BR121" s="12"/>
      <c r="BS121" s="12"/>
      <c r="BT121" s="12"/>
    </row>
    <row r="122" spans="1:72" ht="12.75" customHeight="1">
      <c r="A122" s="19"/>
      <c r="B122" s="19"/>
      <c r="C122" s="118"/>
      <c r="D122" s="118"/>
      <c r="E122" s="136"/>
      <c r="F122" s="136"/>
      <c r="G122" s="153">
        <f t="shared" si="14"/>
        <v>6</v>
      </c>
      <c r="H122" s="178">
        <f t="array" ref="H122">IF(H79="-","-",COUNT(IF($Q$5:$Q$54=H$5:H$54,IF(H$5:H$54=$G122,H$5:H$54,""),""))/COUNT(IF($Q$5:$Q$54=$G122,H$5:H$54,"")))</f>
        <v>1</v>
      </c>
      <c r="I122" s="178">
        <f t="array" ref="I122">IF(I79="-","-",COUNT(IF($Q$5:$Q$54=I$5:I$54,IF(I$5:I$54=$G122,I$5:I$54,""),""))/COUNT(IF($Q$5:$Q$54=$G122,I$5:I$54,"")))</f>
        <v>0.88888888888888884</v>
      </c>
      <c r="J122" s="178">
        <f t="array" ref="J122">IF(J79="-","-",COUNT(IF($Q$5:$Q$54=J$5:J$54,IF(J$5:J$54=$G122,J$5:J$54,""),""))/COUNT(IF($Q$5:$Q$54=$G122,J$5:J$54,"")))</f>
        <v>1</v>
      </c>
      <c r="K122" s="178">
        <f t="array" ref="K122">IF(K79="-","-",COUNT(IF($Q$5:$Q$54=K$5:K$54,IF(K$5:K$54=$G122,K$5:K$54,""),""))/COUNT(IF($Q$5:$Q$54=$G122,K$5:K$54,"")))</f>
        <v>1</v>
      </c>
      <c r="L122" s="178">
        <f t="array" ref="L122">IF(L79="-","-",COUNT(IF($Q$5:$Q$54=L$5:L$54,IF(L$5:L$54=$G122,L$5:L$54,""),""))/COUNT(IF($Q$5:$Q$54=$G122,L$5:L$54,"")))</f>
        <v>0.88888888888888884</v>
      </c>
      <c r="M122" s="178">
        <f t="array" ref="M122">IF(M79="-","-",COUNT(IF($Q$5:$Q$54=M$5:M$54,IF(M$5:M$54=$G122,M$5:M$54,""),""))/COUNT(IF($Q$5:$Q$54=$G122,M$5:M$54,"")))</f>
        <v>0.88888888888888884</v>
      </c>
      <c r="N122" s="178">
        <f t="array" ref="N122">IF(N79="-","-",COUNT(IF($Q$5:$Q$54=N$5:N$54,IF(N$5:N$54=$G122,N$5:N$54,""),""))/COUNT(IF($Q$5:$Q$54=$G122,N$5:N$54,"")))</f>
        <v>0.88888888888888884</v>
      </c>
      <c r="O122" s="178">
        <f t="array" ref="O122">IF(O79="-","-",COUNT(IF($Q$5:$Q$54=O$5:O$54,IF(O$5:O$54=$G122,O$5:O$54,""),""))/COUNT(IF($Q$5:$Q$54=$G122,O$5:O$54,"")))</f>
        <v>1</v>
      </c>
      <c r="P122" s="178">
        <f t="array" ref="P122">IF(P79="-","-",COUNT(IF($Q$5:$Q$54=P$5:P$54,IF(P$5:P$54=$G122,P$5:P$54,""),""))/COUNT(IF($Q$5:$Q$54=$G122,P$5:P$54,"")))</f>
        <v>1</v>
      </c>
      <c r="Q122" s="179">
        <f t="array" ref="Q122">IF(H79:P79="-","-",COUNT(IF($Q$5:$Q$54=H$5:P$54,IF(H$5:P$54=$G122,H$5:P$54,""),""))/COUNT(IF($Q$5:$Q$54=$G122,H$5:P$54,"")))</f>
        <v>0.95061728395061729</v>
      </c>
      <c r="R122" s="8"/>
      <c r="S122" s="177"/>
      <c r="T122" s="177"/>
      <c r="U122" s="177"/>
      <c r="V122" s="177"/>
      <c r="W122" s="177"/>
      <c r="X122" s="177"/>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E122" s="12"/>
      <c r="BF122" s="12"/>
      <c r="BG122" s="12"/>
      <c r="BH122" s="12"/>
      <c r="BI122" s="12"/>
      <c r="BJ122" s="12"/>
      <c r="BK122" s="12"/>
      <c r="BL122" s="12"/>
      <c r="BM122" s="12"/>
      <c r="BN122" s="12"/>
      <c r="BO122" s="12"/>
      <c r="BP122" s="12"/>
      <c r="BQ122" s="12"/>
      <c r="BR122" s="12"/>
      <c r="BS122" s="12"/>
      <c r="BT122" s="12"/>
    </row>
    <row r="123" spans="1:72" ht="12.75" customHeight="1">
      <c r="A123" s="19"/>
      <c r="B123" s="19"/>
      <c r="C123" s="118"/>
      <c r="D123" s="118"/>
      <c r="E123" s="136"/>
      <c r="F123" s="136"/>
      <c r="G123" s="153">
        <f t="shared" si="14"/>
        <v>7</v>
      </c>
      <c r="H123" s="178">
        <f t="array" ref="H123">IF(H80="-","-",COUNT(IF($Q$5:$Q$54=H$5:H$54,IF(H$5:H$54=$G123,H$5:H$54,""),""))/COUNT(IF($Q$5:$Q$54=$G123,H$5:H$54,"")))</f>
        <v>1</v>
      </c>
      <c r="I123" s="178">
        <f t="array" ref="I123">IF(I80="-","-",COUNT(IF($Q$5:$Q$54=I$5:I$54,IF(I$5:I$54=$G123,I$5:I$54,""),""))/COUNT(IF($Q$5:$Q$54=$G123,I$5:I$54,"")))</f>
        <v>1</v>
      </c>
      <c r="J123" s="178">
        <f t="array" ref="J123">IF(J80="-","-",COUNT(IF($Q$5:$Q$54=J$5:J$54,IF(J$5:J$54=$G123,J$5:J$54,""),""))/COUNT(IF($Q$5:$Q$54=$G123,J$5:J$54,"")))</f>
        <v>1</v>
      </c>
      <c r="K123" s="178">
        <f t="array" ref="K123">IF(K80="-","-",COUNT(IF($Q$5:$Q$54=K$5:K$54,IF(K$5:K$54=$G123,K$5:K$54,""),""))/COUNT(IF($Q$5:$Q$54=$G123,K$5:K$54,"")))</f>
        <v>1</v>
      </c>
      <c r="L123" s="178">
        <f t="array" ref="L123">IF(L80="-","-",COUNT(IF($Q$5:$Q$54=L$5:L$54,IF(L$5:L$54=$G123,L$5:L$54,""),""))/COUNT(IF($Q$5:$Q$54=$G123,L$5:L$54,"")))</f>
        <v>0.8571428571428571</v>
      </c>
      <c r="M123" s="178">
        <f t="array" ref="M123">IF(M80="-","-",COUNT(IF($Q$5:$Q$54=M$5:M$54,IF(M$5:M$54=$G123,M$5:M$54,""),""))/COUNT(IF($Q$5:$Q$54=$G123,M$5:M$54,"")))</f>
        <v>0.8571428571428571</v>
      </c>
      <c r="N123" s="178">
        <f t="array" ref="N123">IF(N80="-","-",COUNT(IF($Q$5:$Q$54=N$5:N$54,IF(N$5:N$54=$G123,N$5:N$54,""),""))/COUNT(IF($Q$5:$Q$54=$G123,N$5:N$54,"")))</f>
        <v>1</v>
      </c>
      <c r="O123" s="178">
        <f t="array" ref="O123">IF(O80="-","-",COUNT(IF($Q$5:$Q$54=O$5:O$54,IF(O$5:O$54=$G123,O$5:O$54,""),""))/COUNT(IF($Q$5:$Q$54=$G123,O$5:O$54,"")))</f>
        <v>1</v>
      </c>
      <c r="P123" s="178">
        <f t="array" ref="P123">IF(P80="-","-",COUNT(IF($Q$5:$Q$54=P$5:P$54,IF(P$5:P$54=$G123,P$5:P$54,""),""))/COUNT(IF($Q$5:$Q$54=$G123,P$5:P$54,"")))</f>
        <v>1</v>
      </c>
      <c r="Q123" s="179">
        <f t="array" ref="Q123">IF(H80:P80="-","-",COUNT(IF($Q$5:$Q$54=H$5:P$54,IF(H$5:P$54=$G123,H$5:P$54,""),""))/COUNT(IF($Q$5:$Q$54=$G123,H$5:P$54,"")))</f>
        <v>0.96825396825396826</v>
      </c>
      <c r="R123" s="8"/>
      <c r="S123" s="177"/>
      <c r="T123" s="177"/>
      <c r="U123" s="177"/>
      <c r="V123" s="177"/>
      <c r="W123" s="177"/>
      <c r="X123" s="177"/>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E123" s="12"/>
      <c r="BF123" s="12"/>
      <c r="BG123" s="12"/>
      <c r="BH123" s="12"/>
      <c r="BI123" s="12"/>
      <c r="BJ123" s="12"/>
      <c r="BK123" s="12"/>
      <c r="BL123" s="12"/>
      <c r="BM123" s="12"/>
      <c r="BN123" s="12"/>
      <c r="BO123" s="12"/>
      <c r="BP123" s="12"/>
      <c r="BQ123" s="12"/>
      <c r="BR123" s="12"/>
      <c r="BS123" s="12"/>
      <c r="BT123" s="12"/>
    </row>
    <row r="124" spans="1:72" ht="12.75" customHeight="1">
      <c r="A124" s="19"/>
      <c r="B124" s="19"/>
      <c r="C124" s="118"/>
      <c r="D124" s="118"/>
      <c r="E124" s="136"/>
      <c r="F124" s="136"/>
      <c r="G124" s="153">
        <f t="shared" si="14"/>
        <v>8</v>
      </c>
      <c r="H124" s="178">
        <f t="array" ref="H124">IF(H81="-","-",COUNT(IF($Q$5:$Q$54=H$5:H$54,IF(H$5:H$54=$G124,H$5:H$54,""),""))/COUNT(IF($Q$5:$Q$54=$G124,H$5:H$54,"")))</f>
        <v>1</v>
      </c>
      <c r="I124" s="178">
        <f t="array" ref="I124">IF(I81="-","-",COUNT(IF($Q$5:$Q$54=I$5:I$54,IF(I$5:I$54=$G124,I$5:I$54,""),""))/COUNT(IF($Q$5:$Q$54=$G124,I$5:I$54,"")))</f>
        <v>1</v>
      </c>
      <c r="J124" s="178">
        <f t="array" ref="J124">IF(J81="-","-",COUNT(IF($Q$5:$Q$54=J$5:J$54,IF(J$5:J$54=$G124,J$5:J$54,""),""))/COUNT(IF($Q$5:$Q$54=$G124,J$5:J$54,"")))</f>
        <v>1</v>
      </c>
      <c r="K124" s="178">
        <f t="array" ref="K124">IF(K81="-","-",COUNT(IF($Q$5:$Q$54=K$5:K$54,IF(K$5:K$54=$G124,K$5:K$54,""),""))/COUNT(IF($Q$5:$Q$54=$G124,K$5:K$54,"")))</f>
        <v>0.5</v>
      </c>
      <c r="L124" s="178">
        <f t="array" ref="L124">IF(L81="-","-",COUNT(IF($Q$5:$Q$54=L$5:L$54,IF(L$5:L$54=$G124,L$5:L$54,""),""))/COUNT(IF($Q$5:$Q$54=$G124,L$5:L$54,"")))</f>
        <v>0.75</v>
      </c>
      <c r="M124" s="178">
        <f t="array" ref="M124">IF(M81="-","-",COUNT(IF($Q$5:$Q$54=M$5:M$54,IF(M$5:M$54=$G124,M$5:M$54,""),""))/COUNT(IF($Q$5:$Q$54=$G124,M$5:M$54,"")))</f>
        <v>1</v>
      </c>
      <c r="N124" s="178">
        <f t="array" ref="N124">IF(N81="-","-",COUNT(IF($Q$5:$Q$54=N$5:N$54,IF(N$5:N$54=$G124,N$5:N$54,""),""))/COUNT(IF($Q$5:$Q$54=$G124,N$5:N$54,"")))</f>
        <v>1</v>
      </c>
      <c r="O124" s="178">
        <f t="array" ref="O124">IF(O81="-","-",COUNT(IF($Q$5:$Q$54=O$5:O$54,IF(O$5:O$54=$G124,O$5:O$54,""),""))/COUNT(IF($Q$5:$Q$54=$G124,O$5:O$54,"")))</f>
        <v>1</v>
      </c>
      <c r="P124" s="178">
        <f t="array" ref="P124">IF(P81="-","-",COUNT(IF($Q$5:$Q$54=P$5:P$54,IF(P$5:P$54=$G124,P$5:P$54,""),""))/COUNT(IF($Q$5:$Q$54=$G124,P$5:P$54,"")))</f>
        <v>0.75</v>
      </c>
      <c r="Q124" s="179">
        <f t="array" ref="Q124">IF(H81:P81="-","-",COUNT(IF($Q$5:$Q$54=H$5:P$54,IF(H$5:P$54=$G124,H$5:P$54,""),""))/COUNT(IF($Q$5:$Q$54=$G124,H$5:P$54,"")))</f>
        <v>0.88888888888888884</v>
      </c>
      <c r="R124" s="8"/>
      <c r="S124" s="177"/>
      <c r="T124" s="177"/>
      <c r="U124" s="177"/>
      <c r="V124" s="177"/>
      <c r="W124" s="177"/>
      <c r="X124" s="177"/>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E124" s="12"/>
      <c r="BF124" s="12"/>
      <c r="BG124" s="12"/>
      <c r="BH124" s="12"/>
      <c r="BI124" s="12"/>
      <c r="BJ124" s="12"/>
      <c r="BK124" s="12"/>
      <c r="BL124" s="12"/>
      <c r="BM124" s="12"/>
      <c r="BN124" s="12"/>
      <c r="BO124" s="12"/>
      <c r="BP124" s="12"/>
      <c r="BQ124" s="12"/>
      <c r="BR124" s="12"/>
      <c r="BS124" s="12"/>
      <c r="BT124" s="12"/>
    </row>
    <row r="125" spans="1:72" ht="12.75" customHeight="1">
      <c r="A125" s="19"/>
      <c r="B125" s="19"/>
      <c r="C125" s="118"/>
      <c r="D125" s="118"/>
      <c r="E125" s="136"/>
      <c r="F125" s="136"/>
      <c r="G125" s="153">
        <f t="shared" si="14"/>
        <v>9</v>
      </c>
      <c r="H125" s="178">
        <f t="array" ref="H125">IF(H82="-","-",COUNT(IF($Q$5:$Q$54=H$5:H$54,IF(H$5:H$54=$G125,H$5:H$54,""),""))/COUNT(IF($Q$5:$Q$54=$G125,H$5:H$54,"")))</f>
        <v>1</v>
      </c>
      <c r="I125" s="178">
        <f t="array" ref="I125">IF(I82="-","-",COUNT(IF($Q$5:$Q$54=I$5:I$54,IF(I$5:I$54=$G125,I$5:I$54,""),""))/COUNT(IF($Q$5:$Q$54=$G125,I$5:I$54,"")))</f>
        <v>1</v>
      </c>
      <c r="J125" s="178">
        <f t="array" ref="J125">IF(J82="-","-",COUNT(IF($Q$5:$Q$54=J$5:J$54,IF(J$5:J$54=$G125,J$5:J$54,""),""))/COUNT(IF($Q$5:$Q$54=$G125,J$5:J$54,"")))</f>
        <v>1</v>
      </c>
      <c r="K125" s="178">
        <f t="array" ref="K125">IF(K82="-","-",COUNT(IF($Q$5:$Q$54=K$5:K$54,IF(K$5:K$54=$G125,K$5:K$54,""),""))/COUNT(IF($Q$5:$Q$54=$G125,K$5:K$54,"")))</f>
        <v>1</v>
      </c>
      <c r="L125" s="178">
        <f t="array" ref="L125">IF(L82="-","-",COUNT(IF($Q$5:$Q$54=L$5:L$54,IF(L$5:L$54=$G125,L$5:L$54,""),""))/COUNT(IF($Q$5:$Q$54=$G125,L$5:L$54,"")))</f>
        <v>0.5</v>
      </c>
      <c r="M125" s="178">
        <f t="array" ref="M125">IF(M82="-","-",COUNT(IF($Q$5:$Q$54=M$5:M$54,IF(M$5:M$54=$G125,M$5:M$54,""),""))/COUNT(IF($Q$5:$Q$54=$G125,M$5:M$54,"")))</f>
        <v>0</v>
      </c>
      <c r="N125" s="178">
        <f t="array" ref="N125">IF(N82="-","-",COUNT(IF($Q$5:$Q$54=N$5:N$54,IF(N$5:N$54=$G125,N$5:N$54,""),""))/COUNT(IF($Q$5:$Q$54=$G125,N$5:N$54,"")))</f>
        <v>1</v>
      </c>
      <c r="O125" s="178">
        <f t="array" ref="O125">IF(O82="-","-",COUNT(IF($Q$5:$Q$54=O$5:O$54,IF(O$5:O$54=$G125,O$5:O$54,""),""))/COUNT(IF($Q$5:$Q$54=$G125,O$5:O$54,"")))</f>
        <v>0.5</v>
      </c>
      <c r="P125" s="178">
        <f t="array" ref="P125">IF(P82="-","-",COUNT(IF($Q$5:$Q$54=P$5:P$54,IF(P$5:P$54=$G125,P$5:P$54,""),""))/COUNT(IF($Q$5:$Q$54=$G125,P$5:P$54,"")))</f>
        <v>0.5</v>
      </c>
      <c r="Q125" s="179">
        <f t="array" ref="Q125">IF(H82:P82="-","-",COUNT(IF($Q$5:$Q$54=H$5:P$54,IF(H$5:P$54=$G125,H$5:P$54,""),""))/COUNT(IF($Q$5:$Q$54=$G125,H$5:P$54,"")))</f>
        <v>0.72222222222222221</v>
      </c>
      <c r="R125" s="8"/>
      <c r="S125" s="177"/>
      <c r="T125" s="177"/>
      <c r="U125" s="177"/>
      <c r="V125" s="177"/>
      <c r="W125" s="177"/>
      <c r="X125" s="177"/>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E125" s="12"/>
      <c r="BF125" s="12"/>
      <c r="BG125" s="12"/>
      <c r="BH125" s="12"/>
      <c r="BI125" s="12"/>
      <c r="BJ125" s="12"/>
      <c r="BK125" s="12"/>
      <c r="BL125" s="12"/>
      <c r="BM125" s="12"/>
      <c r="BN125" s="12"/>
      <c r="BO125" s="12"/>
      <c r="BP125" s="12"/>
      <c r="BQ125" s="12"/>
      <c r="BR125" s="12"/>
      <c r="BS125" s="12"/>
      <c r="BT125" s="12"/>
    </row>
    <row r="126" spans="1:72" ht="12.75" customHeight="1">
      <c r="A126" s="19"/>
      <c r="B126" s="19"/>
      <c r="C126" s="118"/>
      <c r="D126" s="118"/>
      <c r="E126" s="136"/>
      <c r="F126" s="136"/>
      <c r="G126" s="153">
        <f t="shared" si="14"/>
        <v>10</v>
      </c>
      <c r="H126" s="178">
        <f t="array" ref="H126">IF(H83="-","-",COUNT(IF($Q$5:$Q$54=H$5:H$54,IF(H$5:H$54=$G126,H$5:H$54,""),""))/COUNT(IF($Q$5:$Q$54=$G126,H$5:H$54,"")))</f>
        <v>0.75</v>
      </c>
      <c r="I126" s="178">
        <f t="array" ref="I126">IF(I83="-","-",COUNT(IF($Q$5:$Q$54=I$5:I$54,IF(I$5:I$54=$G126,I$5:I$54,""),""))/COUNT(IF($Q$5:$Q$54=$G126,I$5:I$54,"")))</f>
        <v>1</v>
      </c>
      <c r="J126" s="178">
        <f t="array" ref="J126">IF(J83="-","-",COUNT(IF($Q$5:$Q$54=J$5:J$54,IF(J$5:J$54=$G126,J$5:J$54,""),""))/COUNT(IF($Q$5:$Q$54=$G126,J$5:J$54,"")))</f>
        <v>0.75</v>
      </c>
      <c r="K126" s="178">
        <f t="array" ref="K126">IF(K83="-","-",COUNT(IF($Q$5:$Q$54=K$5:K$54,IF(K$5:K$54=$G126,K$5:K$54,""),""))/COUNT(IF($Q$5:$Q$54=$G126,K$5:K$54,"")))</f>
        <v>0.75</v>
      </c>
      <c r="L126" s="178">
        <f t="array" ref="L126">IF(L83="-","-",COUNT(IF($Q$5:$Q$54=L$5:L$54,IF(L$5:L$54=$G126,L$5:L$54,""),""))/COUNT(IF($Q$5:$Q$54=$G126,L$5:L$54,"")))</f>
        <v>1</v>
      </c>
      <c r="M126" s="178">
        <f t="array" ref="M126">IF(M83="-","-",COUNT(IF($Q$5:$Q$54=M$5:M$54,IF(M$5:M$54=$G126,M$5:M$54,""),""))/COUNT(IF($Q$5:$Q$54=$G126,M$5:M$54,"")))</f>
        <v>0.5</v>
      </c>
      <c r="N126" s="178">
        <f t="array" ref="N126">IF(N83="-","-",COUNT(IF($Q$5:$Q$54=N$5:N$54,IF(N$5:N$54=$G126,N$5:N$54,""),""))/COUNT(IF($Q$5:$Q$54=$G126,N$5:N$54,"")))</f>
        <v>1</v>
      </c>
      <c r="O126" s="178">
        <f t="array" ref="O126">IF(O83="-","-",COUNT(IF($Q$5:$Q$54=O$5:O$54,IF(O$5:O$54=$G126,O$5:O$54,""),""))/COUNT(IF($Q$5:$Q$54=$G126,O$5:O$54,"")))</f>
        <v>1</v>
      </c>
      <c r="P126" s="178">
        <f t="array" ref="P126">IF(P83="-","-",COUNT(IF($Q$5:$Q$54=P$5:P$54,IF(P$5:P$54=$G126,P$5:P$54,""),""))/COUNT(IF($Q$5:$Q$54=$G126,P$5:P$54,"")))</f>
        <v>0.75</v>
      </c>
      <c r="Q126" s="179">
        <f t="array" ref="Q126">IF(H83:P83="-","-",COUNT(IF($Q$5:$Q$54=H$5:P$54,IF(H$5:P$54=$G126,H$5:P$54,""),""))/COUNT(IF($Q$5:$Q$54=$G126,H$5:P$54,"")))</f>
        <v>0.82857142857142863</v>
      </c>
      <c r="R126" s="8"/>
      <c r="S126" s="177"/>
      <c r="T126" s="177"/>
      <c r="U126" s="177"/>
      <c r="V126" s="177"/>
      <c r="W126" s="177"/>
      <c r="X126" s="177"/>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E126" s="12"/>
      <c r="BF126" s="12"/>
      <c r="BG126" s="12"/>
      <c r="BH126" s="12"/>
      <c r="BI126" s="12"/>
      <c r="BJ126" s="12"/>
      <c r="BK126" s="12"/>
      <c r="BL126" s="12"/>
      <c r="BM126" s="12"/>
      <c r="BN126" s="12"/>
      <c r="BO126" s="12"/>
      <c r="BP126" s="12"/>
      <c r="BQ126" s="12"/>
      <c r="BR126" s="12"/>
      <c r="BS126" s="12"/>
      <c r="BT126" s="12"/>
    </row>
    <row r="127" spans="1:72" ht="12.75" customHeight="1">
      <c r="A127" s="19"/>
      <c r="B127" s="19"/>
      <c r="C127" s="118"/>
      <c r="D127" s="118"/>
      <c r="E127" s="136"/>
      <c r="F127" s="136"/>
      <c r="G127" s="153">
        <f t="shared" si="14"/>
        <v>11</v>
      </c>
      <c r="H127" s="178">
        <f t="array" ref="H127">IF(H84="-","-",COUNT(IF($Q$5:$Q$54=H$5:H$54,IF(H$5:H$54=$G127,H$5:H$54,""),""))/COUNT(IF($Q$5:$Q$54=$G127,H$5:H$54,"")))</f>
        <v>1</v>
      </c>
      <c r="I127" s="178">
        <f t="array" ref="I127">IF(I84="-","-",COUNT(IF($Q$5:$Q$54=I$5:I$54,IF(I$5:I$54=$G127,I$5:I$54,""),""))/COUNT(IF($Q$5:$Q$54=$G127,I$5:I$54,"")))</f>
        <v>0.66666666666666663</v>
      </c>
      <c r="J127" s="178">
        <f t="array" ref="J127">IF(J84="-","-",COUNT(IF($Q$5:$Q$54=J$5:J$54,IF(J$5:J$54=$G127,J$5:J$54,""),""))/COUNT(IF($Q$5:$Q$54=$G127,J$5:J$54,"")))</f>
        <v>0.66666666666666663</v>
      </c>
      <c r="K127" s="178">
        <f t="array" ref="K127">IF(K84="-","-",COUNT(IF($Q$5:$Q$54=K$5:K$54,IF(K$5:K$54=$G127,K$5:K$54,""),""))/COUNT(IF($Q$5:$Q$54=$G127,K$5:K$54,"")))</f>
        <v>0.33333333333333331</v>
      </c>
      <c r="L127" s="178">
        <f t="array" ref="L127">IF(L84="-","-",COUNT(IF($Q$5:$Q$54=L$5:L$54,IF(L$5:L$54=$G127,L$5:L$54,""),""))/COUNT(IF($Q$5:$Q$54=$G127,L$5:L$54,"")))</f>
        <v>0.66666666666666663</v>
      </c>
      <c r="M127" s="178">
        <f t="array" ref="M127">IF(M84="-","-",COUNT(IF($Q$5:$Q$54=M$5:M$54,IF(M$5:M$54=$G127,M$5:M$54,""),""))/COUNT(IF($Q$5:$Q$54=$G127,M$5:M$54,"")))</f>
        <v>0.66666666666666663</v>
      </c>
      <c r="N127" s="178">
        <f t="array" ref="N127">IF(N84="-","-",COUNT(IF($Q$5:$Q$54=N$5:N$54,IF(N$5:N$54=$G127,N$5:N$54,""),""))/COUNT(IF($Q$5:$Q$54=$G127,N$5:N$54,"")))</f>
        <v>0.5</v>
      </c>
      <c r="O127" s="178">
        <f t="array" ref="O127">IF(O84="-","-",COUNT(IF($Q$5:$Q$54=O$5:O$54,IF(O$5:O$54=$G127,O$5:O$54,""),""))/COUNT(IF($Q$5:$Q$54=$G127,O$5:O$54,"")))</f>
        <v>0.66666666666666663</v>
      </c>
      <c r="P127" s="178">
        <f t="array" ref="P127">IF(P84="-","-",COUNT(IF($Q$5:$Q$54=P$5:P$54,IF(P$5:P$54=$G127,P$5:P$54,""),""))/COUNT(IF($Q$5:$Q$54=$G127,P$5:P$54,"")))</f>
        <v>0.33333333333333331</v>
      </c>
      <c r="Q127" s="179">
        <f t="array" ref="Q127">IF(H84:P84="-","-",COUNT(IF($Q$5:$Q$54=H$5:P$54,IF(H$5:P$54=$G127,H$5:P$54,""),""))/COUNT(IF($Q$5:$Q$54=$G127,H$5:P$54,"")))</f>
        <v>0.61538461538461542</v>
      </c>
      <c r="R127" s="8"/>
      <c r="S127" s="177"/>
      <c r="T127" s="177"/>
      <c r="U127" s="177"/>
      <c r="V127" s="177"/>
      <c r="W127" s="177"/>
      <c r="X127" s="177"/>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E127" s="12"/>
      <c r="BF127" s="12"/>
      <c r="BG127" s="12"/>
      <c r="BH127" s="12"/>
      <c r="BI127" s="12"/>
      <c r="BJ127" s="12"/>
      <c r="BK127" s="12"/>
      <c r="BL127" s="12"/>
      <c r="BM127" s="12"/>
      <c r="BN127" s="12"/>
      <c r="BO127" s="12"/>
      <c r="BP127" s="12"/>
      <c r="BQ127" s="12"/>
      <c r="BR127" s="12"/>
      <c r="BS127" s="12"/>
      <c r="BT127" s="12"/>
    </row>
    <row r="128" spans="1:72" ht="12.75" customHeight="1">
      <c r="A128" s="19"/>
      <c r="B128" s="19"/>
      <c r="C128" s="118"/>
      <c r="D128" s="118"/>
      <c r="E128" s="136"/>
      <c r="F128" s="136"/>
      <c r="G128" s="153">
        <f t="shared" si="14"/>
        <v>12</v>
      </c>
      <c r="H128" s="178">
        <f t="array" ref="H128">IF(H85="-","-",COUNT(IF($Q$5:$Q$54=H$5:H$54,IF(H$5:H$54=$G128,H$5:H$54,""),""))/COUNT(IF($Q$5:$Q$54=$G128,H$5:H$54,"")))</f>
        <v>0</v>
      </c>
      <c r="I128" s="178">
        <f t="array" ref="I128">IF(I85="-","-",COUNT(IF($Q$5:$Q$54=I$5:I$54,IF(I$5:I$54=$G128,I$5:I$54,""),""))/COUNT(IF($Q$5:$Q$54=$G128,I$5:I$54,"")))</f>
        <v>1</v>
      </c>
      <c r="J128" s="178">
        <f t="array" ref="J128">IF(J85="-","-",COUNT(IF($Q$5:$Q$54=J$5:J$54,IF(J$5:J$54=$G128,J$5:J$54,""),""))/COUNT(IF($Q$5:$Q$54=$G128,J$5:J$54,"")))</f>
        <v>1</v>
      </c>
      <c r="K128" s="178">
        <f t="array" ref="K128">IF(K85="-","-",COUNT(IF($Q$5:$Q$54=K$5:K$54,IF(K$5:K$54=$G128,K$5:K$54,""),""))/COUNT(IF($Q$5:$Q$54=$G128,K$5:K$54,"")))</f>
        <v>1</v>
      </c>
      <c r="L128" s="178">
        <f t="array" ref="L128">IF(L85="-","-",COUNT(IF($Q$5:$Q$54=L$5:L$54,IF(L$5:L$54=$G128,L$5:L$54,""),""))/COUNT(IF($Q$5:$Q$54=$G128,L$5:L$54,"")))</f>
        <v>1</v>
      </c>
      <c r="M128" s="178">
        <f t="array" ref="M128">IF(M85="-","-",COUNT(IF($Q$5:$Q$54=M$5:M$54,IF(M$5:M$54=$G128,M$5:M$54,""),""))/COUNT(IF($Q$5:$Q$54=$G128,M$5:M$54,"")))</f>
        <v>0</v>
      </c>
      <c r="N128" s="178">
        <f t="array" ref="N128">IF(N85="-","-",COUNT(IF($Q$5:$Q$54=N$5:N$54,IF(N$5:N$54=$G128,N$5:N$54,""),""))/COUNT(IF($Q$5:$Q$54=$G128,N$5:N$54,"")))</f>
        <v>0</v>
      </c>
      <c r="O128" s="178">
        <f t="array" ref="O128">IF(O85="-","-",COUNT(IF($Q$5:$Q$54=O$5:O$54,IF(O$5:O$54=$G128,O$5:O$54,""),""))/COUNT(IF($Q$5:$Q$54=$G128,O$5:O$54,"")))</f>
        <v>1</v>
      </c>
      <c r="P128" s="178">
        <f t="array" ref="P128">IF(P85="-","-",COUNT(IF($Q$5:$Q$54=P$5:P$54,IF(P$5:P$54=$G128,P$5:P$54,""),""))/COUNT(IF($Q$5:$Q$54=$G128,P$5:P$54,"")))</f>
        <v>0</v>
      </c>
      <c r="Q128" s="179">
        <f t="array" ref="Q128">IF(H85:P85="-","-",COUNT(IF($Q$5:$Q$54=H$5:P$54,IF(H$5:P$54=$G128,H$5:P$54,""),""))/COUNT(IF($Q$5:$Q$54=$G128,H$5:P$54,"")))</f>
        <v>0.55555555555555558</v>
      </c>
      <c r="R128" s="8"/>
      <c r="S128" s="177"/>
      <c r="T128" s="177"/>
      <c r="U128" s="177"/>
      <c r="V128" s="177"/>
      <c r="W128" s="177"/>
      <c r="X128" s="177"/>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E128" s="12"/>
      <c r="BF128" s="12"/>
      <c r="BG128" s="12"/>
      <c r="BH128" s="12"/>
      <c r="BI128" s="12"/>
      <c r="BJ128" s="12"/>
      <c r="BK128" s="12"/>
      <c r="BL128" s="12"/>
      <c r="BM128" s="12"/>
      <c r="BN128" s="12"/>
      <c r="BO128" s="12"/>
      <c r="BP128" s="12"/>
      <c r="BQ128" s="12"/>
      <c r="BR128" s="12"/>
      <c r="BS128" s="12"/>
      <c r="BT128" s="12"/>
    </row>
    <row r="129" spans="1:72" ht="12.75" customHeight="1">
      <c r="A129" s="19"/>
      <c r="B129" s="19"/>
      <c r="C129" s="118"/>
      <c r="D129" s="118"/>
      <c r="E129" s="136"/>
      <c r="F129" s="136"/>
      <c r="G129" s="153">
        <f t="shared" si="14"/>
        <v>13</v>
      </c>
      <c r="H129" s="178" t="str">
        <f t="array" ref="H129">IF(H86="-","-",COUNT(IF($Q$5:$Q$54=H$5:H$54,IF(H$5:H$54=$G129,H$5:H$54,""),""))/COUNT(IF($Q$5:$Q$54=$G129,H$5:H$54,"")))</f>
        <v>-</v>
      </c>
      <c r="I129" s="178" t="str">
        <f t="array" ref="I129">IF(I86="-","-",COUNT(IF($Q$5:$Q$54=I$5:I$54,IF(I$5:I$54=$G129,I$5:I$54,""),""))/COUNT(IF($Q$5:$Q$54=$G129,I$5:I$54,"")))</f>
        <v>-</v>
      </c>
      <c r="J129" s="178" t="str">
        <f t="array" ref="J129">IF(J86="-","-",COUNT(IF($Q$5:$Q$54=J$5:J$54,IF(J$5:J$54=$G129,J$5:J$54,""),""))/COUNT(IF($Q$5:$Q$54=$G129,J$5:J$54,"")))</f>
        <v>-</v>
      </c>
      <c r="K129" s="178" t="str">
        <f t="array" ref="K129">IF(K86="-","-",COUNT(IF($Q$5:$Q$54=K$5:K$54,IF(K$5:K$54=$G129,K$5:K$54,""),""))/COUNT(IF($Q$5:$Q$54=$G129,K$5:K$54,"")))</f>
        <v>-</v>
      </c>
      <c r="L129" s="178" t="str">
        <f t="array" ref="L129">IF(L86="-","-",COUNT(IF($Q$5:$Q$54=L$5:L$54,IF(L$5:L$54=$G129,L$5:L$54,""),""))/COUNT(IF($Q$5:$Q$54=$G129,L$5:L$54,"")))</f>
        <v>-</v>
      </c>
      <c r="M129" s="178" t="str">
        <f t="array" ref="M129">IF(M86="-","-",COUNT(IF($Q$5:$Q$54=M$5:M$54,IF(M$5:M$54=$G129,M$5:M$54,""),""))/COUNT(IF($Q$5:$Q$54=$G129,M$5:M$54,"")))</f>
        <v>-</v>
      </c>
      <c r="N129" s="178" t="str">
        <f t="array" ref="N129">IF(N86="-","-",COUNT(IF($Q$5:$Q$54=N$5:N$54,IF(N$5:N$54=$G129,N$5:N$54,""),""))/COUNT(IF($Q$5:$Q$54=$G129,N$5:N$54,"")))</f>
        <v>-</v>
      </c>
      <c r="O129" s="178" t="str">
        <f t="array" ref="O129">IF(O86="-","-",COUNT(IF($Q$5:$Q$54=O$5:O$54,IF(O$5:O$54=$G129,O$5:O$54,""),""))/COUNT(IF($Q$5:$Q$54=$G129,O$5:O$54,"")))</f>
        <v>-</v>
      </c>
      <c r="P129" s="178" t="str">
        <f t="array" ref="P129">IF(P86="-","-",COUNT(IF($Q$5:$Q$54=P$5:P$54,IF(P$5:P$54=$G129,P$5:P$54,""),""))/COUNT(IF($Q$5:$Q$54=$G129,P$5:P$54,"")))</f>
        <v>-</v>
      </c>
      <c r="Q129" s="179" t="str">
        <f t="array" ref="Q129">IF(H86:P86="-","-",COUNT(IF($Q$5:$Q$54=H$5:P$54,IF(H$5:P$54=$G129,H$5:P$54,""),""))/COUNT(IF($Q$5:$Q$54=$G129,H$5:P$54,"")))</f>
        <v>-</v>
      </c>
      <c r="R129" s="8"/>
      <c r="S129" s="177"/>
      <c r="T129" s="177"/>
      <c r="U129" s="177"/>
      <c r="V129" s="177"/>
      <c r="W129" s="177"/>
      <c r="X129" s="177"/>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E129" s="12"/>
      <c r="BF129" s="12"/>
      <c r="BG129" s="12"/>
      <c r="BH129" s="12"/>
      <c r="BI129" s="12"/>
      <c r="BJ129" s="12"/>
      <c r="BK129" s="12"/>
      <c r="BL129" s="12"/>
      <c r="BM129" s="12"/>
      <c r="BN129" s="12"/>
      <c r="BO129" s="12"/>
      <c r="BP129" s="12"/>
      <c r="BQ129" s="12"/>
      <c r="BR129" s="12"/>
      <c r="BS129" s="12"/>
      <c r="BT129" s="12"/>
    </row>
    <row r="130" spans="1:72" ht="12.75" customHeight="1">
      <c r="A130" s="19"/>
      <c r="B130" s="19"/>
      <c r="C130" s="118"/>
      <c r="D130" s="118"/>
      <c r="E130" s="136"/>
      <c r="F130" s="136"/>
      <c r="G130" s="153">
        <f t="shared" si="14"/>
        <v>14</v>
      </c>
      <c r="H130" s="178" t="str">
        <f t="array" ref="H130">IF(H87="-","-",COUNT(IF($Q$5:$Q$54=H$5:H$54,IF(H$5:H$54=$G130,H$5:H$54,""),""))/COUNT(IF($Q$5:$Q$54=$G130,H$5:H$54,"")))</f>
        <v>-</v>
      </c>
      <c r="I130" s="178" t="str">
        <f t="array" ref="I130">IF(I87="-","-",COUNT(IF($Q$5:$Q$54=I$5:I$54,IF(I$5:I$54=$G130,I$5:I$54,""),""))/COUNT(IF($Q$5:$Q$54=$G130,I$5:I$54,"")))</f>
        <v>-</v>
      </c>
      <c r="J130" s="178" t="str">
        <f t="array" ref="J130">IF(J87="-","-",COUNT(IF($Q$5:$Q$54=J$5:J$54,IF(J$5:J$54=$G130,J$5:J$54,""),""))/COUNT(IF($Q$5:$Q$54=$G130,J$5:J$54,"")))</f>
        <v>-</v>
      </c>
      <c r="K130" s="178" t="str">
        <f t="array" ref="K130">IF(K87="-","-",COUNT(IF($Q$5:$Q$54=K$5:K$54,IF(K$5:K$54=$G130,K$5:K$54,""),""))/COUNT(IF($Q$5:$Q$54=$G130,K$5:K$54,"")))</f>
        <v>-</v>
      </c>
      <c r="L130" s="178" t="str">
        <f t="array" ref="L130">IF(L87="-","-",COUNT(IF($Q$5:$Q$54=L$5:L$54,IF(L$5:L$54=$G130,L$5:L$54,""),""))/COUNT(IF($Q$5:$Q$54=$G130,L$5:L$54,"")))</f>
        <v>-</v>
      </c>
      <c r="M130" s="178" t="str">
        <f t="array" ref="M130">IF(M87="-","-",COUNT(IF($Q$5:$Q$54=M$5:M$54,IF(M$5:M$54=$G130,M$5:M$54,""),""))/COUNT(IF($Q$5:$Q$54=$G130,M$5:M$54,"")))</f>
        <v>-</v>
      </c>
      <c r="N130" s="178" t="str">
        <f t="array" ref="N130">IF(N87="-","-",COUNT(IF($Q$5:$Q$54=N$5:N$54,IF(N$5:N$54=$G130,N$5:N$54,""),""))/COUNT(IF($Q$5:$Q$54=$G130,N$5:N$54,"")))</f>
        <v>-</v>
      </c>
      <c r="O130" s="178" t="str">
        <f t="array" ref="O130">IF(O87="-","-",COUNT(IF($Q$5:$Q$54=O$5:O$54,IF(O$5:O$54=$G130,O$5:O$54,""),""))/COUNT(IF($Q$5:$Q$54=$G130,O$5:O$54,"")))</f>
        <v>-</v>
      </c>
      <c r="P130" s="178" t="str">
        <f t="array" ref="P130">IF(P87="-","-",COUNT(IF($Q$5:$Q$54=P$5:P$54,IF(P$5:P$54=$G130,P$5:P$54,""),""))/COUNT(IF($Q$5:$Q$54=$G130,P$5:P$54,"")))</f>
        <v>-</v>
      </c>
      <c r="Q130" s="179" t="str">
        <f t="array" ref="Q130">IF(H87:P87="-","-",COUNT(IF($Q$5:$Q$54=H$5:P$54,IF(H$5:P$54=$G130,H$5:P$54,""),""))/COUNT(IF($Q$5:$Q$54=$G130,H$5:P$54,"")))</f>
        <v>-</v>
      </c>
      <c r="R130" s="8"/>
      <c r="S130" s="177"/>
      <c r="T130" s="177"/>
      <c r="U130" s="177"/>
      <c r="V130" s="177"/>
      <c r="W130" s="177"/>
      <c r="X130" s="177"/>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E130" s="12"/>
      <c r="BF130" s="12"/>
      <c r="BG130" s="12"/>
      <c r="BH130" s="12"/>
      <c r="BI130" s="12"/>
      <c r="BJ130" s="12"/>
      <c r="BK130" s="12"/>
      <c r="BL130" s="12"/>
      <c r="BM130" s="12"/>
      <c r="BN130" s="12"/>
      <c r="BO130" s="12"/>
      <c r="BP130" s="12"/>
      <c r="BQ130" s="12"/>
      <c r="BR130" s="12"/>
      <c r="BS130" s="12"/>
      <c r="BT130" s="12"/>
    </row>
    <row r="131" spans="1:72" ht="12.75" customHeight="1">
      <c r="A131" s="19"/>
      <c r="B131" s="19"/>
      <c r="C131" s="118"/>
      <c r="D131" s="118"/>
      <c r="E131" s="136"/>
      <c r="F131" s="136"/>
      <c r="G131" s="156">
        <f t="shared" si="14"/>
        <v>15</v>
      </c>
      <c r="H131" s="178">
        <f t="array" ref="H131">IF(H88="-","-",COUNT(IF($Q$5:$Q$54=H$5:H$54,IF(H$5:H$54=$G131,H$5:H$54,""),""))/COUNT(IF($Q$5:$Q$54=$G131,H$5:H$54,"")))</f>
        <v>1</v>
      </c>
      <c r="I131" s="178">
        <f t="array" ref="I131">IF(I88="-","-",COUNT(IF($Q$5:$Q$54=I$5:I$54,IF(I$5:I$54=$G131,I$5:I$54,""),""))/COUNT(IF($Q$5:$Q$54=$G131,I$5:I$54,"")))</f>
        <v>0</v>
      </c>
      <c r="J131" s="178">
        <f t="array" ref="J131">IF(J88="-","-",COUNT(IF($Q$5:$Q$54=J$5:J$54,IF(J$5:J$54=$G131,J$5:J$54,""),""))/COUNT(IF($Q$5:$Q$54=$G131,J$5:J$54,"")))</f>
        <v>0</v>
      </c>
      <c r="K131" s="178">
        <f t="array" ref="K131">IF(K88="-","-",COUNT(IF($Q$5:$Q$54=K$5:K$54,IF(K$5:K$54=$G131,K$5:K$54,""),""))/COUNT(IF($Q$5:$Q$54=$G131,K$5:K$54,"")))</f>
        <v>0</v>
      </c>
      <c r="L131" s="178">
        <f t="array" ref="L131">IF(L88="-","-",COUNT(IF($Q$5:$Q$54=L$5:L$54,IF(L$5:L$54=$G131,L$5:L$54,""),""))/COUNT(IF($Q$5:$Q$54=$G131,L$5:L$54,"")))</f>
        <v>0</v>
      </c>
      <c r="M131" s="178">
        <f t="array" ref="M131">IF(M88="-","-",COUNT(IF($Q$5:$Q$54=M$5:M$54,IF(M$5:M$54=$G131,M$5:M$54,""),""))/COUNT(IF($Q$5:$Q$54=$G131,M$5:M$54,"")))</f>
        <v>1</v>
      </c>
      <c r="N131" s="178">
        <f t="array" ref="N131">IF(N88="-","-",COUNT(IF($Q$5:$Q$54=N$5:N$54,IF(N$5:N$54=$G131,N$5:N$54,""),""))/COUNT(IF($Q$5:$Q$54=$G131,N$5:N$54,"")))</f>
        <v>1</v>
      </c>
      <c r="O131" s="178">
        <f t="array" ref="O131">IF(O88="-","-",COUNT(IF($Q$5:$Q$54=O$5:O$54,IF(O$5:O$54=$G131,O$5:O$54,""),""))/COUNT(IF($Q$5:$Q$54=$G131,O$5:O$54,"")))</f>
        <v>0</v>
      </c>
      <c r="P131" s="178">
        <f t="array" ref="P131">IF(P88="-","-",COUNT(IF($Q$5:$Q$54=P$5:P$54,IF(P$5:P$54=$G131,P$5:P$54,""),""))/COUNT(IF($Q$5:$Q$54=$G131,P$5:P$54,"")))</f>
        <v>0</v>
      </c>
      <c r="Q131" s="180">
        <f t="array" ref="Q131">IF(H88:P88="-","-",COUNT(IF($Q$5:$Q$54=H$5:P$54,IF(H$5:P$54=$G131,H$5:P$54,""),""))/COUNT(IF($Q$5:$Q$54=$G131,H$5:P$54,"")))</f>
        <v>0.33333333333333331</v>
      </c>
      <c r="R131" s="8"/>
      <c r="S131" s="177"/>
      <c r="T131" s="177"/>
      <c r="U131" s="177"/>
      <c r="V131" s="177"/>
      <c r="W131" s="177"/>
      <c r="X131" s="177"/>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E131" s="12"/>
      <c r="BF131" s="12"/>
      <c r="BG131" s="12"/>
      <c r="BH131" s="12"/>
      <c r="BI131" s="12"/>
      <c r="BJ131" s="12"/>
      <c r="BK131" s="12"/>
      <c r="BL131" s="12"/>
      <c r="BM131" s="12"/>
      <c r="BN131" s="12"/>
      <c r="BO131" s="12"/>
      <c r="BP131" s="12"/>
      <c r="BQ131" s="12"/>
      <c r="BR131" s="12"/>
      <c r="BS131" s="12"/>
      <c r="BT131" s="12"/>
    </row>
    <row r="132" spans="1:72" ht="12.75" customHeight="1">
      <c r="A132" s="19"/>
      <c r="B132" s="19"/>
      <c r="C132" s="118"/>
      <c r="D132" s="587" t="s">
        <v>41</v>
      </c>
      <c r="E132" s="588"/>
      <c r="F132" s="589"/>
      <c r="G132" s="161" t="str">
        <f>$G$89</f>
        <v>0-15</v>
      </c>
      <c r="H132" s="181">
        <f t="shared" ref="H132:P132" si="15">IF(H89=0,"",SUMPRODUCT(H116:H131,H73:H88)/H89)</f>
        <v>0.96</v>
      </c>
      <c r="I132" s="181">
        <f>IF(I89=0,"",SUMPRODUCT(I116:I131,I73:I88)/I89)</f>
        <v>0.92</v>
      </c>
      <c r="J132" s="181">
        <f t="shared" si="15"/>
        <v>0.92</v>
      </c>
      <c r="K132" s="181">
        <f t="shared" si="15"/>
        <v>0.88</v>
      </c>
      <c r="L132" s="181">
        <f t="shared" si="15"/>
        <v>0.82</v>
      </c>
      <c r="M132" s="181">
        <f t="shared" si="15"/>
        <v>0.84</v>
      </c>
      <c r="N132" s="181">
        <f t="shared" si="15"/>
        <v>0.91666666666666663</v>
      </c>
      <c r="O132" s="181">
        <f t="shared" si="15"/>
        <v>0.92</v>
      </c>
      <c r="P132" s="181">
        <f t="shared" si="15"/>
        <v>0.8571428571428571</v>
      </c>
      <c r="Q132" s="599">
        <f>SUMPRODUCT(H132:P132,H89:P89)/SUM(H89:P89)</f>
        <v>0.89261744966442957</v>
      </c>
      <c r="R132" s="8"/>
      <c r="S132" s="177"/>
      <c r="T132" s="177"/>
      <c r="U132" s="177"/>
      <c r="V132" s="177"/>
      <c r="W132" s="177"/>
      <c r="X132" s="177"/>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E132" s="12"/>
      <c r="BF132" s="12"/>
      <c r="BG132" s="12"/>
      <c r="BH132" s="12"/>
      <c r="BI132" s="12"/>
      <c r="BJ132" s="12"/>
      <c r="BK132" s="12"/>
      <c r="BL132" s="12"/>
      <c r="BM132" s="12"/>
      <c r="BN132" s="12"/>
      <c r="BO132" s="12"/>
      <c r="BP132" s="12"/>
      <c r="BQ132" s="12"/>
      <c r="BR132" s="12"/>
      <c r="BS132" s="12"/>
      <c r="BT132" s="12"/>
    </row>
    <row r="133" spans="1:72" ht="12.75" customHeight="1">
      <c r="A133" s="19"/>
      <c r="B133" s="19"/>
      <c r="C133" s="118"/>
      <c r="D133" s="118"/>
      <c r="E133" s="118"/>
      <c r="F133" s="164"/>
      <c r="G133" s="165" t="s">
        <v>42</v>
      </c>
      <c r="H133" s="182">
        <f>IF(H89=0,"",RANK(H132,$H$132:$P$132))</f>
        <v>1</v>
      </c>
      <c r="I133" s="182">
        <f>IF(I89=0,"",RANK(I132,$H$132:$P$132))</f>
        <v>2</v>
      </c>
      <c r="J133" s="182">
        <f>IF(J89=0,"",RANK(J132,$H$132:$P$132))</f>
        <v>2</v>
      </c>
      <c r="K133" s="182">
        <f>IF(K89=0,"",RANK(K132,$H$132:$P$132))</f>
        <v>6</v>
      </c>
      <c r="L133" s="182">
        <f>IF(L89=0,"",RANK(L132,$H$132:$P$132))</f>
        <v>9</v>
      </c>
      <c r="M133" s="182">
        <f>IF(M89=0,"",RANK(M132,$H$132:$P$132))</f>
        <v>8</v>
      </c>
      <c r="N133" s="182">
        <f>IF(N89=0,"",RANK(N132,$H$132:$P$132))</f>
        <v>5</v>
      </c>
      <c r="O133" s="182">
        <f>IF(O89=0,"",RANK(O132,$H$132:$P$132))</f>
        <v>2</v>
      </c>
      <c r="P133" s="182">
        <f>IF(P89=0,"",RANK(P132,$H$132:$P$132))</f>
        <v>7</v>
      </c>
      <c r="Q133" s="600"/>
      <c r="R133" s="8"/>
      <c r="S133" s="141"/>
      <c r="T133" s="141"/>
      <c r="U133" s="141"/>
      <c r="V133" s="141"/>
      <c r="W133" s="141"/>
      <c r="X133" s="141"/>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E133" s="12"/>
      <c r="BF133" s="12"/>
      <c r="BG133" s="12"/>
      <c r="BH133" s="12"/>
      <c r="BI133" s="12"/>
      <c r="BJ133" s="12"/>
      <c r="BK133" s="12"/>
      <c r="BL133" s="12"/>
      <c r="BM133" s="12"/>
      <c r="BN133" s="12"/>
      <c r="BO133" s="12"/>
      <c r="BP133" s="12"/>
      <c r="BQ133" s="12"/>
      <c r="BR133" s="12"/>
      <c r="BS133" s="12"/>
      <c r="BT133" s="12"/>
    </row>
    <row r="134" spans="1:72" s="125" customFormat="1" ht="12.75" customHeight="1">
      <c r="A134" s="19"/>
      <c r="B134" s="19"/>
      <c r="C134" s="118"/>
      <c r="D134" s="118"/>
      <c r="E134" s="163"/>
      <c r="F134" s="163"/>
      <c r="G134" s="183"/>
      <c r="H134" s="169"/>
      <c r="I134" s="169"/>
      <c r="J134" s="169"/>
      <c r="K134" s="169"/>
      <c r="L134" s="169"/>
      <c r="M134" s="169"/>
      <c r="N134" s="169"/>
      <c r="O134" s="169"/>
      <c r="P134" s="169"/>
      <c r="Q134" s="123"/>
      <c r="R134" s="8"/>
      <c r="S134" s="141"/>
      <c r="T134" s="141"/>
      <c r="U134" s="141"/>
      <c r="V134" s="141"/>
      <c r="W134" s="141"/>
      <c r="X134" s="141"/>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E134" s="12"/>
      <c r="BF134" s="12"/>
      <c r="BG134" s="12"/>
      <c r="BH134" s="12"/>
      <c r="BI134" s="12"/>
      <c r="BJ134" s="12"/>
      <c r="BK134" s="12"/>
      <c r="BL134" s="12"/>
      <c r="BM134" s="12"/>
      <c r="BN134" s="12"/>
      <c r="BO134" s="12"/>
      <c r="BP134" s="12"/>
      <c r="BQ134" s="12"/>
      <c r="BR134" s="12"/>
      <c r="BS134" s="12"/>
      <c r="BT134" s="12"/>
    </row>
    <row r="135" spans="1:72" s="174" customFormat="1" ht="18" customHeight="1">
      <c r="A135" s="19"/>
      <c r="B135" s="19"/>
      <c r="C135" s="96"/>
      <c r="D135" s="96"/>
      <c r="E135" s="96"/>
      <c r="F135" s="96"/>
      <c r="G135" s="119" t="s">
        <v>118</v>
      </c>
      <c r="H135" s="184"/>
      <c r="I135" s="184"/>
      <c r="J135" s="185"/>
      <c r="K135" s="136"/>
      <c r="L135" s="136"/>
      <c r="M135" s="136"/>
      <c r="N135" s="136"/>
      <c r="O135" s="136"/>
      <c r="P135" s="136"/>
      <c r="Q135" s="136"/>
      <c r="R135" s="8"/>
      <c r="S135" s="172"/>
      <c r="T135" s="172"/>
      <c r="U135" s="172"/>
      <c r="V135" s="172"/>
      <c r="W135" s="172"/>
      <c r="X135" s="141"/>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98"/>
      <c r="AV135" s="98"/>
      <c r="AW135" s="98"/>
      <c r="AX135" s="98"/>
      <c r="AY135" s="98"/>
      <c r="AZ135" s="98"/>
      <c r="BA135" s="98"/>
      <c r="BB135" s="98"/>
      <c r="BC135" s="173"/>
      <c r="BD135" s="173"/>
      <c r="BE135" s="12"/>
      <c r="BF135" s="12"/>
      <c r="BG135" s="12"/>
      <c r="BH135" s="12"/>
      <c r="BI135" s="12"/>
      <c r="BJ135" s="12"/>
      <c r="BK135" s="12"/>
      <c r="BL135" s="12"/>
      <c r="BM135" s="12"/>
      <c r="BN135" s="12"/>
      <c r="BO135" s="12"/>
      <c r="BP135" s="12"/>
      <c r="BQ135" s="12"/>
      <c r="BR135" s="12"/>
      <c r="BS135" s="12"/>
      <c r="BT135" s="12"/>
    </row>
    <row r="136" spans="1:72" ht="24.75" customHeight="1">
      <c r="A136" s="19"/>
      <c r="B136" s="19"/>
      <c r="C136" s="118"/>
      <c r="D136" s="118"/>
      <c r="E136" s="126"/>
      <c r="F136" s="126"/>
      <c r="G136" s="147" t="str">
        <f>Q3</f>
        <v>MODAL</v>
      </c>
      <c r="H136" s="464" t="str">
        <f t="shared" ref="H136:P137" si="16">H3</f>
        <v>Harald</v>
      </c>
      <c r="I136" s="464" t="str">
        <f t="shared" si="16"/>
        <v>Lisbet</v>
      </c>
      <c r="J136" s="464" t="str">
        <f t="shared" si="16"/>
        <v>Hildegunn</v>
      </c>
      <c r="K136" s="468" t="str">
        <f t="shared" si="16"/>
        <v>Stian</v>
      </c>
      <c r="L136" s="468" t="str">
        <f t="shared" si="16"/>
        <v>Merete</v>
      </c>
      <c r="M136" s="468" t="str">
        <f t="shared" si="16"/>
        <v>Janicke</v>
      </c>
      <c r="N136" s="468" t="str">
        <f t="shared" si="16"/>
        <v>Silje</v>
      </c>
      <c r="O136" s="468" t="str">
        <f t="shared" si="16"/>
        <v>Asbjørn</v>
      </c>
      <c r="P136" s="468" t="str">
        <f t="shared" si="16"/>
        <v>Else</v>
      </c>
      <c r="Q136" s="129"/>
      <c r="R136" s="186"/>
      <c r="S136" s="141"/>
      <c r="T136" s="141"/>
      <c r="U136" s="141"/>
      <c r="V136" s="141"/>
      <c r="W136" s="141"/>
      <c r="X136" s="141"/>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E136" s="12"/>
      <c r="BF136" s="12"/>
      <c r="BG136" s="12"/>
      <c r="BH136" s="12"/>
      <c r="BI136" s="12"/>
      <c r="BJ136" s="12"/>
      <c r="BK136" s="12"/>
      <c r="BL136" s="12"/>
      <c r="BM136" s="12"/>
      <c r="BN136" s="12"/>
      <c r="BO136" s="12"/>
      <c r="BP136" s="12"/>
      <c r="BQ136" s="12"/>
      <c r="BR136" s="12"/>
      <c r="BS136" s="12"/>
      <c r="BT136" s="12"/>
    </row>
    <row r="137" spans="1:72" ht="12.75" customHeight="1">
      <c r="A137" s="19"/>
      <c r="B137" s="19"/>
      <c r="C137" s="118"/>
      <c r="D137" s="118"/>
      <c r="E137" s="126"/>
      <c r="F137" s="126"/>
      <c r="G137" s="132" t="str">
        <f>Q4</f>
        <v>(R1-R5)</v>
      </c>
      <c r="H137" s="149">
        <f t="shared" si="16"/>
        <v>3</v>
      </c>
      <c r="I137" s="149">
        <f t="shared" si="16"/>
        <v>1</v>
      </c>
      <c r="J137" s="149">
        <f t="shared" si="16"/>
        <v>2</v>
      </c>
      <c r="K137" s="149">
        <f t="shared" si="16"/>
        <v>10</v>
      </c>
      <c r="L137" s="149">
        <f t="shared" si="16"/>
        <v>4</v>
      </c>
      <c r="M137" s="149">
        <f t="shared" si="16"/>
        <v>9</v>
      </c>
      <c r="N137" s="149">
        <f t="shared" si="16"/>
        <v>5</v>
      </c>
      <c r="O137" s="149">
        <f t="shared" si="16"/>
        <v>8</v>
      </c>
      <c r="P137" s="149">
        <f t="shared" si="16"/>
        <v>6</v>
      </c>
      <c r="Q137" s="133" t="s">
        <v>39</v>
      </c>
      <c r="R137" s="186"/>
      <c r="S137" s="141"/>
      <c r="T137" s="141"/>
      <c r="U137" s="141"/>
      <c r="V137" s="141"/>
      <c r="W137" s="141"/>
      <c r="X137" s="141"/>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E137" s="12"/>
      <c r="BF137" s="12"/>
      <c r="BG137" s="12"/>
      <c r="BH137" s="12"/>
      <c r="BI137" s="12"/>
      <c r="BJ137" s="12"/>
      <c r="BK137" s="12"/>
      <c r="BL137" s="12"/>
      <c r="BM137" s="12"/>
      <c r="BN137" s="12"/>
      <c r="BO137" s="12"/>
      <c r="BP137" s="12"/>
      <c r="BQ137" s="12"/>
      <c r="BR137" s="12"/>
      <c r="BS137" s="12"/>
      <c r="BT137" s="12"/>
    </row>
    <row r="138" spans="1:72" ht="12.75" customHeight="1">
      <c r="A138" s="19"/>
      <c r="B138" s="19"/>
      <c r="C138" s="118"/>
      <c r="D138" s="118"/>
      <c r="E138" s="136"/>
      <c r="F138" s="136"/>
      <c r="G138" s="150">
        <v>0</v>
      </c>
      <c r="H138" s="187" t="str">
        <f>IF(H73="-","-",H279-$G138)</f>
        <v>-</v>
      </c>
      <c r="I138" s="187" t="str">
        <f>IF(I73="-","-",I279-$G138)</f>
        <v>-</v>
      </c>
      <c r="J138" s="187" t="str">
        <f>IF(J73="-","-",J279-$G138)</f>
        <v>-</v>
      </c>
      <c r="K138" s="187" t="str">
        <f>IF(K73="-","-",K279-$G138)</f>
        <v>-</v>
      </c>
      <c r="L138" s="187" t="str">
        <f>IF(L73="-","-",L279-$G138)</f>
        <v>-</v>
      </c>
      <c r="M138" s="187" t="str">
        <f>IF(M73="-","-",M279-$G138)</f>
        <v>-</v>
      </c>
      <c r="N138" s="187" t="str">
        <f>IF(N73="-","-",N279-$G138)</f>
        <v>-</v>
      </c>
      <c r="O138" s="187" t="str">
        <f>IF(O73="-","-",O279-$G138)</f>
        <v>-</v>
      </c>
      <c r="P138" s="187" t="str">
        <f>IF(P73="-","-",P279-$G138)</f>
        <v>-</v>
      </c>
      <c r="Q138" s="188" t="str">
        <f>IF(Q73="-","-",Q279-$G138)</f>
        <v>-</v>
      </c>
      <c r="R138" s="186"/>
      <c r="S138" s="141"/>
      <c r="T138" s="141"/>
      <c r="U138" s="141"/>
      <c r="V138" s="141"/>
      <c r="W138" s="141"/>
      <c r="X138" s="141"/>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E138" s="12"/>
      <c r="BF138" s="12"/>
      <c r="BG138" s="12"/>
      <c r="BH138" s="12"/>
      <c r="BI138" s="12"/>
      <c r="BJ138" s="12"/>
      <c r="BK138" s="12"/>
      <c r="BL138" s="12"/>
      <c r="BM138" s="12"/>
      <c r="BN138" s="12"/>
      <c r="BO138" s="12"/>
      <c r="BP138" s="12"/>
      <c r="BQ138" s="12"/>
      <c r="BR138" s="12"/>
      <c r="BS138" s="12"/>
      <c r="BT138" s="12"/>
    </row>
    <row r="139" spans="1:72" ht="12.75" customHeight="1">
      <c r="A139" s="19"/>
      <c r="B139" s="19"/>
      <c r="C139" s="118"/>
      <c r="D139" s="118"/>
      <c r="E139" s="136"/>
      <c r="F139" s="136"/>
      <c r="G139" s="153">
        <f t="shared" ref="G139:G153" si="17">G138+1</f>
        <v>1</v>
      </c>
      <c r="H139" s="189" t="str">
        <f>IF(H74="-","-",H280-$G139)</f>
        <v>-</v>
      </c>
      <c r="I139" s="189" t="str">
        <f>IF(I74="-","-",I280-$G139)</f>
        <v>-</v>
      </c>
      <c r="J139" s="189" t="str">
        <f>IF(J74="-","-",J280-$G139)</f>
        <v>-</v>
      </c>
      <c r="K139" s="189" t="str">
        <f>IF(K74="-","-",K280-$G139)</f>
        <v>-</v>
      </c>
      <c r="L139" s="189" t="str">
        <f>IF(L74="-","-",L280-$G139)</f>
        <v>-</v>
      </c>
      <c r="M139" s="189" t="str">
        <f>IF(M74="-","-",M280-$G139)</f>
        <v>-</v>
      </c>
      <c r="N139" s="189" t="str">
        <f>IF(N74="-","-",N280-$G139)</f>
        <v>-</v>
      </c>
      <c r="O139" s="189" t="str">
        <f>IF(O74="-","-",O280-$G139)</f>
        <v>-</v>
      </c>
      <c r="P139" s="189" t="str">
        <f>IF(P74="-","-",P280-$G139)</f>
        <v>-</v>
      </c>
      <c r="Q139" s="190" t="str">
        <f>IF(Q74="-","-",Q280-$G139)</f>
        <v>-</v>
      </c>
      <c r="R139" s="186"/>
      <c r="S139" s="141"/>
      <c r="T139" s="141"/>
      <c r="U139" s="141"/>
      <c r="V139" s="141"/>
      <c r="W139" s="141"/>
      <c r="X139" s="141"/>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E139" s="12"/>
      <c r="BF139" s="12"/>
      <c r="BG139" s="12"/>
      <c r="BH139" s="12"/>
      <c r="BI139" s="12"/>
      <c r="BJ139" s="12"/>
      <c r="BK139" s="12"/>
      <c r="BL139" s="12"/>
      <c r="BM139" s="12"/>
      <c r="BN139" s="12"/>
      <c r="BO139" s="12"/>
      <c r="BP139" s="12"/>
      <c r="BQ139" s="12"/>
      <c r="BR139" s="12"/>
      <c r="BS139" s="12"/>
      <c r="BT139" s="12"/>
    </row>
    <row r="140" spans="1:72" ht="12.75" customHeight="1">
      <c r="A140" s="19"/>
      <c r="B140" s="19"/>
      <c r="C140" s="118"/>
      <c r="D140" s="118"/>
      <c r="E140" s="136"/>
      <c r="F140" s="136"/>
      <c r="G140" s="153">
        <f t="shared" si="17"/>
        <v>2</v>
      </c>
      <c r="H140" s="189">
        <f>IF(H75="-","-",H281-$G140)</f>
        <v>0</v>
      </c>
      <c r="I140" s="189">
        <f>IF(I75="-","-",I281-$G140)</f>
        <v>0</v>
      </c>
      <c r="J140" s="189">
        <f>IF(J75="-","-",J281-$G140)</f>
        <v>0</v>
      </c>
      <c r="K140" s="189">
        <f>IF(K75="-","-",K281-$G140)</f>
        <v>0</v>
      </c>
      <c r="L140" s="189">
        <f>IF(L75="-","-",L281-$G140)</f>
        <v>0</v>
      </c>
      <c r="M140" s="189">
        <f>IF(M75="-","-",M281-$G140)</f>
        <v>0</v>
      </c>
      <c r="N140" s="189">
        <f>IF(N75="-","-",N281-$G140)</f>
        <v>0</v>
      </c>
      <c r="O140" s="189">
        <f>IF(O75="-","-",O281-$G140)</f>
        <v>0</v>
      </c>
      <c r="P140" s="189">
        <f>IF(P75="-","-",P281-$G140)</f>
        <v>0</v>
      </c>
      <c r="Q140" s="190">
        <f>IF(Q75="-","-",Q281-$G140)</f>
        <v>0</v>
      </c>
      <c r="R140" s="186"/>
      <c r="S140" s="141"/>
      <c r="T140" s="141"/>
      <c r="U140" s="141"/>
      <c r="V140" s="141"/>
      <c r="W140" s="141"/>
      <c r="X140" s="141"/>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E140" s="12"/>
      <c r="BF140" s="12"/>
      <c r="BG140" s="12"/>
      <c r="BH140" s="12"/>
      <c r="BI140" s="12"/>
      <c r="BJ140" s="12"/>
      <c r="BK140" s="12"/>
      <c r="BL140" s="12"/>
      <c r="BM140" s="12"/>
      <c r="BN140" s="12"/>
      <c r="BO140" s="12"/>
      <c r="BP140" s="12"/>
      <c r="BQ140" s="12"/>
      <c r="BR140" s="12"/>
      <c r="BS140" s="12"/>
      <c r="BT140" s="12"/>
    </row>
    <row r="141" spans="1:72" ht="12.75" customHeight="1">
      <c r="A141" s="19"/>
      <c r="B141" s="19"/>
      <c r="C141" s="118"/>
      <c r="D141" s="118"/>
      <c r="E141" s="136"/>
      <c r="F141" s="136"/>
      <c r="G141" s="153">
        <f t="shared" si="17"/>
        <v>3</v>
      </c>
      <c r="H141" s="189">
        <f>IF(H76="-","-",H282-$G141)</f>
        <v>0</v>
      </c>
      <c r="I141" s="189">
        <f>IF(I76="-","-",I282-$G141)</f>
        <v>0</v>
      </c>
      <c r="J141" s="189">
        <f>IF(J76="-","-",J282-$G141)</f>
        <v>0</v>
      </c>
      <c r="K141" s="189">
        <f>IF(K76="-","-",K282-$G141)</f>
        <v>0</v>
      </c>
      <c r="L141" s="189">
        <f>IF(L76="-","-",L282-$G141)</f>
        <v>0.25</v>
      </c>
      <c r="M141" s="189">
        <f>IF(M76="-","-",M282-$G141)</f>
        <v>0</v>
      </c>
      <c r="N141" s="189">
        <f>IF(N76="-","-",N282-$G141)</f>
        <v>0.25</v>
      </c>
      <c r="O141" s="189">
        <f>IF(O76="-","-",O282-$G141)</f>
        <v>0.25</v>
      </c>
      <c r="P141" s="189">
        <f>IF(P76="-","-",P282-$G141)</f>
        <v>0</v>
      </c>
      <c r="Q141" s="190">
        <f>IF(Q76="-","-",Q282-$G141)</f>
        <v>8.3333333333333481E-2</v>
      </c>
      <c r="R141" s="186"/>
      <c r="S141" s="141"/>
      <c r="T141" s="141"/>
      <c r="U141" s="141"/>
      <c r="V141" s="141"/>
      <c r="W141" s="141"/>
      <c r="X141" s="141"/>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E141" s="12"/>
      <c r="BF141" s="12"/>
      <c r="BG141" s="12"/>
      <c r="BH141" s="12"/>
      <c r="BI141" s="12"/>
      <c r="BJ141" s="12"/>
      <c r="BK141" s="12"/>
      <c r="BL141" s="12"/>
      <c r="BM141" s="12"/>
      <c r="BN141" s="12"/>
      <c r="BO141" s="12"/>
      <c r="BP141" s="12"/>
      <c r="BQ141" s="12"/>
      <c r="BR141" s="12"/>
      <c r="BS141" s="12"/>
      <c r="BT141" s="12"/>
    </row>
    <row r="142" spans="1:72" ht="12.75" customHeight="1">
      <c r="A142" s="19"/>
      <c r="B142" s="19"/>
      <c r="C142" s="118"/>
      <c r="D142" s="118"/>
      <c r="E142" s="136"/>
      <c r="F142" s="136"/>
      <c r="G142" s="153">
        <f t="shared" si="17"/>
        <v>4</v>
      </c>
      <c r="H142" s="189">
        <f>IF(H77="-","-",H283-$G142)</f>
        <v>0</v>
      </c>
      <c r="I142" s="189">
        <f>IF(I77="-","-",I283-$G142)</f>
        <v>-0.16666666666666652</v>
      </c>
      <c r="J142" s="189">
        <f>IF(J77="-","-",J283-$G142)</f>
        <v>0</v>
      </c>
      <c r="K142" s="189">
        <f>IF(K77="-","-",K283-$G142)</f>
        <v>0</v>
      </c>
      <c r="L142" s="189">
        <f>IF(L77="-","-",L283-$G142)</f>
        <v>0.33333333333333304</v>
      </c>
      <c r="M142" s="189">
        <f>IF(M77="-","-",M283-$G142)</f>
        <v>0</v>
      </c>
      <c r="N142" s="189">
        <f>IF(N77="-","-",N283-$G142)</f>
        <v>0</v>
      </c>
      <c r="O142" s="189">
        <f>IF(O77="-","-",O283-$G142)</f>
        <v>0</v>
      </c>
      <c r="P142" s="189">
        <f>IF(P77="-","-",P283-$G142)</f>
        <v>0</v>
      </c>
      <c r="Q142" s="190">
        <f>IF(Q77="-","-",Q283-$G142)</f>
        <v>1.8867924528302105E-2</v>
      </c>
      <c r="R142" s="186"/>
      <c r="S142" s="141"/>
      <c r="T142" s="141"/>
      <c r="U142" s="141"/>
      <c r="V142" s="141"/>
      <c r="W142" s="141"/>
      <c r="X142" s="141"/>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E142" s="12"/>
      <c r="BF142" s="12"/>
      <c r="BG142" s="12"/>
      <c r="BH142" s="12"/>
      <c r="BI142" s="12"/>
      <c r="BJ142" s="12"/>
      <c r="BK142" s="12"/>
      <c r="BL142" s="12"/>
      <c r="BM142" s="12"/>
      <c r="BN142" s="12"/>
      <c r="BO142" s="12"/>
      <c r="BP142" s="12"/>
      <c r="BQ142" s="12"/>
      <c r="BR142" s="12"/>
      <c r="BS142" s="12"/>
      <c r="BT142" s="12"/>
    </row>
    <row r="143" spans="1:72" ht="12.75" customHeight="1">
      <c r="A143" s="19"/>
      <c r="B143" s="19"/>
      <c r="C143" s="118"/>
      <c r="D143" s="118"/>
      <c r="E143" s="136"/>
      <c r="F143" s="136"/>
      <c r="G143" s="153">
        <f t="shared" si="17"/>
        <v>5</v>
      </c>
      <c r="H143" s="189">
        <f>IF(H78="-","-",H284-$G143)</f>
        <v>0</v>
      </c>
      <c r="I143" s="189">
        <f>IF(I78="-","-",I284-$G143)</f>
        <v>0</v>
      </c>
      <c r="J143" s="189">
        <f>IF(J78="-","-",J284-$G143)</f>
        <v>0.20000000000000018</v>
      </c>
      <c r="K143" s="189">
        <f>IF(K78="-","-",K284-$G143)</f>
        <v>0</v>
      </c>
      <c r="L143" s="189">
        <f>IF(L78="-","-",L284-$G143)</f>
        <v>0</v>
      </c>
      <c r="M143" s="189">
        <f>IF(M78="-","-",M284-$G143)</f>
        <v>0</v>
      </c>
      <c r="N143" s="189">
        <f>IF(N78="-","-",N284-$G143)</f>
        <v>0</v>
      </c>
      <c r="O143" s="189">
        <f>IF(O78="-","-",O284-$G143)</f>
        <v>0</v>
      </c>
      <c r="P143" s="189">
        <f>IF(P78="-","-",P284-$G143)</f>
        <v>0</v>
      </c>
      <c r="Q143" s="190">
        <f>IF(Q78="-","-",Q284-$G143)</f>
        <v>2.2222222222222143E-2</v>
      </c>
      <c r="R143" s="186"/>
      <c r="S143" s="141"/>
      <c r="T143" s="141"/>
      <c r="U143" s="141"/>
      <c r="V143" s="141"/>
      <c r="W143" s="141"/>
      <c r="X143" s="141"/>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E143" s="12"/>
      <c r="BF143" s="12"/>
      <c r="BG143" s="12"/>
      <c r="BH143" s="12"/>
      <c r="BI143" s="12"/>
      <c r="BJ143" s="12"/>
      <c r="BK143" s="12"/>
      <c r="BL143" s="12"/>
      <c r="BM143" s="12"/>
      <c r="BN143" s="12"/>
      <c r="BO143" s="12"/>
      <c r="BP143" s="12"/>
      <c r="BQ143" s="12"/>
      <c r="BR143" s="12"/>
      <c r="BS143" s="12"/>
      <c r="BT143" s="12"/>
    </row>
    <row r="144" spans="1:72" ht="12.75" customHeight="1">
      <c r="A144" s="19"/>
      <c r="B144" s="19"/>
      <c r="C144" s="118"/>
      <c r="D144" s="118"/>
      <c r="E144" s="136"/>
      <c r="F144" s="136"/>
      <c r="G144" s="153">
        <f t="shared" si="17"/>
        <v>6</v>
      </c>
      <c r="H144" s="189">
        <f>IF(H79="-","-",H285-$G144)</f>
        <v>0</v>
      </c>
      <c r="I144" s="189">
        <f>IF(I79="-","-",I285-$G144)</f>
        <v>-0.11111111111111072</v>
      </c>
      <c r="J144" s="189">
        <f>IF(J79="-","-",J285-$G144)</f>
        <v>0</v>
      </c>
      <c r="K144" s="189">
        <f>IF(K79="-","-",K285-$G144)</f>
        <v>0</v>
      </c>
      <c r="L144" s="189">
        <f>IF(L79="-","-",L285-$G144)</f>
        <v>0.11111111111111072</v>
      </c>
      <c r="M144" s="189">
        <f>IF(M79="-","-",M285-$G144)</f>
        <v>-0.11111111111111072</v>
      </c>
      <c r="N144" s="189">
        <f>IF(N79="-","-",N285-$G144)</f>
        <v>-0.11111111111111072</v>
      </c>
      <c r="O144" s="189">
        <f>IF(O79="-","-",O285-$G144)</f>
        <v>0</v>
      </c>
      <c r="P144" s="189">
        <f>IF(P79="-","-",P285-$G144)</f>
        <v>0</v>
      </c>
      <c r="Q144" s="190">
        <f>IF(Q79="-","-",Q285-$G144)</f>
        <v>-2.4691358024691468E-2</v>
      </c>
      <c r="R144" s="186"/>
      <c r="S144" s="141"/>
      <c r="T144" s="141"/>
      <c r="U144" s="141"/>
      <c r="V144" s="141"/>
      <c r="W144" s="141"/>
      <c r="X144" s="141"/>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E144" s="12"/>
      <c r="BF144" s="12"/>
      <c r="BG144" s="12"/>
      <c r="BH144" s="12"/>
      <c r="BI144" s="12"/>
      <c r="BJ144" s="12"/>
      <c r="BK144" s="12"/>
      <c r="BL144" s="12"/>
      <c r="BM144" s="12"/>
      <c r="BN144" s="12"/>
      <c r="BO144" s="12"/>
      <c r="BP144" s="12"/>
      <c r="BQ144" s="12"/>
      <c r="BR144" s="12"/>
      <c r="BS144" s="12"/>
      <c r="BT144" s="12"/>
    </row>
    <row r="145" spans="1:72" ht="12.75" customHeight="1">
      <c r="A145" s="19"/>
      <c r="B145" s="19"/>
      <c r="C145" s="118"/>
      <c r="D145" s="118"/>
      <c r="E145" s="136"/>
      <c r="F145" s="136"/>
      <c r="G145" s="153">
        <f t="shared" si="17"/>
        <v>7</v>
      </c>
      <c r="H145" s="189">
        <f>IF(H80="-","-",H286-$G145)</f>
        <v>0</v>
      </c>
      <c r="I145" s="189">
        <f>IF(I80="-","-",I286-$G145)</f>
        <v>0</v>
      </c>
      <c r="J145" s="189">
        <f>IF(J80="-","-",J286-$G145)</f>
        <v>0</v>
      </c>
      <c r="K145" s="189">
        <f>IF(K80="-","-",K286-$G145)</f>
        <v>0</v>
      </c>
      <c r="L145" s="189">
        <f>IF(L80="-","-",L286-$G145)</f>
        <v>-0.14285714285714324</v>
      </c>
      <c r="M145" s="189">
        <f>IF(M80="-","-",M286-$G145)</f>
        <v>-0.14285714285714324</v>
      </c>
      <c r="N145" s="189">
        <f>IF(N80="-","-",N286-$G145)</f>
        <v>0</v>
      </c>
      <c r="O145" s="189">
        <f>IF(O80="-","-",O286-$G145)</f>
        <v>0</v>
      </c>
      <c r="P145" s="189">
        <f>IF(P80="-","-",P286-$G145)</f>
        <v>0</v>
      </c>
      <c r="Q145" s="190">
        <f>IF(Q80="-","-",Q286-$G145)</f>
        <v>-3.1746031746031633E-2</v>
      </c>
      <c r="R145" s="186"/>
      <c r="S145" s="141"/>
      <c r="T145" s="141"/>
      <c r="U145" s="141"/>
      <c r="V145" s="141"/>
      <c r="W145" s="141"/>
      <c r="X145" s="141"/>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E145" s="12"/>
      <c r="BF145" s="12"/>
      <c r="BG145" s="12"/>
      <c r="BH145" s="12"/>
      <c r="BI145" s="12"/>
      <c r="BJ145" s="12"/>
      <c r="BK145" s="12"/>
      <c r="BL145" s="12"/>
      <c r="BM145" s="12"/>
      <c r="BN145" s="12"/>
      <c r="BO145" s="12"/>
      <c r="BP145" s="12"/>
      <c r="BQ145" s="12"/>
      <c r="BR145" s="12"/>
      <c r="BS145" s="12"/>
      <c r="BT145" s="12"/>
    </row>
    <row r="146" spans="1:72" ht="12.75" customHeight="1">
      <c r="A146" s="19"/>
      <c r="B146" s="19"/>
      <c r="C146" s="118"/>
      <c r="D146" s="118"/>
      <c r="E146" s="136"/>
      <c r="F146" s="136"/>
      <c r="G146" s="153">
        <f t="shared" si="17"/>
        <v>8</v>
      </c>
      <c r="H146" s="189">
        <f>IF(H81="-","-",H287-$G146)</f>
        <v>0</v>
      </c>
      <c r="I146" s="189">
        <f>IF(I81="-","-",I287-$G146)</f>
        <v>0</v>
      </c>
      <c r="J146" s="189">
        <f>IF(J81="-","-",J287-$G146)</f>
        <v>0</v>
      </c>
      <c r="K146" s="189">
        <f>IF(K81="-","-",K287-$G146)</f>
        <v>0</v>
      </c>
      <c r="L146" s="189">
        <f>IF(L81="-","-",L287-$G146)</f>
        <v>-0.25</v>
      </c>
      <c r="M146" s="189">
        <f>IF(M81="-","-",M287-$G146)</f>
        <v>0</v>
      </c>
      <c r="N146" s="189">
        <f>IF(N81="-","-",N287-$G146)</f>
        <v>0</v>
      </c>
      <c r="O146" s="189">
        <f>IF(O81="-","-",O287-$G146)</f>
        <v>0</v>
      </c>
      <c r="P146" s="189">
        <f>IF(P81="-","-",P287-$G146)</f>
        <v>-0.25</v>
      </c>
      <c r="Q146" s="190">
        <f>IF(Q81="-","-",Q287-$G146)</f>
        <v>-5.5555555555555358E-2</v>
      </c>
      <c r="R146" s="186"/>
      <c r="S146" s="141"/>
      <c r="T146" s="141"/>
      <c r="U146" s="141"/>
      <c r="V146" s="141"/>
      <c r="W146" s="141"/>
      <c r="X146" s="141"/>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E146" s="12"/>
      <c r="BF146" s="12"/>
      <c r="BG146" s="12"/>
      <c r="BH146" s="12"/>
      <c r="BI146" s="12"/>
      <c r="BJ146" s="12"/>
      <c r="BK146" s="12"/>
      <c r="BL146" s="12"/>
      <c r="BM146" s="12"/>
      <c r="BN146" s="12"/>
      <c r="BO146" s="12"/>
      <c r="BP146" s="12"/>
      <c r="BQ146" s="12"/>
      <c r="BR146" s="12"/>
      <c r="BS146" s="12"/>
      <c r="BT146" s="12"/>
    </row>
    <row r="147" spans="1:72" ht="12.75" customHeight="1">
      <c r="A147" s="19"/>
      <c r="B147" s="19"/>
      <c r="C147" s="118"/>
      <c r="D147" s="118"/>
      <c r="E147" s="136"/>
      <c r="F147" s="136"/>
      <c r="G147" s="153">
        <f t="shared" si="17"/>
        <v>9</v>
      </c>
      <c r="H147" s="189">
        <f>IF(H82="-","-",H288-$G147)</f>
        <v>0</v>
      </c>
      <c r="I147" s="189">
        <f>IF(I82="-","-",I288-$G147)</f>
        <v>0</v>
      </c>
      <c r="J147" s="189">
        <f>IF(J82="-","-",J288-$G147)</f>
        <v>0</v>
      </c>
      <c r="K147" s="189">
        <f>IF(K82="-","-",K288-$G147)</f>
        <v>0</v>
      </c>
      <c r="L147" s="189">
        <f>IF(L82="-","-",L288-$G147)</f>
        <v>0.5</v>
      </c>
      <c r="M147" s="189">
        <f>IF(M82="-","-",M288-$G147)</f>
        <v>0</v>
      </c>
      <c r="N147" s="189">
        <f>IF(N82="-","-",N288-$G147)</f>
        <v>0</v>
      </c>
      <c r="O147" s="189">
        <f>IF(O82="-","-",O288-$G147)</f>
        <v>0.5</v>
      </c>
      <c r="P147" s="189">
        <f>IF(P82="-","-",P288-$G147)</f>
        <v>-0.5</v>
      </c>
      <c r="Q147" s="190">
        <f>IF(Q82="-","-",Q288-$G147)</f>
        <v>5.5555555555555358E-2</v>
      </c>
      <c r="R147" s="186"/>
      <c r="S147" s="141"/>
      <c r="T147" s="141"/>
      <c r="U147" s="141"/>
      <c r="V147" s="141"/>
      <c r="W147" s="141"/>
      <c r="X147" s="141"/>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E147" s="12"/>
      <c r="BF147" s="12"/>
      <c r="BG147" s="12"/>
      <c r="BH147" s="12"/>
      <c r="BI147" s="12"/>
      <c r="BJ147" s="12"/>
      <c r="BK147" s="12"/>
      <c r="BL147" s="12"/>
      <c r="BM147" s="12"/>
      <c r="BN147" s="12"/>
      <c r="BO147" s="12"/>
      <c r="BP147" s="12"/>
      <c r="BQ147" s="12"/>
      <c r="BR147" s="12"/>
      <c r="BS147" s="12"/>
      <c r="BT147" s="12"/>
    </row>
    <row r="148" spans="1:72" ht="12.75" customHeight="1">
      <c r="A148" s="19"/>
      <c r="B148" s="19"/>
      <c r="C148" s="118"/>
      <c r="D148" s="118"/>
      <c r="E148" s="136"/>
      <c r="F148" s="136"/>
      <c r="G148" s="153">
        <f t="shared" si="17"/>
        <v>10</v>
      </c>
      <c r="H148" s="189">
        <f>IF(H83="-","-",H289-$G148)</f>
        <v>-0.25</v>
      </c>
      <c r="I148" s="189">
        <f>IF(I83="-","-",I289-$G148)</f>
        <v>0</v>
      </c>
      <c r="J148" s="189">
        <f>IF(J83="-","-",J289-$G148)</f>
        <v>0.25</v>
      </c>
      <c r="K148" s="189">
        <f>IF(K83="-","-",K289-$G148)</f>
        <v>0.25</v>
      </c>
      <c r="L148" s="189">
        <f>IF(L83="-","-",L289-$G148)</f>
        <v>0</v>
      </c>
      <c r="M148" s="189">
        <f>IF(M83="-","-",M289-$G148)</f>
        <v>0.5</v>
      </c>
      <c r="N148" s="189">
        <f>IF(N83="-","-",N289-$G148)</f>
        <v>0</v>
      </c>
      <c r="O148" s="189">
        <f>IF(O83="-","-",O289-$G148)</f>
        <v>0</v>
      </c>
      <c r="P148" s="189">
        <f>IF(P83="-","-",P289-$G148)</f>
        <v>-0.25</v>
      </c>
      <c r="Q148" s="190">
        <f>IF(Q83="-","-",Q289-$G148)</f>
        <v>5.714285714285694E-2</v>
      </c>
      <c r="R148" s="186"/>
      <c r="S148" s="141"/>
      <c r="T148" s="141"/>
      <c r="U148" s="141"/>
      <c r="V148" s="141"/>
      <c r="W148" s="141"/>
      <c r="X148" s="141"/>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E148" s="12"/>
      <c r="BF148" s="12"/>
      <c r="BG148" s="12"/>
      <c r="BH148" s="12"/>
      <c r="BI148" s="12"/>
      <c r="BJ148" s="12"/>
      <c r="BK148" s="12"/>
      <c r="BL148" s="12"/>
      <c r="BM148" s="12"/>
      <c r="BN148" s="12"/>
      <c r="BO148" s="12"/>
      <c r="BP148" s="12"/>
      <c r="BQ148" s="12"/>
      <c r="BR148" s="12"/>
      <c r="BS148" s="12"/>
      <c r="BT148" s="12"/>
    </row>
    <row r="149" spans="1:72" ht="12.75" customHeight="1">
      <c r="A149" s="19"/>
      <c r="B149" s="19"/>
      <c r="C149" s="118"/>
      <c r="D149" s="118"/>
      <c r="E149" s="136"/>
      <c r="F149" s="136"/>
      <c r="G149" s="153">
        <f t="shared" si="17"/>
        <v>11</v>
      </c>
      <c r="H149" s="189">
        <f>IF(H84="-","-",H290-$G149)</f>
        <v>0</v>
      </c>
      <c r="I149" s="189">
        <f>IF(I84="-","-",I290-$G149)</f>
        <v>-0.33333333333333393</v>
      </c>
      <c r="J149" s="189">
        <f>IF(J84="-","-",J290-$G149)</f>
        <v>0.33333333333333393</v>
      </c>
      <c r="K149" s="189">
        <f>IF(K84="-","-",K290-$G149)</f>
        <v>0</v>
      </c>
      <c r="L149" s="189">
        <f>IF(L84="-","-",L290-$G149)</f>
        <v>0.33333333333333393</v>
      </c>
      <c r="M149" s="189">
        <f>IF(M84="-","-",M290-$G149)</f>
        <v>-0.33333333333333393</v>
      </c>
      <c r="N149" s="189">
        <f>IF(N84="-","-",N290-$G149)</f>
        <v>2</v>
      </c>
      <c r="O149" s="189">
        <f>IF(O84="-","-",O290-$G149)</f>
        <v>0.33333333333333393</v>
      </c>
      <c r="P149" s="189">
        <f>IF(P84="-","-",P290-$G149)</f>
        <v>-0.66666666666666607</v>
      </c>
      <c r="Q149" s="190">
        <f>IF(Q84="-","-",Q290-$G149)</f>
        <v>0.11538461538461497</v>
      </c>
      <c r="R149" s="186"/>
      <c r="S149" s="141"/>
      <c r="T149" s="141"/>
      <c r="U149" s="141"/>
      <c r="V149" s="141"/>
      <c r="W149" s="141"/>
      <c r="X149" s="141"/>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E149" s="12"/>
      <c r="BF149" s="12"/>
      <c r="BG149" s="12"/>
      <c r="BH149" s="12"/>
      <c r="BI149" s="12"/>
      <c r="BJ149" s="12"/>
      <c r="BK149" s="12"/>
      <c r="BL149" s="12"/>
      <c r="BM149" s="12"/>
      <c r="BN149" s="12"/>
      <c r="BO149" s="12"/>
      <c r="BP149" s="12"/>
      <c r="BQ149" s="12"/>
      <c r="BR149" s="12"/>
      <c r="BS149" s="12"/>
      <c r="BT149" s="12"/>
    </row>
    <row r="150" spans="1:72" ht="12.75" customHeight="1">
      <c r="A150" s="19"/>
      <c r="B150" s="19"/>
      <c r="C150" s="118"/>
      <c r="D150" s="118"/>
      <c r="E150" s="136"/>
      <c r="F150" s="136"/>
      <c r="G150" s="153">
        <f t="shared" si="17"/>
        <v>12</v>
      </c>
      <c r="H150" s="189">
        <f>IF(H85="-","-",H291-$G150)</f>
        <v>-1</v>
      </c>
      <c r="I150" s="189">
        <f>IF(I85="-","-",I291-$G150)</f>
        <v>0</v>
      </c>
      <c r="J150" s="189">
        <f>IF(J85="-","-",J291-$G150)</f>
        <v>0</v>
      </c>
      <c r="K150" s="189">
        <f>IF(K85="-","-",K291-$G150)</f>
        <v>0</v>
      </c>
      <c r="L150" s="189">
        <f>IF(L85="-","-",L291-$G150)</f>
        <v>0</v>
      </c>
      <c r="M150" s="189">
        <f>IF(M85="-","-",M291-$G150)</f>
        <v>-1</v>
      </c>
      <c r="N150" s="189">
        <f>IF(N85="-","-",N291-$G150)</f>
        <v>-1</v>
      </c>
      <c r="O150" s="189">
        <f>IF(O85="-","-",O291-$G150)</f>
        <v>0</v>
      </c>
      <c r="P150" s="189">
        <f>IF(P85="-","-",P291-$G150)</f>
        <v>-1</v>
      </c>
      <c r="Q150" s="190">
        <f>IF(Q85="-","-",Q291-$G150)</f>
        <v>-0.44444444444444464</v>
      </c>
      <c r="R150" s="186"/>
      <c r="S150" s="141"/>
      <c r="T150" s="141"/>
      <c r="U150" s="141"/>
      <c r="V150" s="141"/>
      <c r="W150" s="141"/>
      <c r="X150" s="141"/>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E150" s="12"/>
      <c r="BF150" s="12"/>
      <c r="BG150" s="12"/>
      <c r="BH150" s="12"/>
      <c r="BI150" s="12"/>
      <c r="BJ150" s="12"/>
      <c r="BK150" s="12"/>
      <c r="BL150" s="12"/>
      <c r="BM150" s="12"/>
      <c r="BN150" s="12"/>
      <c r="BO150" s="12"/>
      <c r="BP150" s="12"/>
      <c r="BQ150" s="12"/>
      <c r="BR150" s="12"/>
      <c r="BS150" s="12"/>
      <c r="BT150" s="12"/>
    </row>
    <row r="151" spans="1:72" ht="12.75" customHeight="1">
      <c r="A151" s="19"/>
      <c r="B151" s="19"/>
      <c r="C151" s="118"/>
      <c r="D151" s="118"/>
      <c r="E151" s="136"/>
      <c r="F151" s="136"/>
      <c r="G151" s="153">
        <f t="shared" si="17"/>
        <v>13</v>
      </c>
      <c r="H151" s="189" t="str">
        <f>IF(H86="-","-",H292-$G151)</f>
        <v>-</v>
      </c>
      <c r="I151" s="189" t="str">
        <f>IF(I86="-","-",I292-$G151)</f>
        <v>-</v>
      </c>
      <c r="J151" s="189" t="str">
        <f>IF(J86="-","-",J292-$G151)</f>
        <v>-</v>
      </c>
      <c r="K151" s="189" t="str">
        <f>IF(K86="-","-",K292-$G151)</f>
        <v>-</v>
      </c>
      <c r="L151" s="189" t="str">
        <f>IF(L86="-","-",L292-$G151)</f>
        <v>-</v>
      </c>
      <c r="M151" s="189" t="str">
        <f>IF(M86="-","-",M292-$G151)</f>
        <v>-</v>
      </c>
      <c r="N151" s="189" t="str">
        <f>IF(N86="-","-",N292-$G151)</f>
        <v>-</v>
      </c>
      <c r="O151" s="189" t="str">
        <f>IF(O86="-","-",O292-$G151)</f>
        <v>-</v>
      </c>
      <c r="P151" s="189" t="str">
        <f>IF(P86="-","-",P292-$G151)</f>
        <v>-</v>
      </c>
      <c r="Q151" s="190" t="str">
        <f>IF(Q86="-","-",Q292-$G151)</f>
        <v>-</v>
      </c>
      <c r="R151" s="186"/>
      <c r="S151" s="141"/>
      <c r="T151" s="141"/>
      <c r="U151" s="141"/>
      <c r="V151" s="141"/>
      <c r="W151" s="141"/>
      <c r="X151" s="141"/>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E151" s="12"/>
      <c r="BF151" s="12"/>
      <c r="BG151" s="12"/>
      <c r="BH151" s="12"/>
      <c r="BI151" s="12"/>
      <c r="BJ151" s="12"/>
      <c r="BK151" s="12"/>
      <c r="BL151" s="12"/>
      <c r="BM151" s="12"/>
      <c r="BN151" s="12"/>
      <c r="BO151" s="12"/>
      <c r="BP151" s="12"/>
      <c r="BQ151" s="12"/>
      <c r="BR151" s="12"/>
      <c r="BS151" s="12"/>
      <c r="BT151" s="12"/>
    </row>
    <row r="152" spans="1:72" ht="12.75" customHeight="1">
      <c r="A152" s="19"/>
      <c r="B152" s="19"/>
      <c r="C152" s="118"/>
      <c r="D152" s="118"/>
      <c r="E152" s="136"/>
      <c r="F152" s="136"/>
      <c r="G152" s="153">
        <f t="shared" si="17"/>
        <v>14</v>
      </c>
      <c r="H152" s="189" t="str">
        <f>IF(H87="-","-",H293-$G152)</f>
        <v>-</v>
      </c>
      <c r="I152" s="189" t="str">
        <f>IF(I87="-","-",I293-$G152)</f>
        <v>-</v>
      </c>
      <c r="J152" s="189" t="str">
        <f>IF(J87="-","-",J293-$G152)</f>
        <v>-</v>
      </c>
      <c r="K152" s="189" t="str">
        <f>IF(K87="-","-",K293-$G152)</f>
        <v>-</v>
      </c>
      <c r="L152" s="189" t="str">
        <f>IF(L87="-","-",L293-$G152)</f>
        <v>-</v>
      </c>
      <c r="M152" s="189" t="str">
        <f>IF(M87="-","-",M293-$G152)</f>
        <v>-</v>
      </c>
      <c r="N152" s="189" t="str">
        <f>IF(N87="-","-",N293-$G152)</f>
        <v>-</v>
      </c>
      <c r="O152" s="189" t="str">
        <f>IF(O87="-","-",O293-$G152)</f>
        <v>-</v>
      </c>
      <c r="P152" s="189" t="str">
        <f>IF(P87="-","-",P293-$G152)</f>
        <v>-</v>
      </c>
      <c r="Q152" s="190" t="str">
        <f>IF(Q87="-","-",Q293-$G152)</f>
        <v>-</v>
      </c>
      <c r="R152" s="186"/>
      <c r="S152" s="141"/>
      <c r="T152" s="141"/>
      <c r="U152" s="141"/>
      <c r="V152" s="141"/>
      <c r="W152" s="141"/>
      <c r="X152" s="141"/>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E152" s="12"/>
      <c r="BF152" s="12"/>
      <c r="BG152" s="12"/>
      <c r="BH152" s="12"/>
      <c r="BI152" s="12"/>
      <c r="BJ152" s="12"/>
      <c r="BK152" s="12"/>
      <c r="BL152" s="12"/>
      <c r="BM152" s="12"/>
      <c r="BN152" s="12"/>
      <c r="BO152" s="12"/>
      <c r="BP152" s="12"/>
      <c r="BQ152" s="12"/>
      <c r="BR152" s="12"/>
      <c r="BS152" s="12"/>
      <c r="BT152" s="12"/>
    </row>
    <row r="153" spans="1:72" ht="12.75" customHeight="1">
      <c r="A153" s="19"/>
      <c r="B153" s="19"/>
      <c r="C153" s="118"/>
      <c r="D153" s="118"/>
      <c r="E153" s="136"/>
      <c r="F153" s="136"/>
      <c r="G153" s="156">
        <f t="shared" si="17"/>
        <v>15</v>
      </c>
      <c r="H153" s="189">
        <f>IF(H88="-","-",H294-$G153)</f>
        <v>0</v>
      </c>
      <c r="I153" s="189">
        <f>IF(I88="-","-",I294-$G153)</f>
        <v>1</v>
      </c>
      <c r="J153" s="189">
        <f>IF(J88="-","-",J294-$G153)</f>
        <v>1</v>
      </c>
      <c r="K153" s="189">
        <f>IF(K88="-","-",K294-$G153)</f>
        <v>1</v>
      </c>
      <c r="L153" s="189">
        <f>IF(L88="-","-",L294-$G153)</f>
        <v>4</v>
      </c>
      <c r="M153" s="189">
        <f>IF(M88="-","-",M294-$G153)</f>
        <v>0</v>
      </c>
      <c r="N153" s="189">
        <f>IF(N88="-","-",N294-$G153)</f>
        <v>0</v>
      </c>
      <c r="O153" s="189">
        <f>IF(O88="-","-",O294-$G153)</f>
        <v>3</v>
      </c>
      <c r="P153" s="189">
        <f>IF(P88="-","-",P294-$G153)</f>
        <v>-1</v>
      </c>
      <c r="Q153" s="191">
        <f>IF(Q88="-","-",Q294-$G153)</f>
        <v>1</v>
      </c>
      <c r="R153" s="186"/>
      <c r="S153" s="141"/>
      <c r="T153" s="141"/>
      <c r="U153" s="141"/>
      <c r="V153" s="141"/>
      <c r="W153" s="141"/>
      <c r="X153" s="141"/>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E153" s="12"/>
      <c r="BF153" s="12"/>
      <c r="BG153" s="12"/>
      <c r="BH153" s="12"/>
      <c r="BI153" s="12"/>
      <c r="BJ153" s="12"/>
      <c r="BK153" s="12"/>
      <c r="BL153" s="12"/>
      <c r="BM153" s="12"/>
      <c r="BN153" s="12"/>
      <c r="BO153" s="12"/>
      <c r="BP153" s="12"/>
      <c r="BQ153" s="12"/>
      <c r="BR153" s="12"/>
      <c r="BS153" s="12"/>
      <c r="BT153" s="12"/>
    </row>
    <row r="154" spans="1:72" ht="12.75" customHeight="1">
      <c r="A154" s="19"/>
      <c r="B154" s="19"/>
      <c r="C154" s="118"/>
      <c r="D154" s="582" t="s">
        <v>41</v>
      </c>
      <c r="E154" s="583"/>
      <c r="F154" s="584"/>
      <c r="G154" s="146" t="str">
        <f>$G$89</f>
        <v>0-15</v>
      </c>
      <c r="H154" s="192">
        <f t="shared" ref="H154:P154" si="18">IF(H89=0,"",SUMPRODUCT(H138:H153,H73:H88)/H89)</f>
        <v>-0.04</v>
      </c>
      <c r="I154" s="192">
        <f>IF(I89=0,"",SUMPRODUCT(I138:I153,I73:I88)/I89)</f>
        <v>-3.9999999999999945E-2</v>
      </c>
      <c r="J154" s="192">
        <f t="shared" si="18"/>
        <v>8.0000000000000057E-2</v>
      </c>
      <c r="K154" s="192">
        <f t="shared" si="18"/>
        <v>0.04</v>
      </c>
      <c r="L154" s="192">
        <f t="shared" si="18"/>
        <v>0.15999999999999986</v>
      </c>
      <c r="M154" s="192">
        <f t="shared" si="18"/>
        <v>-4.0000000000000015E-2</v>
      </c>
      <c r="N154" s="192">
        <f t="shared" si="18"/>
        <v>6.2500000000000069E-2</v>
      </c>
      <c r="O154" s="192">
        <f t="shared" si="18"/>
        <v>0.12000000000000004</v>
      </c>
      <c r="P154" s="192">
        <f t="shared" si="18"/>
        <v>-0.14285714285714282</v>
      </c>
      <c r="Q154" s="193">
        <f>SUMPRODUCT(Q138:Q153,Q73:Q88)/Q89</f>
        <v>2.2371364653243839E-2</v>
      </c>
      <c r="R154" s="186"/>
      <c r="S154" s="141"/>
      <c r="T154" s="141"/>
      <c r="U154" s="141"/>
      <c r="V154" s="141"/>
      <c r="W154" s="141"/>
      <c r="X154" s="141"/>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E154" s="12"/>
      <c r="BF154" s="12"/>
      <c r="BG154" s="12"/>
      <c r="BH154" s="12"/>
      <c r="BI154" s="12"/>
      <c r="BJ154" s="12"/>
      <c r="BK154" s="12"/>
      <c r="BL154" s="12"/>
      <c r="BM154" s="12"/>
      <c r="BN154" s="12"/>
      <c r="BO154" s="12"/>
      <c r="BP154" s="12"/>
      <c r="BQ154" s="12"/>
      <c r="BR154" s="12"/>
      <c r="BS154" s="12"/>
      <c r="BT154" s="12"/>
    </row>
    <row r="155" spans="1:72" ht="12.75" customHeight="1">
      <c r="A155" s="19"/>
      <c r="B155" s="19"/>
      <c r="C155" s="118"/>
      <c r="D155" s="168"/>
      <c r="E155" s="168"/>
      <c r="F155" s="194"/>
      <c r="G155" s="165" t="s">
        <v>42</v>
      </c>
      <c r="H155" s="182">
        <f>IF(H89=0,"",RANK(H167,$H$167:$P$167,1))</f>
        <v>2</v>
      </c>
      <c r="I155" s="182">
        <f>IF(I89=0,"",RANK(I167,$H$167:$P$167,1))</f>
        <v>1</v>
      </c>
      <c r="J155" s="182">
        <f>IF(J89=0,"",RANK(J167,$H$167:$P$167,1))</f>
        <v>6</v>
      </c>
      <c r="K155" s="182">
        <f>IF(K89=0,"",RANK(K167,$H$167:$P$167,1))</f>
        <v>2</v>
      </c>
      <c r="L155" s="182">
        <f>IF(L89=0,"",RANK(L167,$H$167:$P$167,1))</f>
        <v>9</v>
      </c>
      <c r="M155" s="182">
        <f>IF(M89=0,"",RANK(M167,$H$167:$P$167,1))</f>
        <v>4</v>
      </c>
      <c r="N155" s="182">
        <f>IF(N89=0,"",RANK(N167,$H$167:$P$167,1))</f>
        <v>5</v>
      </c>
      <c r="O155" s="182">
        <f>IF(O89=0,"",RANK(O167,$H$167:$P$167,1))</f>
        <v>7</v>
      </c>
      <c r="P155" s="182">
        <f>IF(P89=0,"",RANK(P167,$H$167:$P$167,1))</f>
        <v>8</v>
      </c>
      <c r="Q155" s="195"/>
      <c r="R155" s="8"/>
      <c r="S155" s="141"/>
      <c r="T155" s="141"/>
      <c r="U155" s="141"/>
      <c r="V155" s="141"/>
      <c r="W155" s="141"/>
      <c r="X155" s="141"/>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E155" s="12"/>
      <c r="BF155" s="12"/>
      <c r="BG155" s="12"/>
      <c r="BH155" s="12"/>
      <c r="BI155" s="12"/>
      <c r="BJ155" s="12"/>
      <c r="BK155" s="12"/>
      <c r="BL155" s="12"/>
      <c r="BM155" s="12"/>
      <c r="BN155" s="12"/>
      <c r="BO155" s="12"/>
      <c r="BP155" s="12"/>
      <c r="BQ155" s="12"/>
      <c r="BR155" s="12"/>
      <c r="BS155" s="12"/>
      <c r="BT155" s="12"/>
    </row>
    <row r="156" spans="1:72" ht="12.75" customHeight="1">
      <c r="A156" s="19"/>
      <c r="B156" s="19"/>
      <c r="C156" s="168"/>
      <c r="D156" s="168"/>
      <c r="E156" s="168"/>
      <c r="F156" s="168"/>
      <c r="G156" s="168"/>
      <c r="H156" s="168"/>
      <c r="I156" s="168"/>
      <c r="J156" s="168"/>
      <c r="K156" s="168"/>
      <c r="L156" s="168"/>
      <c r="M156" s="168"/>
      <c r="N156" s="168"/>
      <c r="O156" s="168"/>
      <c r="P156" s="168"/>
      <c r="Q156" s="168"/>
      <c r="R156" s="8"/>
      <c r="S156" s="141"/>
      <c r="T156" s="141"/>
      <c r="U156" s="141"/>
      <c r="V156" s="141"/>
      <c r="W156" s="141"/>
      <c r="X156" s="141"/>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E156" s="12"/>
      <c r="BF156" s="12"/>
      <c r="BG156" s="12"/>
      <c r="BH156" s="12"/>
      <c r="BI156" s="12"/>
      <c r="BJ156" s="12"/>
      <c r="BK156" s="12"/>
      <c r="BL156" s="12"/>
      <c r="BM156" s="12"/>
      <c r="BN156" s="12"/>
      <c r="BO156" s="12"/>
      <c r="BP156" s="12"/>
      <c r="BQ156" s="12"/>
      <c r="BR156" s="12"/>
      <c r="BS156" s="12"/>
      <c r="BT156" s="12"/>
    </row>
    <row r="157" spans="1:72" ht="12.75" customHeight="1">
      <c r="A157" s="19"/>
      <c r="B157" s="19"/>
      <c r="C157" s="168"/>
      <c r="D157" s="168"/>
      <c r="E157" s="168"/>
      <c r="F157" s="168"/>
      <c r="G157" s="119" t="s">
        <v>44</v>
      </c>
      <c r="H157" s="184"/>
      <c r="I157" s="184"/>
      <c r="J157" s="185"/>
      <c r="K157" s="168"/>
      <c r="L157" s="168"/>
      <c r="M157" s="168"/>
      <c r="N157" s="168"/>
      <c r="O157" s="168"/>
      <c r="P157" s="168"/>
      <c r="Q157" s="168"/>
      <c r="R157" s="8"/>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E157" s="12"/>
      <c r="BF157" s="12"/>
      <c r="BG157" s="12"/>
      <c r="BH157" s="12"/>
      <c r="BI157" s="12"/>
      <c r="BJ157" s="12"/>
      <c r="BK157" s="12"/>
      <c r="BL157" s="12"/>
      <c r="BM157" s="12"/>
      <c r="BN157" s="12"/>
      <c r="BO157" s="12"/>
      <c r="BP157" s="12"/>
      <c r="BQ157" s="12"/>
      <c r="BR157" s="12"/>
      <c r="BS157" s="12"/>
      <c r="BT157" s="12"/>
    </row>
    <row r="158" spans="1:72" ht="24.75" customHeight="1">
      <c r="A158" s="19"/>
      <c r="B158" s="19"/>
      <c r="C158" s="168"/>
      <c r="D158" s="168"/>
      <c r="E158" s="168"/>
      <c r="F158" s="168"/>
      <c r="G158" s="168"/>
      <c r="H158" s="464" t="str">
        <f t="shared" ref="H158:P159" si="19">H3</f>
        <v>Harald</v>
      </c>
      <c r="I158" s="464" t="str">
        <f t="shared" si="19"/>
        <v>Lisbet</v>
      </c>
      <c r="J158" s="468" t="str">
        <f t="shared" si="19"/>
        <v>Hildegunn</v>
      </c>
      <c r="K158" s="464" t="str">
        <f t="shared" si="19"/>
        <v>Stian</v>
      </c>
      <c r="L158" s="464" t="str">
        <f t="shared" si="19"/>
        <v>Merete</v>
      </c>
      <c r="M158" s="464" t="str">
        <f t="shared" si="19"/>
        <v>Janicke</v>
      </c>
      <c r="N158" s="464" t="str">
        <f t="shared" si="19"/>
        <v>Silje</v>
      </c>
      <c r="O158" s="464" t="str">
        <f t="shared" si="19"/>
        <v>Asbjørn</v>
      </c>
      <c r="P158" s="464" t="str">
        <f t="shared" si="19"/>
        <v>Else</v>
      </c>
      <c r="Q158" s="33"/>
      <c r="R158" s="8"/>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E158" s="12"/>
      <c r="BF158" s="12"/>
      <c r="BG158" s="12"/>
      <c r="BH158" s="12"/>
      <c r="BI158" s="12"/>
      <c r="BJ158" s="12"/>
      <c r="BK158" s="12"/>
      <c r="BL158" s="12"/>
      <c r="BM158" s="12"/>
      <c r="BN158" s="12"/>
      <c r="BO158" s="12"/>
      <c r="BP158" s="12"/>
      <c r="BQ158" s="12"/>
      <c r="BR158" s="12"/>
      <c r="BS158" s="12"/>
      <c r="BT158" s="12"/>
    </row>
    <row r="159" spans="1:72" ht="12.75" customHeight="1">
      <c r="A159" s="19"/>
      <c r="B159" s="19"/>
      <c r="C159" s="168"/>
      <c r="D159" s="168"/>
      <c r="E159" s="168"/>
      <c r="F159" s="168"/>
      <c r="G159" s="168"/>
      <c r="H159" s="149">
        <f t="shared" si="19"/>
        <v>3</v>
      </c>
      <c r="I159" s="149">
        <f t="shared" si="19"/>
        <v>1</v>
      </c>
      <c r="J159" s="149">
        <f t="shared" si="19"/>
        <v>2</v>
      </c>
      <c r="K159" s="149">
        <f t="shared" si="19"/>
        <v>10</v>
      </c>
      <c r="L159" s="149">
        <f t="shared" si="19"/>
        <v>4</v>
      </c>
      <c r="M159" s="149">
        <f t="shared" si="19"/>
        <v>9</v>
      </c>
      <c r="N159" s="149">
        <f t="shared" si="19"/>
        <v>5</v>
      </c>
      <c r="O159" s="149">
        <f t="shared" si="19"/>
        <v>8</v>
      </c>
      <c r="P159" s="149">
        <f t="shared" si="19"/>
        <v>6</v>
      </c>
      <c r="Q159" s="33"/>
      <c r="R159" s="8"/>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E159" s="12"/>
      <c r="BF159" s="12"/>
      <c r="BG159" s="12"/>
      <c r="BH159" s="12"/>
      <c r="BI159" s="12"/>
      <c r="BJ159" s="12"/>
      <c r="BK159" s="12"/>
      <c r="BL159" s="12"/>
      <c r="BM159" s="12"/>
      <c r="BN159" s="12"/>
      <c r="BO159" s="12"/>
      <c r="BP159" s="12"/>
      <c r="BQ159" s="12"/>
      <c r="BR159" s="12"/>
      <c r="BS159" s="12"/>
      <c r="BT159" s="12"/>
    </row>
    <row r="160" spans="1:72" ht="12.75" customHeight="1">
      <c r="A160" s="19"/>
      <c r="B160" s="19"/>
      <c r="C160" s="196"/>
      <c r="D160" s="72"/>
      <c r="E160" s="72"/>
      <c r="F160" s="72"/>
      <c r="G160" s="197" t="s">
        <v>45</v>
      </c>
      <c r="H160" s="198">
        <f t="shared" ref="H160:P160" si="20">H111</f>
        <v>1</v>
      </c>
      <c r="I160" s="198">
        <f>I111</f>
        <v>6</v>
      </c>
      <c r="J160" s="198">
        <f t="shared" si="20"/>
        <v>2</v>
      </c>
      <c r="K160" s="198">
        <f t="shared" si="20"/>
        <v>4</v>
      </c>
      <c r="L160" s="198">
        <f t="shared" si="20"/>
        <v>9</v>
      </c>
      <c r="M160" s="198">
        <f t="shared" si="20"/>
        <v>7</v>
      </c>
      <c r="N160" s="198">
        <f t="shared" si="20"/>
        <v>8</v>
      </c>
      <c r="O160" s="198">
        <f t="shared" si="20"/>
        <v>5</v>
      </c>
      <c r="P160" s="198">
        <f t="shared" si="20"/>
        <v>3</v>
      </c>
      <c r="Q160" s="33"/>
      <c r="R160" s="8"/>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E160" s="12"/>
      <c r="BF160" s="12"/>
      <c r="BG160" s="12"/>
      <c r="BH160" s="12"/>
      <c r="BI160" s="12"/>
      <c r="BJ160" s="12"/>
      <c r="BK160" s="12"/>
      <c r="BL160" s="12"/>
      <c r="BM160" s="12"/>
      <c r="BN160" s="12"/>
      <c r="BO160" s="12"/>
      <c r="BP160" s="12"/>
      <c r="BQ160" s="12"/>
      <c r="BR160" s="12"/>
      <c r="BS160" s="12"/>
      <c r="BT160" s="12"/>
    </row>
    <row r="161" spans="1:244" ht="12.75" customHeight="1">
      <c r="A161" s="19"/>
      <c r="B161" s="19"/>
      <c r="C161" s="33"/>
      <c r="D161" s="199"/>
      <c r="E161" s="199"/>
      <c r="F161" s="199"/>
      <c r="G161" s="200" t="s">
        <v>46</v>
      </c>
      <c r="H161" s="201">
        <f t="shared" ref="H161:P161" si="21">H133</f>
        <v>1</v>
      </c>
      <c r="I161" s="201">
        <f>I133</f>
        <v>2</v>
      </c>
      <c r="J161" s="201">
        <f t="shared" si="21"/>
        <v>2</v>
      </c>
      <c r="K161" s="201">
        <f t="shared" si="21"/>
        <v>6</v>
      </c>
      <c r="L161" s="201">
        <f t="shared" si="21"/>
        <v>9</v>
      </c>
      <c r="M161" s="201">
        <f t="shared" si="21"/>
        <v>8</v>
      </c>
      <c r="N161" s="201">
        <f t="shared" si="21"/>
        <v>5</v>
      </c>
      <c r="O161" s="201">
        <f t="shared" si="21"/>
        <v>2</v>
      </c>
      <c r="P161" s="201">
        <f t="shared" si="21"/>
        <v>7</v>
      </c>
      <c r="Q161" s="33"/>
      <c r="R161" s="8"/>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E161" s="12"/>
      <c r="BF161" s="12"/>
      <c r="BG161" s="12"/>
      <c r="BH161" s="12"/>
      <c r="BI161" s="12"/>
      <c r="BJ161" s="12"/>
      <c r="BK161" s="12"/>
      <c r="BL161" s="12"/>
      <c r="BM161" s="12"/>
      <c r="BN161" s="12"/>
      <c r="BO161" s="12"/>
      <c r="BP161" s="12"/>
      <c r="BQ161" s="12"/>
      <c r="BR161" s="12"/>
      <c r="BS161" s="12"/>
      <c r="BT161" s="12"/>
    </row>
    <row r="162" spans="1:244" ht="12.75" customHeight="1">
      <c r="A162" s="19"/>
      <c r="B162" s="19"/>
      <c r="C162" s="69"/>
      <c r="D162" s="202"/>
      <c r="E162" s="202"/>
      <c r="F162" s="202"/>
      <c r="G162" s="203" t="s">
        <v>119</v>
      </c>
      <c r="H162" s="204">
        <f t="shared" ref="H162:P162" si="22">H155</f>
        <v>2</v>
      </c>
      <c r="I162" s="204">
        <f>I155</f>
        <v>1</v>
      </c>
      <c r="J162" s="204">
        <f t="shared" si="22"/>
        <v>6</v>
      </c>
      <c r="K162" s="204">
        <f t="shared" si="22"/>
        <v>2</v>
      </c>
      <c r="L162" s="204">
        <f t="shared" si="22"/>
        <v>9</v>
      </c>
      <c r="M162" s="204">
        <f t="shared" si="22"/>
        <v>4</v>
      </c>
      <c r="N162" s="204">
        <f t="shared" si="22"/>
        <v>5</v>
      </c>
      <c r="O162" s="204">
        <f t="shared" si="22"/>
        <v>7</v>
      </c>
      <c r="P162" s="204">
        <f t="shared" si="22"/>
        <v>8</v>
      </c>
      <c r="Q162" s="33"/>
      <c r="R162" s="8"/>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E162" s="12"/>
      <c r="BF162" s="12"/>
      <c r="BG162" s="12"/>
      <c r="BH162" s="12"/>
      <c r="BI162" s="12"/>
      <c r="BJ162" s="12"/>
      <c r="BK162" s="12"/>
      <c r="BL162" s="12"/>
      <c r="BM162" s="12"/>
      <c r="BN162" s="12"/>
      <c r="BO162" s="12"/>
      <c r="BP162" s="12"/>
      <c r="BQ162" s="12"/>
      <c r="BR162" s="12"/>
      <c r="BS162" s="12"/>
      <c r="BT162" s="12"/>
    </row>
    <row r="163" spans="1:244" ht="12.75" customHeight="1">
      <c r="A163" s="19"/>
      <c r="B163" s="19"/>
      <c r="C163" s="118"/>
      <c r="D163" s="205"/>
      <c r="E163" s="206"/>
      <c r="F163" s="207"/>
      <c r="G163" s="208" t="s">
        <v>47</v>
      </c>
      <c r="H163" s="463">
        <f>IF(H89=0,"",RANK(H166,$H$166:$P$166,1))</f>
        <v>1</v>
      </c>
      <c r="I163" s="463">
        <f>IF(I89=0,"",RANK(I166,$H$166:$P$166,1))</f>
        <v>2</v>
      </c>
      <c r="J163" s="463">
        <f>IF(J89=0,"",RANK(J166,$H$166:$P$166,1))</f>
        <v>3</v>
      </c>
      <c r="K163" s="463">
        <f>IF(K89=0,"",RANK(K166,$H$166:$P$166,1))</f>
        <v>4</v>
      </c>
      <c r="L163" s="463">
        <f>IF(L89=0,"",RANK(L166,$H$166:$P$166,1))</f>
        <v>9</v>
      </c>
      <c r="M163" s="463">
        <f>IF(M89=0,"",RANK(M166,$H$166:$P$166,1))</f>
        <v>8</v>
      </c>
      <c r="N163" s="463">
        <f>IF(N89=0,"",RANK(N166,$H$166:$P$166,1))</f>
        <v>6</v>
      </c>
      <c r="O163" s="463">
        <f>IF(O89=0,"",RANK(O166,$H$166:$P$166,1))</f>
        <v>5</v>
      </c>
      <c r="P163" s="463">
        <f>IF(P89=0,"",RANK(P166,$H$166:$P$166,1))</f>
        <v>6</v>
      </c>
      <c r="Q163" s="33"/>
      <c r="R163" s="8"/>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E163" s="12"/>
      <c r="BF163" s="12"/>
      <c r="BG163" s="12"/>
      <c r="BH163" s="12"/>
      <c r="BI163" s="12"/>
      <c r="BJ163" s="12"/>
      <c r="BK163" s="12"/>
      <c r="BL163" s="12"/>
      <c r="BM163" s="12"/>
      <c r="BN163" s="12"/>
      <c r="BO163" s="12"/>
      <c r="BP163" s="12"/>
      <c r="BQ163" s="12"/>
      <c r="BR163" s="12"/>
      <c r="BS163" s="12"/>
      <c r="BT163" s="12"/>
    </row>
    <row r="164" spans="1:244" ht="12.75" customHeight="1">
      <c r="A164" s="19"/>
      <c r="B164" s="19"/>
      <c r="C164" s="19"/>
      <c r="D164" s="19"/>
      <c r="E164" s="19"/>
      <c r="F164" s="19"/>
      <c r="G164" s="209"/>
      <c r="H164" s="210"/>
      <c r="I164" s="210"/>
      <c r="J164" s="210"/>
      <c r="K164" s="210"/>
      <c r="L164" s="210"/>
      <c r="M164" s="210"/>
      <c r="N164" s="210"/>
      <c r="O164" s="210"/>
      <c r="P164" s="210"/>
      <c r="Q164" s="19"/>
      <c r="R164" s="8"/>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E164" s="12"/>
      <c r="BF164" s="12"/>
      <c r="BG164" s="12"/>
      <c r="BH164" s="12"/>
      <c r="BI164" s="12"/>
      <c r="BJ164" s="12"/>
      <c r="BK164" s="12"/>
      <c r="BL164" s="12"/>
      <c r="BM164" s="12"/>
      <c r="BN164" s="12"/>
      <c r="BO164" s="12"/>
      <c r="BP164" s="12"/>
      <c r="BQ164" s="12"/>
      <c r="BR164" s="12"/>
      <c r="BS164" s="12"/>
      <c r="BT164" s="12"/>
    </row>
    <row r="165" spans="1:244" ht="12.75" customHeight="1">
      <c r="A165" s="19"/>
      <c r="B165" s="19"/>
      <c r="C165" s="19"/>
      <c r="D165" s="19"/>
      <c r="E165" s="19"/>
      <c r="F165" s="19"/>
      <c r="G165" s="209"/>
      <c r="H165" s="210"/>
      <c r="I165" s="210"/>
      <c r="J165" s="210"/>
      <c r="K165" s="210"/>
      <c r="L165" s="210"/>
      <c r="M165" s="210"/>
      <c r="N165" s="210"/>
      <c r="O165" s="210"/>
      <c r="P165" s="210"/>
      <c r="Q165" s="19"/>
      <c r="R165" s="8"/>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E165" s="12"/>
      <c r="BF165" s="12"/>
      <c r="BG165" s="12"/>
      <c r="BH165" s="12"/>
      <c r="BI165" s="12"/>
      <c r="BJ165" s="12"/>
      <c r="BK165" s="12"/>
      <c r="BL165" s="12"/>
      <c r="BM165" s="12"/>
      <c r="BN165" s="12"/>
      <c r="BO165" s="12"/>
      <c r="BP165" s="12"/>
      <c r="BQ165" s="12"/>
      <c r="BR165" s="12"/>
      <c r="BS165" s="12"/>
      <c r="BT165" s="12"/>
    </row>
    <row r="166" spans="1:244" ht="12.75" customHeight="1">
      <c r="A166" s="19"/>
      <c r="B166" s="19"/>
      <c r="C166" s="19"/>
      <c r="D166" s="205"/>
      <c r="E166" s="206"/>
      <c r="F166" s="206"/>
      <c r="G166" s="211" t="s">
        <v>48</v>
      </c>
      <c r="H166" s="212">
        <f t="shared" ref="H166:P166" si="23">IF(H89=0,"",AVERAGE(H160:H162))</f>
        <v>1.3333333333333333</v>
      </c>
      <c r="I166" s="212">
        <f>IF(I89=0,"",AVERAGE(I160:I162))</f>
        <v>3</v>
      </c>
      <c r="J166" s="212">
        <f t="shared" si="23"/>
        <v>3.3333333333333335</v>
      </c>
      <c r="K166" s="212">
        <f t="shared" si="23"/>
        <v>4</v>
      </c>
      <c r="L166" s="212">
        <f t="shared" si="23"/>
        <v>9</v>
      </c>
      <c r="M166" s="212">
        <f t="shared" si="23"/>
        <v>6.333333333333333</v>
      </c>
      <c r="N166" s="212">
        <f t="shared" si="23"/>
        <v>6</v>
      </c>
      <c r="O166" s="212">
        <f t="shared" si="23"/>
        <v>4.666666666666667</v>
      </c>
      <c r="P166" s="212">
        <f t="shared" si="23"/>
        <v>6</v>
      </c>
      <c r="Q166" s="213" t="s">
        <v>49</v>
      </c>
      <c r="R166" s="68"/>
      <c r="S166" s="214"/>
      <c r="T166" s="214"/>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E166" s="12"/>
      <c r="BF166" s="12"/>
      <c r="BG166" s="12"/>
      <c r="BH166" s="12"/>
      <c r="BI166" s="12"/>
      <c r="BJ166" s="12"/>
      <c r="BK166" s="12"/>
      <c r="BL166" s="12"/>
      <c r="BM166" s="12"/>
      <c r="BN166" s="12"/>
      <c r="BO166" s="12"/>
      <c r="BP166" s="12"/>
      <c r="BQ166" s="12"/>
      <c r="BR166" s="12"/>
      <c r="BS166" s="12"/>
      <c r="BT166" s="12"/>
    </row>
    <row r="167" spans="1:244" ht="12.75" customHeight="1">
      <c r="A167" s="19"/>
      <c r="B167" s="19"/>
      <c r="C167" s="19"/>
      <c r="D167" s="69"/>
      <c r="E167" s="202"/>
      <c r="F167" s="202"/>
      <c r="G167" s="215" t="s">
        <v>50</v>
      </c>
      <c r="H167" s="216">
        <f t="shared" ref="H167:P167" si="24">IF(H89=0,"",ABS(H154))</f>
        <v>0.04</v>
      </c>
      <c r="I167" s="216">
        <f>IF(I89=0,"",ABS(I154))</f>
        <v>3.9999999999999945E-2</v>
      </c>
      <c r="J167" s="216">
        <f t="shared" si="24"/>
        <v>8.0000000000000057E-2</v>
      </c>
      <c r="K167" s="216">
        <f t="shared" si="24"/>
        <v>0.04</v>
      </c>
      <c r="L167" s="216">
        <f t="shared" si="24"/>
        <v>0.15999999999999986</v>
      </c>
      <c r="M167" s="216">
        <f t="shared" si="24"/>
        <v>4.0000000000000015E-2</v>
      </c>
      <c r="N167" s="216">
        <f t="shared" si="24"/>
        <v>6.2500000000000069E-2</v>
      </c>
      <c r="O167" s="216">
        <f t="shared" si="24"/>
        <v>0.12000000000000004</v>
      </c>
      <c r="P167" s="216">
        <f t="shared" si="24"/>
        <v>0.14285714285714282</v>
      </c>
      <c r="Q167" s="213" t="s">
        <v>51</v>
      </c>
      <c r="R167" s="68"/>
      <c r="S167" s="214"/>
      <c r="T167" s="214"/>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E167" s="12"/>
      <c r="BF167" s="12"/>
      <c r="BG167" s="12"/>
      <c r="BH167" s="12"/>
      <c r="BI167" s="12"/>
      <c r="BJ167" s="12"/>
      <c r="BK167" s="12"/>
      <c r="BL167" s="12"/>
      <c r="BM167" s="12"/>
      <c r="BN167" s="12"/>
      <c r="BO167" s="12"/>
      <c r="BP167" s="12"/>
      <c r="BQ167" s="12"/>
      <c r="BR167" s="12"/>
      <c r="BS167" s="12"/>
      <c r="BT167" s="12"/>
    </row>
    <row r="168" spans="1:244" ht="12.75" customHeight="1">
      <c r="A168" s="19"/>
      <c r="B168" s="19"/>
      <c r="C168" s="19"/>
      <c r="D168" s="19"/>
      <c r="E168" s="19"/>
      <c r="F168" s="19"/>
      <c r="G168" s="209"/>
      <c r="H168" s="210"/>
      <c r="I168" s="210"/>
      <c r="J168" s="210"/>
      <c r="K168" s="210"/>
      <c r="L168" s="210"/>
      <c r="M168" s="210"/>
      <c r="N168" s="210"/>
      <c r="O168" s="210"/>
      <c r="P168" s="210"/>
      <c r="Q168" s="19"/>
      <c r="R168" s="8"/>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E168" s="12"/>
      <c r="BF168" s="12"/>
      <c r="BG168" s="12"/>
      <c r="BH168" s="12"/>
      <c r="BI168" s="12"/>
      <c r="BJ168" s="12"/>
      <c r="BK168" s="12"/>
      <c r="BL168" s="12"/>
      <c r="BM168" s="12"/>
      <c r="BN168" s="12"/>
      <c r="BO168" s="12"/>
      <c r="BP168" s="12"/>
      <c r="BQ168" s="12"/>
      <c r="BR168" s="12"/>
      <c r="BS168" s="12"/>
      <c r="BT168" s="12"/>
    </row>
    <row r="169" spans="1:244" s="125" customFormat="1" ht="12.75" customHeight="1">
      <c r="A169" s="19"/>
      <c r="B169" s="19"/>
      <c r="C169" s="90"/>
      <c r="D169" s="217"/>
      <c r="E169" s="217"/>
      <c r="F169" s="217"/>
      <c r="G169" s="218"/>
      <c r="H169" s="219"/>
      <c r="I169" s="219"/>
      <c r="J169" s="219"/>
      <c r="K169" s="219"/>
      <c r="L169" s="219"/>
      <c r="M169" s="219"/>
      <c r="N169" s="219"/>
      <c r="O169" s="219"/>
      <c r="P169" s="219"/>
      <c r="Q169" s="219"/>
      <c r="R169" s="8"/>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E169" s="12"/>
      <c r="BF169" s="12"/>
      <c r="BG169" s="12"/>
      <c r="BH169" s="12"/>
      <c r="BI169" s="12"/>
      <c r="BJ169" s="12"/>
      <c r="BK169" s="12"/>
      <c r="BL169" s="12"/>
      <c r="BM169" s="12"/>
      <c r="BN169" s="12"/>
      <c r="BO169" s="12"/>
      <c r="BP169" s="12"/>
      <c r="BQ169" s="12"/>
      <c r="BR169" s="12"/>
      <c r="BS169" s="12"/>
      <c r="BT169" s="12"/>
    </row>
    <row r="170" spans="1:244" s="173" customFormat="1" ht="26.25" customHeight="1">
      <c r="A170" s="19"/>
      <c r="B170" s="19"/>
      <c r="C170" s="90"/>
      <c r="D170" s="92" t="str">
        <f>$J$1</f>
        <v>Seilesing HI 2015, ALDER</v>
      </c>
      <c r="E170" s="101"/>
      <c r="F170" s="101"/>
      <c r="G170" s="96"/>
      <c r="H170" s="220"/>
      <c r="I170" s="220"/>
      <c r="J170" s="220"/>
      <c r="K170" s="101"/>
      <c r="L170" s="96"/>
      <c r="M170" s="220"/>
      <c r="N170" s="220"/>
      <c r="O170" s="220"/>
      <c r="P170" s="101"/>
      <c r="Q170" s="96"/>
      <c r="R170" s="8"/>
      <c r="S170" s="221"/>
      <c r="T170" s="221"/>
      <c r="U170" s="221"/>
      <c r="V170" s="221"/>
      <c r="W170" s="221"/>
      <c r="X170" s="222"/>
      <c r="Y170" s="223"/>
      <c r="Z170" s="98"/>
      <c r="AA170" s="221"/>
      <c r="AB170" s="221"/>
      <c r="AC170" s="223"/>
      <c r="AD170" s="98"/>
      <c r="AE170" s="221"/>
      <c r="AF170" s="221"/>
      <c r="AG170" s="223"/>
      <c r="AH170" s="98"/>
      <c r="AI170" s="221"/>
      <c r="AJ170" s="221"/>
      <c r="AK170" s="223"/>
      <c r="AL170" s="98"/>
      <c r="AM170" s="221"/>
      <c r="AN170" s="221"/>
      <c r="AO170" s="223"/>
      <c r="AP170" s="98"/>
      <c r="AQ170" s="221"/>
      <c r="AR170" s="221"/>
      <c r="AS170" s="223"/>
      <c r="AT170" s="98"/>
      <c r="AU170" s="221"/>
      <c r="AV170" s="221"/>
      <c r="AW170" s="223"/>
      <c r="AX170" s="98"/>
      <c r="AY170" s="221"/>
      <c r="AZ170" s="221"/>
      <c r="BA170" s="223"/>
      <c r="BB170" s="98"/>
      <c r="BC170" s="224"/>
      <c r="BD170" s="224"/>
      <c r="BE170" s="225"/>
      <c r="BF170" s="224"/>
      <c r="BG170" s="224"/>
      <c r="BH170" s="225"/>
      <c r="BI170" s="224"/>
      <c r="BJ170" s="224"/>
      <c r="BK170" s="225"/>
      <c r="BM170" s="224"/>
      <c r="BN170" s="224"/>
      <c r="BO170" s="225"/>
      <c r="BQ170" s="224"/>
      <c r="BR170" s="224"/>
      <c r="BS170" s="225"/>
      <c r="BU170" s="226"/>
      <c r="BV170" s="226"/>
      <c r="BW170" s="227"/>
      <c r="BX170" s="174"/>
      <c r="BY170" s="226"/>
      <c r="BZ170" s="226"/>
      <c r="CA170" s="227"/>
      <c r="CB170" s="174"/>
      <c r="CC170" s="226"/>
      <c r="CD170" s="226"/>
      <c r="CE170" s="227"/>
      <c r="CF170" s="174"/>
      <c r="CG170" s="226"/>
      <c r="CH170" s="226"/>
      <c r="CI170" s="227"/>
      <c r="CJ170" s="174"/>
      <c r="CK170" s="226"/>
      <c r="CL170" s="226"/>
      <c r="CM170" s="227"/>
      <c r="CN170" s="174"/>
      <c r="CO170" s="226"/>
      <c r="CP170" s="226"/>
      <c r="CQ170" s="227"/>
      <c r="CR170" s="174"/>
      <c r="CS170" s="226"/>
      <c r="CT170" s="226"/>
      <c r="CU170" s="227"/>
      <c r="CV170" s="174"/>
      <c r="CW170" s="226"/>
      <c r="CX170" s="226"/>
      <c r="CY170" s="227"/>
      <c r="CZ170" s="174"/>
      <c r="DA170" s="226"/>
      <c r="DB170" s="226"/>
      <c r="DC170" s="227"/>
      <c r="DD170" s="174"/>
      <c r="DE170" s="226"/>
      <c r="DF170" s="226"/>
      <c r="DG170" s="227"/>
      <c r="DH170" s="174"/>
      <c r="DI170" s="226"/>
      <c r="DJ170" s="226"/>
      <c r="DK170" s="227"/>
      <c r="DL170" s="174"/>
      <c r="DM170" s="226"/>
      <c r="DN170" s="226"/>
      <c r="DO170" s="227"/>
      <c r="DP170" s="174"/>
      <c r="DQ170" s="226"/>
      <c r="DR170" s="226"/>
      <c r="DS170" s="227"/>
      <c r="DT170" s="174"/>
      <c r="DU170" s="226"/>
      <c r="DV170" s="226"/>
      <c r="DW170" s="227"/>
      <c r="DX170" s="174"/>
      <c r="DY170" s="226"/>
      <c r="DZ170" s="226"/>
      <c r="EA170" s="227"/>
      <c r="EB170" s="174"/>
      <c r="EC170" s="226"/>
      <c r="ED170" s="226"/>
      <c r="EE170" s="227"/>
      <c r="EF170" s="174"/>
      <c r="EG170" s="226"/>
      <c r="EH170" s="226"/>
      <c r="EI170" s="227"/>
      <c r="EJ170" s="174"/>
      <c r="EK170" s="226"/>
      <c r="EL170" s="226"/>
      <c r="EM170" s="227"/>
      <c r="EN170" s="174"/>
      <c r="EO170" s="226"/>
      <c r="EP170" s="226"/>
      <c r="EQ170" s="227"/>
      <c r="ER170" s="174"/>
      <c r="ES170" s="226"/>
      <c r="ET170" s="226"/>
      <c r="EU170" s="227"/>
      <c r="EV170" s="174"/>
      <c r="EW170" s="226"/>
      <c r="EX170" s="226"/>
      <c r="EY170" s="227"/>
      <c r="EZ170" s="174"/>
      <c r="FA170" s="226"/>
      <c r="FB170" s="226"/>
      <c r="FC170" s="227"/>
      <c r="FD170" s="174"/>
      <c r="FE170" s="226"/>
      <c r="FF170" s="226"/>
      <c r="FG170" s="227"/>
      <c r="FH170" s="174"/>
      <c r="FI170" s="226"/>
      <c r="FJ170" s="226"/>
      <c r="FK170" s="227"/>
      <c r="FL170" s="174"/>
      <c r="FM170" s="226"/>
      <c r="FN170" s="226"/>
      <c r="FO170" s="227"/>
      <c r="FP170" s="174"/>
      <c r="FQ170" s="226"/>
      <c r="FR170" s="226"/>
      <c r="FS170" s="227"/>
      <c r="FT170" s="174"/>
      <c r="FU170" s="226"/>
      <c r="FV170" s="226"/>
      <c r="FW170" s="227"/>
      <c r="FX170" s="174"/>
      <c r="FY170" s="226"/>
      <c r="FZ170" s="226"/>
      <c r="GA170" s="227"/>
      <c r="GB170" s="174"/>
      <c r="GC170" s="226"/>
      <c r="GD170" s="226"/>
      <c r="GE170" s="227"/>
      <c r="GF170" s="174"/>
      <c r="GG170" s="226"/>
      <c r="GH170" s="226"/>
      <c r="GI170" s="227"/>
      <c r="GJ170" s="174"/>
      <c r="GK170" s="226"/>
      <c r="GL170" s="226"/>
      <c r="GM170" s="227"/>
      <c r="GN170" s="174"/>
      <c r="GO170" s="226"/>
      <c r="GP170" s="226"/>
      <c r="GQ170" s="227"/>
      <c r="GR170" s="174"/>
      <c r="GS170" s="226"/>
      <c r="GT170" s="226"/>
      <c r="GU170" s="227"/>
      <c r="GV170" s="174"/>
      <c r="GW170" s="226"/>
      <c r="GX170" s="226"/>
      <c r="GY170" s="227"/>
      <c r="GZ170" s="174"/>
      <c r="HA170" s="226"/>
      <c r="HB170" s="226"/>
      <c r="HC170" s="227"/>
      <c r="HD170" s="174"/>
      <c r="HE170" s="226"/>
      <c r="HF170" s="226"/>
      <c r="HG170" s="227"/>
      <c r="HH170" s="174"/>
      <c r="HI170" s="226"/>
      <c r="HJ170" s="226"/>
      <c r="HK170" s="227"/>
      <c r="HL170" s="174"/>
      <c r="HM170" s="226"/>
      <c r="HN170" s="226"/>
      <c r="HO170" s="227"/>
      <c r="HP170" s="174"/>
      <c r="HQ170" s="226"/>
      <c r="HR170" s="226"/>
      <c r="HS170" s="227"/>
      <c r="HT170" s="174"/>
      <c r="HU170" s="226"/>
      <c r="HV170" s="226"/>
      <c r="HW170" s="227"/>
      <c r="HX170" s="174"/>
      <c r="HY170" s="226"/>
      <c r="HZ170" s="226"/>
      <c r="IA170" s="227"/>
      <c r="IB170" s="174"/>
      <c r="IC170" s="226"/>
      <c r="ID170" s="226"/>
      <c r="IE170" s="227"/>
      <c r="IF170" s="174"/>
      <c r="IG170" s="226"/>
      <c r="IH170" s="226"/>
      <c r="II170" s="227"/>
      <c r="IJ170" s="174"/>
    </row>
    <row r="171" spans="1:244" s="173" customFormat="1" ht="15" customHeight="1">
      <c r="A171" s="19"/>
      <c r="B171" s="19"/>
      <c r="C171" s="90"/>
      <c r="D171" s="101"/>
      <c r="E171" s="93"/>
      <c r="F171" s="93"/>
      <c r="G171" s="96"/>
      <c r="H171" s="93"/>
      <c r="I171" s="93"/>
      <c r="J171" s="93"/>
      <c r="K171" s="93"/>
      <c r="L171" s="96"/>
      <c r="M171" s="93"/>
      <c r="N171" s="93"/>
      <c r="O171" s="93"/>
      <c r="P171" s="93"/>
      <c r="Q171" s="96"/>
      <c r="R171" s="8"/>
      <c r="S171" s="228"/>
      <c r="T171" s="228"/>
      <c r="U171" s="228"/>
      <c r="V171" s="228"/>
      <c r="W171" s="228"/>
      <c r="X171" s="229"/>
      <c r="Y171" s="228"/>
      <c r="Z171" s="98"/>
      <c r="AA171" s="228"/>
      <c r="AB171" s="228"/>
      <c r="AC171" s="228"/>
      <c r="AD171" s="98"/>
      <c r="AE171" s="228"/>
      <c r="AF171" s="228"/>
      <c r="AG171" s="228"/>
      <c r="AH171" s="98"/>
      <c r="AI171" s="228"/>
      <c r="AJ171" s="228"/>
      <c r="AK171" s="228"/>
      <c r="AL171" s="98"/>
      <c r="AM171" s="228"/>
      <c r="AN171" s="228"/>
      <c r="AO171" s="228"/>
      <c r="AP171" s="98"/>
      <c r="AQ171" s="228"/>
      <c r="AR171" s="228"/>
      <c r="AS171" s="228"/>
      <c r="AT171" s="98"/>
      <c r="AU171" s="228"/>
      <c r="AV171" s="228"/>
      <c r="AW171" s="228"/>
      <c r="AX171" s="98"/>
      <c r="AY171" s="228"/>
      <c r="AZ171" s="228"/>
      <c r="BA171" s="228"/>
      <c r="BB171" s="98"/>
      <c r="BC171" s="230"/>
      <c r="BD171" s="230"/>
      <c r="BE171" s="230"/>
      <c r="BF171" s="230"/>
      <c r="BG171" s="230"/>
      <c r="BH171" s="230"/>
      <c r="BI171" s="230"/>
      <c r="BJ171" s="230"/>
      <c r="BK171" s="230"/>
      <c r="BM171" s="230"/>
      <c r="BN171" s="230"/>
      <c r="BO171" s="230"/>
      <c r="BQ171" s="230"/>
      <c r="BR171" s="230"/>
      <c r="BS171" s="230"/>
      <c r="BU171" s="231"/>
      <c r="BV171" s="231"/>
      <c r="BW171" s="231"/>
      <c r="BX171" s="174"/>
      <c r="BY171" s="231"/>
      <c r="BZ171" s="231"/>
      <c r="CA171" s="231"/>
      <c r="CB171" s="174"/>
      <c r="CC171" s="231"/>
      <c r="CD171" s="231"/>
      <c r="CE171" s="231"/>
      <c r="CF171" s="174"/>
      <c r="CG171" s="231"/>
      <c r="CH171" s="231"/>
      <c r="CI171" s="231"/>
      <c r="CJ171" s="174"/>
      <c r="CK171" s="231"/>
      <c r="CL171" s="231"/>
      <c r="CM171" s="231"/>
      <c r="CN171" s="174"/>
      <c r="CO171" s="231"/>
      <c r="CP171" s="231"/>
      <c r="CQ171" s="231"/>
      <c r="CR171" s="174"/>
      <c r="CS171" s="231"/>
      <c r="CT171" s="231"/>
      <c r="CU171" s="231"/>
      <c r="CV171" s="174"/>
      <c r="CW171" s="231"/>
      <c r="CX171" s="231"/>
      <c r="CY171" s="231"/>
      <c r="CZ171" s="174"/>
      <c r="DA171" s="231"/>
      <c r="DB171" s="231"/>
      <c r="DC171" s="231"/>
      <c r="DD171" s="174"/>
      <c r="DE171" s="231"/>
      <c r="DF171" s="231"/>
      <c r="DG171" s="231"/>
      <c r="DH171" s="174"/>
      <c r="DI171" s="231"/>
      <c r="DJ171" s="231"/>
      <c r="DK171" s="231"/>
      <c r="DL171" s="174"/>
      <c r="DM171" s="231"/>
      <c r="DN171" s="231"/>
      <c r="DO171" s="231"/>
      <c r="DP171" s="174"/>
      <c r="DQ171" s="231"/>
      <c r="DR171" s="231"/>
      <c r="DS171" s="231"/>
      <c r="DT171" s="174"/>
      <c r="DU171" s="231"/>
      <c r="DV171" s="231"/>
      <c r="DW171" s="231"/>
      <c r="DX171" s="174"/>
      <c r="DY171" s="231"/>
      <c r="DZ171" s="231"/>
      <c r="EA171" s="231"/>
      <c r="EB171" s="174"/>
      <c r="EC171" s="231"/>
      <c r="ED171" s="231"/>
      <c r="EE171" s="231"/>
      <c r="EF171" s="174"/>
      <c r="EG171" s="231"/>
      <c r="EH171" s="231"/>
      <c r="EI171" s="231"/>
      <c r="EJ171" s="174"/>
      <c r="EK171" s="231"/>
      <c r="EL171" s="231"/>
      <c r="EM171" s="231"/>
      <c r="EN171" s="174"/>
      <c r="EO171" s="231"/>
      <c r="EP171" s="231"/>
      <c r="EQ171" s="231"/>
      <c r="ER171" s="174"/>
      <c r="ES171" s="231"/>
      <c r="ET171" s="231"/>
      <c r="EU171" s="231"/>
      <c r="EV171" s="174"/>
      <c r="EW171" s="231"/>
      <c r="EX171" s="231"/>
      <c r="EY171" s="231"/>
      <c r="EZ171" s="174"/>
      <c r="FA171" s="231"/>
      <c r="FB171" s="231"/>
      <c r="FC171" s="231"/>
      <c r="FD171" s="174"/>
      <c r="FE171" s="231"/>
      <c r="FF171" s="231"/>
      <c r="FG171" s="231"/>
      <c r="FH171" s="174"/>
      <c r="FI171" s="231"/>
      <c r="FJ171" s="231"/>
      <c r="FK171" s="231"/>
      <c r="FL171" s="174"/>
      <c r="FM171" s="231"/>
      <c r="FN171" s="231"/>
      <c r="FO171" s="231"/>
      <c r="FP171" s="174"/>
      <c r="FQ171" s="231"/>
      <c r="FR171" s="231"/>
      <c r="FS171" s="231"/>
      <c r="FT171" s="174"/>
      <c r="FU171" s="231"/>
      <c r="FV171" s="231"/>
      <c r="FW171" s="231"/>
      <c r="FX171" s="174"/>
      <c r="FY171" s="231"/>
      <c r="FZ171" s="231"/>
      <c r="GA171" s="231"/>
      <c r="GB171" s="174"/>
      <c r="GC171" s="231"/>
      <c r="GD171" s="231"/>
      <c r="GE171" s="231"/>
      <c r="GF171" s="174"/>
      <c r="GG171" s="231"/>
      <c r="GH171" s="231"/>
      <c r="GI171" s="231"/>
      <c r="GJ171" s="174"/>
      <c r="GK171" s="231"/>
      <c r="GL171" s="231"/>
      <c r="GM171" s="231"/>
      <c r="GN171" s="174"/>
      <c r="GO171" s="231"/>
      <c r="GP171" s="231"/>
      <c r="GQ171" s="231"/>
      <c r="GR171" s="174"/>
      <c r="GS171" s="231"/>
      <c r="GT171" s="231"/>
      <c r="GU171" s="231"/>
      <c r="GV171" s="174"/>
      <c r="GW171" s="231"/>
      <c r="GX171" s="231"/>
      <c r="GY171" s="231"/>
      <c r="GZ171" s="174"/>
      <c r="HA171" s="231"/>
      <c r="HB171" s="231"/>
      <c r="HC171" s="231"/>
      <c r="HD171" s="174"/>
      <c r="HE171" s="231"/>
      <c r="HF171" s="231"/>
      <c r="HG171" s="231"/>
      <c r="HH171" s="174"/>
      <c r="HI171" s="231"/>
      <c r="HJ171" s="231"/>
      <c r="HK171" s="231"/>
      <c r="HL171" s="174"/>
      <c r="HM171" s="231"/>
      <c r="HN171" s="231"/>
      <c r="HO171" s="231"/>
      <c r="HP171" s="174"/>
      <c r="HQ171" s="231"/>
      <c r="HR171" s="231"/>
      <c r="HS171" s="231"/>
      <c r="HT171" s="174"/>
      <c r="HU171" s="231"/>
      <c r="HV171" s="231"/>
      <c r="HW171" s="231"/>
      <c r="HX171" s="174"/>
      <c r="HY171" s="231"/>
      <c r="HZ171" s="231"/>
      <c r="IA171" s="231"/>
      <c r="IB171" s="174"/>
      <c r="IC171" s="231"/>
      <c r="ID171" s="231"/>
      <c r="IE171" s="231"/>
      <c r="IF171" s="174"/>
      <c r="IG171" s="231"/>
      <c r="IH171" s="231"/>
      <c r="II171" s="231"/>
      <c r="IJ171" s="174"/>
    </row>
    <row r="172" spans="1:244" s="173" customFormat="1" ht="15" customHeight="1">
      <c r="A172" s="19"/>
      <c r="B172" s="19"/>
      <c r="C172" s="90"/>
      <c r="D172" s="220" t="s">
        <v>52</v>
      </c>
      <c r="E172" s="220"/>
      <c r="F172" s="93"/>
      <c r="G172" s="96"/>
      <c r="H172" s="93"/>
      <c r="I172" s="93"/>
      <c r="J172" s="93"/>
      <c r="K172" s="93"/>
      <c r="L172" s="96"/>
      <c r="M172" s="93"/>
      <c r="N172" s="93"/>
      <c r="O172" s="93"/>
      <c r="P172" s="93"/>
      <c r="Q172" s="96"/>
      <c r="R172" s="8"/>
      <c r="S172" s="228"/>
      <c r="T172" s="228"/>
      <c r="U172" s="228"/>
      <c r="V172" s="228"/>
      <c r="W172" s="228"/>
      <c r="X172" s="229"/>
      <c r="Y172" s="228"/>
      <c r="Z172" s="98"/>
      <c r="AA172" s="228"/>
      <c r="AB172" s="228"/>
      <c r="AC172" s="228"/>
      <c r="AD172" s="98"/>
      <c r="AE172" s="228"/>
      <c r="AF172" s="228"/>
      <c r="AG172" s="228"/>
      <c r="AH172" s="98"/>
      <c r="AI172" s="228"/>
      <c r="AJ172" s="228"/>
      <c r="AK172" s="228"/>
      <c r="AL172" s="98"/>
      <c r="AM172" s="228"/>
      <c r="AN172" s="228"/>
      <c r="AO172" s="228"/>
      <c r="AP172" s="98"/>
      <c r="AQ172" s="228"/>
      <c r="AR172" s="228"/>
      <c r="AS172" s="228"/>
      <c r="AT172" s="98"/>
      <c r="AU172" s="228"/>
      <c r="AV172" s="228"/>
      <c r="AW172" s="228"/>
      <c r="AX172" s="98"/>
      <c r="AY172" s="228"/>
      <c r="AZ172" s="228"/>
      <c r="BA172" s="228"/>
      <c r="BB172" s="98"/>
      <c r="BC172" s="230"/>
      <c r="BD172" s="230"/>
      <c r="BE172" s="230"/>
      <c r="BF172" s="230"/>
      <c r="BG172" s="230"/>
      <c r="BH172" s="230"/>
      <c r="BI172" s="230"/>
      <c r="BJ172" s="230"/>
      <c r="BK172" s="230"/>
      <c r="BM172" s="230"/>
      <c r="BN172" s="230"/>
      <c r="BO172" s="230"/>
      <c r="BQ172" s="230"/>
      <c r="BR172" s="230"/>
      <c r="BS172" s="230"/>
      <c r="BU172" s="231"/>
      <c r="BV172" s="231"/>
      <c r="BW172" s="231"/>
      <c r="BX172" s="174"/>
      <c r="BY172" s="231"/>
      <c r="BZ172" s="231"/>
      <c r="CA172" s="231"/>
      <c r="CB172" s="174"/>
      <c r="CC172" s="231"/>
      <c r="CD172" s="231"/>
      <c r="CE172" s="231"/>
      <c r="CF172" s="174"/>
      <c r="CG172" s="231"/>
      <c r="CH172" s="231"/>
      <c r="CI172" s="231"/>
      <c r="CJ172" s="174"/>
      <c r="CK172" s="231"/>
      <c r="CL172" s="231"/>
      <c r="CM172" s="231"/>
      <c r="CN172" s="174"/>
      <c r="CO172" s="231"/>
      <c r="CP172" s="231"/>
      <c r="CQ172" s="231"/>
      <c r="CR172" s="174"/>
      <c r="CS172" s="231"/>
      <c r="CT172" s="231"/>
      <c r="CU172" s="231"/>
      <c r="CV172" s="174"/>
      <c r="CW172" s="231"/>
      <c r="CX172" s="231"/>
      <c r="CY172" s="231"/>
      <c r="CZ172" s="174"/>
      <c r="DA172" s="231"/>
      <c r="DB172" s="231"/>
      <c r="DC172" s="231"/>
      <c r="DD172" s="174"/>
      <c r="DE172" s="231"/>
      <c r="DF172" s="231"/>
      <c r="DG172" s="231"/>
      <c r="DH172" s="174"/>
      <c r="DI172" s="231"/>
      <c r="DJ172" s="231"/>
      <c r="DK172" s="231"/>
      <c r="DL172" s="174"/>
      <c r="DM172" s="231"/>
      <c r="DN172" s="231"/>
      <c r="DO172" s="231"/>
      <c r="DP172" s="174"/>
      <c r="DQ172" s="231"/>
      <c r="DR172" s="231"/>
      <c r="DS172" s="231"/>
      <c r="DT172" s="174"/>
      <c r="DU172" s="231"/>
      <c r="DV172" s="231"/>
      <c r="DW172" s="231"/>
      <c r="DX172" s="174"/>
      <c r="DY172" s="231"/>
      <c r="DZ172" s="231"/>
      <c r="EA172" s="231"/>
      <c r="EB172" s="174"/>
      <c r="EC172" s="231"/>
      <c r="ED172" s="231"/>
      <c r="EE172" s="231"/>
      <c r="EF172" s="174"/>
      <c r="EG172" s="231"/>
      <c r="EH172" s="231"/>
      <c r="EI172" s="231"/>
      <c r="EJ172" s="174"/>
      <c r="EK172" s="231"/>
      <c r="EL172" s="231"/>
      <c r="EM172" s="231"/>
      <c r="EN172" s="174"/>
      <c r="EO172" s="231"/>
      <c r="EP172" s="231"/>
      <c r="EQ172" s="231"/>
      <c r="ER172" s="174"/>
      <c r="ES172" s="231"/>
      <c r="ET172" s="231"/>
      <c r="EU172" s="231"/>
      <c r="EV172" s="174"/>
      <c r="EW172" s="231"/>
      <c r="EX172" s="231"/>
      <c r="EY172" s="231"/>
      <c r="EZ172" s="174"/>
      <c r="FA172" s="231"/>
      <c r="FB172" s="231"/>
      <c r="FC172" s="231"/>
      <c r="FD172" s="174"/>
      <c r="FE172" s="231"/>
      <c r="FF172" s="231"/>
      <c r="FG172" s="231"/>
      <c r="FH172" s="174"/>
      <c r="FI172" s="231"/>
      <c r="FJ172" s="231"/>
      <c r="FK172" s="231"/>
      <c r="FL172" s="174"/>
      <c r="FM172" s="231"/>
      <c r="FN172" s="231"/>
      <c r="FO172" s="231"/>
      <c r="FP172" s="174"/>
      <c r="FQ172" s="231"/>
      <c r="FR172" s="231"/>
      <c r="FS172" s="231"/>
      <c r="FT172" s="174"/>
      <c r="FU172" s="231"/>
      <c r="FV172" s="231"/>
      <c r="FW172" s="231"/>
      <c r="FX172" s="174"/>
      <c r="FY172" s="231"/>
      <c r="FZ172" s="231"/>
      <c r="GA172" s="231"/>
      <c r="GB172" s="174"/>
      <c r="GC172" s="231"/>
      <c r="GD172" s="231"/>
      <c r="GE172" s="231"/>
      <c r="GF172" s="174"/>
      <c r="GG172" s="231"/>
      <c r="GH172" s="231"/>
      <c r="GI172" s="231"/>
      <c r="GJ172" s="174"/>
      <c r="GK172" s="231"/>
      <c r="GL172" s="231"/>
      <c r="GM172" s="231"/>
      <c r="GN172" s="174"/>
      <c r="GO172" s="231"/>
      <c r="GP172" s="231"/>
      <c r="GQ172" s="231"/>
      <c r="GR172" s="174"/>
      <c r="GS172" s="231"/>
      <c r="GT172" s="231"/>
      <c r="GU172" s="231"/>
      <c r="GV172" s="174"/>
      <c r="GW172" s="231"/>
      <c r="GX172" s="231"/>
      <c r="GY172" s="231"/>
      <c r="GZ172" s="174"/>
      <c r="HA172" s="231"/>
      <c r="HB172" s="231"/>
      <c r="HC172" s="231"/>
      <c r="HD172" s="174"/>
      <c r="HE172" s="231"/>
      <c r="HF172" s="231"/>
      <c r="HG172" s="231"/>
      <c r="HH172" s="174"/>
      <c r="HI172" s="231"/>
      <c r="HJ172" s="231"/>
      <c r="HK172" s="231"/>
      <c r="HL172" s="174"/>
      <c r="HM172" s="231"/>
      <c r="HN172" s="231"/>
      <c r="HO172" s="231"/>
      <c r="HP172" s="174"/>
      <c r="HQ172" s="231"/>
      <c r="HR172" s="231"/>
      <c r="HS172" s="231"/>
      <c r="HT172" s="174"/>
      <c r="HU172" s="231"/>
      <c r="HV172" s="231"/>
      <c r="HW172" s="231"/>
      <c r="HX172" s="174"/>
      <c r="HY172" s="231"/>
      <c r="HZ172" s="231"/>
      <c r="IA172" s="231"/>
      <c r="IB172" s="174"/>
      <c r="IC172" s="231"/>
      <c r="ID172" s="231"/>
      <c r="IE172" s="231"/>
      <c r="IF172" s="174"/>
      <c r="IG172" s="231"/>
      <c r="IH172" s="231"/>
      <c r="II172" s="231"/>
      <c r="IJ172" s="174"/>
    </row>
    <row r="173" spans="1:244" s="173" customFormat="1" ht="15" customHeight="1">
      <c r="A173" s="19"/>
      <c r="B173" s="19"/>
      <c r="C173" s="90"/>
      <c r="D173" s="220"/>
      <c r="E173" s="93"/>
      <c r="F173" s="93"/>
      <c r="G173" s="96"/>
      <c r="H173" s="93"/>
      <c r="I173" s="93"/>
      <c r="J173" s="93"/>
      <c r="K173" s="93"/>
      <c r="L173" s="96"/>
      <c r="M173" s="93"/>
      <c r="N173" s="93"/>
      <c r="O173" s="93"/>
      <c r="P173" s="93"/>
      <c r="Q173" s="96"/>
      <c r="R173" s="8"/>
      <c r="S173" s="228"/>
      <c r="T173" s="228"/>
      <c r="U173" s="228"/>
      <c r="V173" s="228"/>
      <c r="W173" s="228"/>
      <c r="X173" s="229"/>
      <c r="Y173" s="228"/>
      <c r="Z173" s="98"/>
      <c r="AA173" s="228"/>
      <c r="AB173" s="228"/>
      <c r="AC173" s="228"/>
      <c r="AD173" s="98"/>
      <c r="AE173" s="228"/>
      <c r="AF173" s="228"/>
      <c r="AG173" s="228"/>
      <c r="AH173" s="98"/>
      <c r="AI173" s="228"/>
      <c r="AJ173" s="228"/>
      <c r="AK173" s="228"/>
      <c r="AL173" s="98"/>
      <c r="AM173" s="228"/>
      <c r="AN173" s="228"/>
      <c r="AO173" s="228"/>
      <c r="AP173" s="98"/>
      <c r="AQ173" s="228"/>
      <c r="AR173" s="228"/>
      <c r="AS173" s="228"/>
      <c r="AT173" s="98"/>
      <c r="AU173" s="228"/>
      <c r="AV173" s="228"/>
      <c r="AW173" s="228"/>
      <c r="AX173" s="98"/>
      <c r="AY173" s="228"/>
      <c r="AZ173" s="228"/>
      <c r="BA173" s="228"/>
      <c r="BB173" s="98"/>
      <c r="BC173" s="230"/>
      <c r="BD173" s="230"/>
      <c r="BE173" s="230"/>
      <c r="BF173" s="230"/>
      <c r="BG173" s="230"/>
      <c r="BH173" s="230"/>
      <c r="BI173" s="230"/>
      <c r="BJ173" s="230"/>
      <c r="BK173" s="230"/>
      <c r="BM173" s="230"/>
      <c r="BN173" s="230"/>
      <c r="BO173" s="230"/>
      <c r="BQ173" s="230"/>
      <c r="BR173" s="230"/>
      <c r="BS173" s="230"/>
      <c r="BU173" s="231"/>
      <c r="BV173" s="231"/>
      <c r="BW173" s="231"/>
      <c r="BX173" s="174"/>
      <c r="BY173" s="231"/>
      <c r="BZ173" s="231"/>
      <c r="CA173" s="231"/>
      <c r="CB173" s="174"/>
      <c r="CC173" s="231"/>
      <c r="CD173" s="231"/>
      <c r="CE173" s="231"/>
      <c r="CF173" s="174"/>
      <c r="CG173" s="231"/>
      <c r="CH173" s="231"/>
      <c r="CI173" s="231"/>
      <c r="CJ173" s="174"/>
      <c r="CK173" s="231"/>
      <c r="CL173" s="231"/>
      <c r="CM173" s="231"/>
      <c r="CN173" s="174"/>
      <c r="CO173" s="231"/>
      <c r="CP173" s="231"/>
      <c r="CQ173" s="231"/>
      <c r="CR173" s="174"/>
      <c r="CS173" s="231"/>
      <c r="CT173" s="231"/>
      <c r="CU173" s="231"/>
      <c r="CV173" s="174"/>
      <c r="CW173" s="231"/>
      <c r="CX173" s="231"/>
      <c r="CY173" s="231"/>
      <c r="CZ173" s="174"/>
      <c r="DA173" s="231"/>
      <c r="DB173" s="231"/>
      <c r="DC173" s="231"/>
      <c r="DD173" s="174"/>
      <c r="DE173" s="231"/>
      <c r="DF173" s="231"/>
      <c r="DG173" s="231"/>
      <c r="DH173" s="174"/>
      <c r="DI173" s="231"/>
      <c r="DJ173" s="231"/>
      <c r="DK173" s="231"/>
      <c r="DL173" s="174"/>
      <c r="DM173" s="231"/>
      <c r="DN173" s="231"/>
      <c r="DO173" s="231"/>
      <c r="DP173" s="174"/>
      <c r="DQ173" s="231"/>
      <c r="DR173" s="231"/>
      <c r="DS173" s="231"/>
      <c r="DT173" s="174"/>
      <c r="DU173" s="231"/>
      <c r="DV173" s="231"/>
      <c r="DW173" s="231"/>
      <c r="DX173" s="174"/>
      <c r="DY173" s="231"/>
      <c r="DZ173" s="231"/>
      <c r="EA173" s="231"/>
      <c r="EB173" s="174"/>
      <c r="EC173" s="231"/>
      <c r="ED173" s="231"/>
      <c r="EE173" s="231"/>
      <c r="EF173" s="174"/>
      <c r="EG173" s="231"/>
      <c r="EH173" s="231"/>
      <c r="EI173" s="231"/>
      <c r="EJ173" s="174"/>
      <c r="EK173" s="231"/>
      <c r="EL173" s="231"/>
      <c r="EM173" s="231"/>
      <c r="EN173" s="174"/>
      <c r="EO173" s="231"/>
      <c r="EP173" s="231"/>
      <c r="EQ173" s="231"/>
      <c r="ER173" s="174"/>
      <c r="ES173" s="231"/>
      <c r="ET173" s="231"/>
      <c r="EU173" s="231"/>
      <c r="EV173" s="174"/>
      <c r="EW173" s="231"/>
      <c r="EX173" s="231"/>
      <c r="EY173" s="231"/>
      <c r="EZ173" s="174"/>
      <c r="FA173" s="231"/>
      <c r="FB173" s="231"/>
      <c r="FC173" s="231"/>
      <c r="FD173" s="174"/>
      <c r="FE173" s="231"/>
      <c r="FF173" s="231"/>
      <c r="FG173" s="231"/>
      <c r="FH173" s="174"/>
      <c r="FI173" s="231"/>
      <c r="FJ173" s="231"/>
      <c r="FK173" s="231"/>
      <c r="FL173" s="174"/>
      <c r="FM173" s="231"/>
      <c r="FN173" s="231"/>
      <c r="FO173" s="231"/>
      <c r="FP173" s="174"/>
      <c r="FQ173" s="231"/>
      <c r="FR173" s="231"/>
      <c r="FS173" s="231"/>
      <c r="FT173" s="174"/>
      <c r="FU173" s="231"/>
      <c r="FV173" s="231"/>
      <c r="FW173" s="231"/>
      <c r="FX173" s="174"/>
      <c r="FY173" s="231"/>
      <c r="FZ173" s="231"/>
      <c r="GA173" s="231"/>
      <c r="GB173" s="174"/>
      <c r="GC173" s="231"/>
      <c r="GD173" s="231"/>
      <c r="GE173" s="231"/>
      <c r="GF173" s="174"/>
      <c r="GG173" s="231"/>
      <c r="GH173" s="231"/>
      <c r="GI173" s="231"/>
      <c r="GJ173" s="174"/>
      <c r="GK173" s="231"/>
      <c r="GL173" s="231"/>
      <c r="GM173" s="231"/>
      <c r="GN173" s="174"/>
      <c r="GO173" s="231"/>
      <c r="GP173" s="231"/>
      <c r="GQ173" s="231"/>
      <c r="GR173" s="174"/>
      <c r="GS173" s="231"/>
      <c r="GT173" s="231"/>
      <c r="GU173" s="231"/>
      <c r="GV173" s="174"/>
      <c r="GW173" s="231"/>
      <c r="GX173" s="231"/>
      <c r="GY173" s="231"/>
      <c r="GZ173" s="174"/>
      <c r="HA173" s="231"/>
      <c r="HB173" s="231"/>
      <c r="HC173" s="231"/>
      <c r="HD173" s="174"/>
      <c r="HE173" s="231"/>
      <c r="HF173" s="231"/>
      <c r="HG173" s="231"/>
      <c r="HH173" s="174"/>
      <c r="HI173" s="231"/>
      <c r="HJ173" s="231"/>
      <c r="HK173" s="231"/>
      <c r="HL173" s="174"/>
      <c r="HM173" s="231"/>
      <c r="HN173" s="231"/>
      <c r="HO173" s="231"/>
      <c r="HP173" s="174"/>
      <c r="HQ173" s="231"/>
      <c r="HR173" s="231"/>
      <c r="HS173" s="231"/>
      <c r="HT173" s="174"/>
      <c r="HU173" s="231"/>
      <c r="HV173" s="231"/>
      <c r="HW173" s="231"/>
      <c r="HX173" s="174"/>
      <c r="HY173" s="231"/>
      <c r="HZ173" s="231"/>
      <c r="IA173" s="231"/>
      <c r="IB173" s="174"/>
      <c r="IC173" s="231"/>
      <c r="ID173" s="231"/>
      <c r="IE173" s="231"/>
      <c r="IF173" s="174"/>
      <c r="IG173" s="231"/>
      <c r="IH173" s="231"/>
      <c r="II173" s="231"/>
      <c r="IJ173" s="174"/>
    </row>
    <row r="174" spans="1:244" s="173" customFormat="1" ht="15" customHeight="1">
      <c r="A174" s="19"/>
      <c r="B174" s="19"/>
      <c r="C174" s="90"/>
      <c r="D174" s="220"/>
      <c r="E174" s="93"/>
      <c r="F174" s="93"/>
      <c r="G174" s="96"/>
      <c r="H174" s="93"/>
      <c r="I174" s="93"/>
      <c r="J174" s="93"/>
      <c r="K174" s="93"/>
      <c r="L174" s="96"/>
      <c r="M174" s="93"/>
      <c r="N174" s="93"/>
      <c r="O174" s="93"/>
      <c r="P174" s="93"/>
      <c r="Q174" s="96"/>
      <c r="R174" s="8"/>
      <c r="S174" s="228"/>
      <c r="T174" s="228"/>
      <c r="U174" s="228"/>
      <c r="V174" s="228"/>
      <c r="W174" s="228"/>
      <c r="X174" s="229"/>
      <c r="Y174" s="228"/>
      <c r="Z174" s="98"/>
      <c r="AA174" s="228"/>
      <c r="AB174" s="228"/>
      <c r="AC174" s="228"/>
      <c r="AD174" s="98"/>
      <c r="AE174" s="228"/>
      <c r="AF174" s="228"/>
      <c r="AG174" s="228"/>
      <c r="AH174" s="98"/>
      <c r="AI174" s="228"/>
      <c r="AJ174" s="228"/>
      <c r="AK174" s="228"/>
      <c r="AL174" s="98"/>
      <c r="AM174" s="228"/>
      <c r="AN174" s="228"/>
      <c r="AO174" s="228"/>
      <c r="AP174" s="98"/>
      <c r="AQ174" s="228"/>
      <c r="AR174" s="228"/>
      <c r="AS174" s="228"/>
      <c r="AT174" s="98"/>
      <c r="AU174" s="228"/>
      <c r="AV174" s="228"/>
      <c r="AW174" s="228"/>
      <c r="AX174" s="98"/>
      <c r="AY174" s="228"/>
      <c r="AZ174" s="228"/>
      <c r="BA174" s="228"/>
      <c r="BB174" s="98"/>
      <c r="BC174" s="230"/>
      <c r="BD174" s="230"/>
      <c r="BE174" s="230"/>
      <c r="BF174" s="230"/>
      <c r="BG174" s="230"/>
      <c r="BH174" s="230"/>
      <c r="BI174" s="230"/>
      <c r="BJ174" s="230"/>
      <c r="BK174" s="230"/>
      <c r="BM174" s="230"/>
      <c r="BN174" s="230"/>
      <c r="BO174" s="230"/>
      <c r="BQ174" s="230"/>
      <c r="BR174" s="230"/>
      <c r="BS174" s="230"/>
      <c r="BU174" s="231"/>
      <c r="BV174" s="231"/>
      <c r="BW174" s="231"/>
      <c r="BX174" s="174"/>
      <c r="BY174" s="231"/>
      <c r="BZ174" s="231"/>
      <c r="CA174" s="231"/>
      <c r="CB174" s="174"/>
      <c r="CC174" s="231"/>
      <c r="CD174" s="231"/>
      <c r="CE174" s="231"/>
      <c r="CF174" s="174"/>
      <c r="CG174" s="231"/>
      <c r="CH174" s="231"/>
      <c r="CI174" s="231"/>
      <c r="CJ174" s="174"/>
      <c r="CK174" s="231"/>
      <c r="CL174" s="231"/>
      <c r="CM174" s="231"/>
      <c r="CN174" s="174"/>
      <c r="CO174" s="231"/>
      <c r="CP174" s="231"/>
      <c r="CQ174" s="231"/>
      <c r="CR174" s="174"/>
      <c r="CS174" s="231"/>
      <c r="CT174" s="231"/>
      <c r="CU174" s="231"/>
      <c r="CV174" s="174"/>
      <c r="CW174" s="231"/>
      <c r="CX174" s="231"/>
      <c r="CY174" s="231"/>
      <c r="CZ174" s="174"/>
      <c r="DA174" s="231"/>
      <c r="DB174" s="231"/>
      <c r="DC174" s="231"/>
      <c r="DD174" s="174"/>
      <c r="DE174" s="231"/>
      <c r="DF174" s="231"/>
      <c r="DG174" s="231"/>
      <c r="DH174" s="174"/>
      <c r="DI174" s="231"/>
      <c r="DJ174" s="231"/>
      <c r="DK174" s="231"/>
      <c r="DL174" s="174"/>
      <c r="DM174" s="231"/>
      <c r="DN174" s="231"/>
      <c r="DO174" s="231"/>
      <c r="DP174" s="174"/>
      <c r="DQ174" s="231"/>
      <c r="DR174" s="231"/>
      <c r="DS174" s="231"/>
      <c r="DT174" s="174"/>
      <c r="DU174" s="231"/>
      <c r="DV174" s="231"/>
      <c r="DW174" s="231"/>
      <c r="DX174" s="174"/>
      <c r="DY174" s="231"/>
      <c r="DZ174" s="231"/>
      <c r="EA174" s="231"/>
      <c r="EB174" s="174"/>
      <c r="EC174" s="231"/>
      <c r="ED174" s="231"/>
      <c r="EE174" s="231"/>
      <c r="EF174" s="174"/>
      <c r="EG174" s="231"/>
      <c r="EH174" s="231"/>
      <c r="EI174" s="231"/>
      <c r="EJ174" s="174"/>
      <c r="EK174" s="231"/>
      <c r="EL174" s="231"/>
      <c r="EM174" s="231"/>
      <c r="EN174" s="174"/>
      <c r="EO174" s="231"/>
      <c r="EP174" s="231"/>
      <c r="EQ174" s="231"/>
      <c r="ER174" s="174"/>
      <c r="ES174" s="231"/>
      <c r="ET174" s="231"/>
      <c r="EU174" s="231"/>
      <c r="EV174" s="174"/>
      <c r="EW174" s="231"/>
      <c r="EX174" s="231"/>
      <c r="EY174" s="231"/>
      <c r="EZ174" s="174"/>
      <c r="FA174" s="231"/>
      <c r="FB174" s="231"/>
      <c r="FC174" s="231"/>
      <c r="FD174" s="174"/>
      <c r="FE174" s="231"/>
      <c r="FF174" s="231"/>
      <c r="FG174" s="231"/>
      <c r="FH174" s="174"/>
      <c r="FI174" s="231"/>
      <c r="FJ174" s="231"/>
      <c r="FK174" s="231"/>
      <c r="FL174" s="174"/>
      <c r="FM174" s="231"/>
      <c r="FN174" s="231"/>
      <c r="FO174" s="231"/>
      <c r="FP174" s="174"/>
      <c r="FQ174" s="231"/>
      <c r="FR174" s="231"/>
      <c r="FS174" s="231"/>
      <c r="FT174" s="174"/>
      <c r="FU174" s="231"/>
      <c r="FV174" s="231"/>
      <c r="FW174" s="231"/>
      <c r="FX174" s="174"/>
      <c r="FY174" s="231"/>
      <c r="FZ174" s="231"/>
      <c r="GA174" s="231"/>
      <c r="GB174" s="174"/>
      <c r="GC174" s="231"/>
      <c r="GD174" s="231"/>
      <c r="GE174" s="231"/>
      <c r="GF174" s="174"/>
      <c r="GG174" s="231"/>
      <c r="GH174" s="231"/>
      <c r="GI174" s="231"/>
      <c r="GJ174" s="174"/>
      <c r="GK174" s="231"/>
      <c r="GL174" s="231"/>
      <c r="GM174" s="231"/>
      <c r="GN174" s="174"/>
      <c r="GO174" s="231"/>
      <c r="GP174" s="231"/>
      <c r="GQ174" s="231"/>
      <c r="GR174" s="174"/>
      <c r="GS174" s="231"/>
      <c r="GT174" s="231"/>
      <c r="GU174" s="231"/>
      <c r="GV174" s="174"/>
      <c r="GW174" s="231"/>
      <c r="GX174" s="231"/>
      <c r="GY174" s="231"/>
      <c r="GZ174" s="174"/>
      <c r="HA174" s="231"/>
      <c r="HB174" s="231"/>
      <c r="HC174" s="231"/>
      <c r="HD174" s="174"/>
      <c r="HE174" s="231"/>
      <c r="HF174" s="231"/>
      <c r="HG174" s="231"/>
      <c r="HH174" s="174"/>
      <c r="HI174" s="231"/>
      <c r="HJ174" s="231"/>
      <c r="HK174" s="231"/>
      <c r="HL174" s="174"/>
      <c r="HM174" s="231"/>
      <c r="HN174" s="231"/>
      <c r="HO174" s="231"/>
      <c r="HP174" s="174"/>
      <c r="HQ174" s="231"/>
      <c r="HR174" s="231"/>
      <c r="HS174" s="231"/>
      <c r="HT174" s="174"/>
      <c r="HU174" s="231"/>
      <c r="HV174" s="231"/>
      <c r="HW174" s="231"/>
      <c r="HX174" s="174"/>
      <c r="HY174" s="231"/>
      <c r="HZ174" s="231"/>
      <c r="IA174" s="231"/>
      <c r="IB174" s="174"/>
      <c r="IC174" s="231"/>
      <c r="ID174" s="231"/>
      <c r="IE174" s="231"/>
      <c r="IF174" s="174"/>
      <c r="IG174" s="231"/>
      <c r="IH174" s="231"/>
      <c r="II174" s="231"/>
      <c r="IJ174" s="174"/>
    </row>
    <row r="175" spans="1:244" s="110" customFormat="1" ht="15" customHeight="1">
      <c r="A175" s="19"/>
      <c r="B175" s="19"/>
      <c r="C175" s="90"/>
      <c r="D175" s="220"/>
      <c r="E175" s="106"/>
      <c r="F175" s="106"/>
      <c r="G175" s="106"/>
      <c r="H175" s="106"/>
      <c r="I175" s="106"/>
      <c r="J175" s="106"/>
      <c r="K175" s="106"/>
      <c r="L175" s="106"/>
      <c r="M175" s="106"/>
      <c r="N175" s="106"/>
      <c r="O175" s="106"/>
      <c r="P175" s="106"/>
      <c r="Q175" s="106"/>
      <c r="R175" s="8"/>
      <c r="S175" s="107"/>
      <c r="T175" s="107"/>
      <c r="U175" s="107"/>
      <c r="V175" s="107"/>
      <c r="W175" s="107"/>
      <c r="X175" s="91"/>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7"/>
      <c r="AX175" s="107"/>
      <c r="AY175" s="107"/>
      <c r="AZ175" s="107"/>
      <c r="BA175" s="107"/>
      <c r="BB175" s="107"/>
      <c r="BC175" s="109"/>
      <c r="BD175" s="109"/>
      <c r="BE175" s="12"/>
      <c r="BF175" s="12"/>
      <c r="BG175" s="12"/>
      <c r="BH175" s="12"/>
      <c r="BI175" s="12"/>
      <c r="BJ175" s="12"/>
      <c r="BK175" s="12"/>
      <c r="BL175" s="12"/>
      <c r="BM175" s="12"/>
      <c r="BN175" s="12"/>
      <c r="BO175" s="12"/>
      <c r="BP175" s="12"/>
      <c r="BQ175" s="12"/>
      <c r="BR175" s="12"/>
      <c r="BS175" s="12"/>
      <c r="BT175" s="12"/>
    </row>
    <row r="176" spans="1:244" s="125" customFormat="1" ht="12.75" customHeight="1">
      <c r="A176" s="19"/>
      <c r="B176" s="19"/>
      <c r="C176" s="90"/>
      <c r="D176" s="220"/>
      <c r="E176" s="163"/>
      <c r="F176" s="163"/>
      <c r="G176" s="183"/>
      <c r="H176" s="232"/>
      <c r="I176" s="232"/>
      <c r="J176" s="232"/>
      <c r="K176" s="232"/>
      <c r="L176" s="232"/>
      <c r="M176" s="232"/>
      <c r="N176" s="232"/>
      <c r="O176" s="232"/>
      <c r="P176" s="232"/>
      <c r="Q176" s="232"/>
      <c r="R176" s="8"/>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E176" s="12"/>
      <c r="BF176" s="12"/>
      <c r="BG176" s="12"/>
      <c r="BH176" s="12"/>
      <c r="BI176" s="12"/>
      <c r="BJ176" s="12"/>
      <c r="BK176" s="12"/>
      <c r="BL176" s="12"/>
      <c r="BM176" s="12"/>
      <c r="BN176" s="12"/>
      <c r="BO176" s="12"/>
      <c r="BP176" s="12"/>
      <c r="BQ176" s="12"/>
      <c r="BR176" s="12"/>
      <c r="BS176" s="12"/>
      <c r="BT176" s="12"/>
    </row>
    <row r="177" spans="1:72" ht="18" customHeight="1">
      <c r="A177" s="19"/>
      <c r="B177" s="19"/>
      <c r="C177" s="90"/>
      <c r="D177" s="118"/>
      <c r="E177" s="126"/>
      <c r="F177" s="126"/>
      <c r="G177" s="119" t="s">
        <v>53</v>
      </c>
      <c r="H177" s="120"/>
      <c r="I177" s="120"/>
      <c r="J177" s="120"/>
      <c r="K177" s="121"/>
      <c r="L177" s="122"/>
      <c r="M177" s="122"/>
      <c r="N177" s="122"/>
      <c r="O177" s="122"/>
      <c r="P177" s="118"/>
      <c r="Q177" s="233"/>
      <c r="R177" s="8"/>
      <c r="S177" s="141"/>
      <c r="T177" s="141"/>
      <c r="U177" s="141"/>
      <c r="V177" s="141"/>
      <c r="W177" s="141"/>
      <c r="X177" s="141"/>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E177" s="12"/>
      <c r="BF177" s="12"/>
      <c r="BG177" s="12"/>
      <c r="BH177" s="12"/>
      <c r="BI177" s="12"/>
      <c r="BJ177" s="12"/>
      <c r="BK177" s="12"/>
      <c r="BL177" s="12"/>
      <c r="BM177" s="12"/>
      <c r="BN177" s="12"/>
      <c r="BO177" s="12"/>
      <c r="BP177" s="12"/>
      <c r="BQ177" s="12"/>
      <c r="BR177" s="12"/>
      <c r="BS177" s="12"/>
      <c r="BT177" s="12"/>
    </row>
    <row r="178" spans="1:72" ht="24.75" customHeight="1">
      <c r="A178" s="19"/>
      <c r="B178" s="19"/>
      <c r="C178" s="90"/>
      <c r="D178" s="118"/>
      <c r="E178" s="126"/>
      <c r="F178" s="126"/>
      <c r="G178" s="234"/>
      <c r="H178" s="464" t="str">
        <f t="shared" ref="H178:P179" si="25">H3</f>
        <v>Harald</v>
      </c>
      <c r="I178" s="464" t="str">
        <f t="shared" si="25"/>
        <v>Lisbet</v>
      </c>
      <c r="J178" s="464" t="str">
        <f t="shared" si="25"/>
        <v>Hildegunn</v>
      </c>
      <c r="K178" s="464" t="str">
        <f t="shared" si="25"/>
        <v>Stian</v>
      </c>
      <c r="L178" s="464" t="str">
        <f t="shared" si="25"/>
        <v>Merete</v>
      </c>
      <c r="M178" s="464" t="str">
        <f t="shared" si="25"/>
        <v>Janicke</v>
      </c>
      <c r="N178" s="464" t="str">
        <f t="shared" si="25"/>
        <v>Silje</v>
      </c>
      <c r="O178" s="464" t="str">
        <f t="shared" si="25"/>
        <v>Asbjørn</v>
      </c>
      <c r="P178" s="464" t="str">
        <f t="shared" si="25"/>
        <v>Else</v>
      </c>
      <c r="Q178" s="129"/>
      <c r="R178" s="186"/>
      <c r="S178" s="141"/>
      <c r="T178" s="141"/>
      <c r="U178" s="141"/>
      <c r="V178" s="141"/>
      <c r="W178" s="141"/>
      <c r="X178" s="141"/>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E178" s="12"/>
      <c r="BF178" s="12"/>
      <c r="BG178" s="12"/>
      <c r="BH178" s="12"/>
      <c r="BI178" s="12"/>
      <c r="BJ178" s="12"/>
      <c r="BK178" s="12"/>
      <c r="BL178" s="12"/>
      <c r="BM178" s="12"/>
      <c r="BN178" s="12"/>
      <c r="BO178" s="12"/>
      <c r="BP178" s="12"/>
      <c r="BQ178" s="12"/>
      <c r="BR178" s="12"/>
      <c r="BS178" s="12"/>
      <c r="BT178" s="12"/>
    </row>
    <row r="179" spans="1:72" ht="12.75" customHeight="1">
      <c r="A179" s="19"/>
      <c r="B179" s="19"/>
      <c r="C179" s="90"/>
      <c r="D179" s="118"/>
      <c r="E179" s="126"/>
      <c r="F179" s="126"/>
      <c r="G179" s="235" t="s">
        <v>54</v>
      </c>
      <c r="H179" s="149">
        <f t="shared" si="25"/>
        <v>3</v>
      </c>
      <c r="I179" s="149">
        <f t="shared" si="25"/>
        <v>1</v>
      </c>
      <c r="J179" s="149">
        <f t="shared" si="25"/>
        <v>2</v>
      </c>
      <c r="K179" s="149">
        <f t="shared" si="25"/>
        <v>10</v>
      </c>
      <c r="L179" s="149">
        <f t="shared" si="25"/>
        <v>4</v>
      </c>
      <c r="M179" s="149">
        <f t="shared" si="25"/>
        <v>9</v>
      </c>
      <c r="N179" s="149">
        <f t="shared" si="25"/>
        <v>5</v>
      </c>
      <c r="O179" s="149">
        <f t="shared" si="25"/>
        <v>8</v>
      </c>
      <c r="P179" s="149">
        <f t="shared" si="25"/>
        <v>6</v>
      </c>
      <c r="Q179" s="133" t="s">
        <v>35</v>
      </c>
      <c r="R179" s="186"/>
      <c r="S179" s="141"/>
      <c r="T179" s="141"/>
      <c r="U179" s="141"/>
      <c r="V179" s="141"/>
      <c r="W179" s="141"/>
      <c r="X179" s="141"/>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E179" s="12"/>
      <c r="BF179" s="12"/>
      <c r="BG179" s="12"/>
      <c r="BH179" s="12"/>
      <c r="BI179" s="12"/>
      <c r="BJ179" s="12"/>
      <c r="BK179" s="12"/>
      <c r="BL179" s="12"/>
      <c r="BM179" s="12"/>
      <c r="BN179" s="12"/>
      <c r="BO179" s="12"/>
      <c r="BP179" s="12"/>
      <c r="BQ179" s="12"/>
      <c r="BR179" s="12"/>
      <c r="BS179" s="12"/>
      <c r="BT179" s="12"/>
    </row>
    <row r="180" spans="1:72" ht="12.75" customHeight="1">
      <c r="A180" s="19"/>
      <c r="B180" s="19"/>
      <c r="C180" s="90"/>
      <c r="D180" s="118"/>
      <c r="E180" s="136"/>
      <c r="F180" s="136"/>
      <c r="G180" s="150">
        <v>0</v>
      </c>
      <c r="H180" s="128" t="str">
        <f t="array" ref="H180">IF(COUNT(IF(H$5:H$54=$G180,H$5:H$54,"-"))=0,"-",COUNT(IF(H$5:H$54=$G180,H$5:H$54,"-")))</f>
        <v>-</v>
      </c>
      <c r="I180" s="128" t="str">
        <f t="array" ref="I180">IF(COUNT(IF(I$5:I$54=$G180,I$5:I$54,"-"))=0,"-",COUNT(IF(I$5:I$54=$G180,I$5:I$54,"-")))</f>
        <v>-</v>
      </c>
      <c r="J180" s="128" t="str">
        <f t="array" ref="J180">IF(COUNT(IF(J$5:J$54=$G180,J$5:J$54,"-"))=0,"-",COUNT(IF(J$5:J$54=$G180,J$5:J$54,"-")))</f>
        <v>-</v>
      </c>
      <c r="K180" s="128" t="str">
        <f t="array" ref="K180">IF(COUNT(IF(K$5:K$54=$G180,K$5:K$54,"-"))=0,"-",COUNT(IF(K$5:K$54=$G180,K$5:K$54,"-")))</f>
        <v>-</v>
      </c>
      <c r="L180" s="128" t="str">
        <f t="array" ref="L180">IF(COUNT(IF(L$5:L$54=$G180,L$5:L$54,"-"))=0,"-",COUNT(IF(L$5:L$54=$G180,L$5:L$54,"-")))</f>
        <v>-</v>
      </c>
      <c r="M180" s="128" t="str">
        <f t="array" ref="M180">IF(COUNT(IF(M$5:M$54=$G180,M$5:M$54,"-"))=0,"-",COUNT(IF(M$5:M$54=$G180,M$5:M$54,"-")))</f>
        <v>-</v>
      </c>
      <c r="N180" s="128" t="str">
        <f t="array" ref="N180">IF(COUNT(IF(N$5:N$54=$G180,N$5:N$54,"-"))=0,"-",COUNT(IF(N$5:N$54=$G180,N$5:N$54,"-")))</f>
        <v>-</v>
      </c>
      <c r="O180" s="128" t="str">
        <f t="array" ref="O180">IF(COUNT(IF(O$5:O$54=$G180,O$5:O$54,"-"))=0,"-",COUNT(IF(O$5:O$54=$G180,O$5:O$54,"-")))</f>
        <v>-</v>
      </c>
      <c r="P180" s="128" t="str">
        <f t="array" ref="P180">IF(COUNT(IF(P$5:P$54=$G180,P$5:P$54,"-"))=0,"-",COUNT(IF(P$5:P$54=$G180,P$5:P$54,"-")))</f>
        <v>-</v>
      </c>
      <c r="Q180" s="236" t="str">
        <f t="array" ref="Q180">IF(COUNT(IF(H$5:P$54=$G180,H$5:P$54,"-"))=0,"-",COUNT(IF(H$5:P$54=$G180,H$5:P$54)))</f>
        <v>-</v>
      </c>
      <c r="R180" s="186"/>
      <c r="S180" s="141"/>
      <c r="T180" s="141"/>
      <c r="U180" s="141"/>
      <c r="V180" s="141"/>
      <c r="W180" s="141"/>
      <c r="X180" s="141"/>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E180" s="12"/>
      <c r="BF180" s="12"/>
      <c r="BG180" s="12"/>
      <c r="BH180" s="12"/>
      <c r="BI180" s="12"/>
      <c r="BJ180" s="12"/>
      <c r="BK180" s="12"/>
      <c r="BL180" s="12"/>
      <c r="BM180" s="12"/>
      <c r="BN180" s="12"/>
      <c r="BO180" s="12"/>
      <c r="BP180" s="12"/>
      <c r="BQ180" s="12"/>
      <c r="BR180" s="12"/>
      <c r="BS180" s="12"/>
      <c r="BT180" s="12"/>
    </row>
    <row r="181" spans="1:72" ht="12.75" customHeight="1">
      <c r="A181" s="19"/>
      <c r="B181" s="19"/>
      <c r="C181" s="90"/>
      <c r="D181" s="118"/>
      <c r="E181" s="136"/>
      <c r="F181" s="136"/>
      <c r="G181" s="153">
        <f t="shared" ref="G181:G200" si="26">G180+1</f>
        <v>1</v>
      </c>
      <c r="H181" s="149" t="str">
        <f t="array" ref="H181">IF(COUNT(IF(H$5:H$54=$G181,H$5:H$54,"-"))=0,"-",COUNT(IF(H$5:H$54=$G181,H$5:H$54,"-")))</f>
        <v>-</v>
      </c>
      <c r="I181" s="149" t="str">
        <f t="array" ref="I181">IF(COUNT(IF(I$5:I$54=$G181,I$5:I$54,"-"))=0,"-",COUNT(IF(I$5:I$54=$G181,I$5:I$54,"-")))</f>
        <v>-</v>
      </c>
      <c r="J181" s="149" t="str">
        <f t="array" ref="J181">IF(COUNT(IF(J$5:J$54=$G181,J$5:J$54,"-"))=0,"-",COUNT(IF(J$5:J$54=$G181,J$5:J$54,"-")))</f>
        <v>-</v>
      </c>
      <c r="K181" s="149" t="str">
        <f t="array" ref="K181">IF(COUNT(IF(K$5:K$54=$G181,K$5:K$54,"-"))=0,"-",COUNT(IF(K$5:K$54=$G181,K$5:K$54,"-")))</f>
        <v>-</v>
      </c>
      <c r="L181" s="149" t="str">
        <f t="array" ref="L181">IF(COUNT(IF(L$5:L$54=$G181,L$5:L$54,"-"))=0,"-",COUNT(IF(L$5:L$54=$G181,L$5:L$54,"-")))</f>
        <v>-</v>
      </c>
      <c r="M181" s="149" t="str">
        <f t="array" ref="M181">IF(COUNT(IF(M$5:M$54=$G181,M$5:M$54,"-"))=0,"-",COUNT(IF(M$5:M$54=$G181,M$5:M$54,"-")))</f>
        <v>-</v>
      </c>
      <c r="N181" s="149" t="str">
        <f t="array" ref="N181">IF(COUNT(IF(N$5:N$54=$G181,N$5:N$54,"-"))=0,"-",COUNT(IF(N$5:N$54=$G181,N$5:N$54,"-")))</f>
        <v>-</v>
      </c>
      <c r="O181" s="149" t="str">
        <f t="array" ref="O181">IF(COUNT(IF(O$5:O$54=$G181,O$5:O$54,"-"))=0,"-",COUNT(IF(O$5:O$54=$G181,O$5:O$54,"-")))</f>
        <v>-</v>
      </c>
      <c r="P181" s="149" t="str">
        <f t="array" ref="P181">IF(COUNT(IF(P$5:P$54=$G181,P$5:P$54,"-"))=0,"-",COUNT(IF(P$5:P$54=$G181,P$5:P$54,"-")))</f>
        <v>-</v>
      </c>
      <c r="Q181" s="234" t="str">
        <f t="array" ref="Q181">IF(COUNT(IF(H$5:P$54=$G181,H$5:P$54,"-"))=0,"-",COUNT(IF(H$5:P$54=$G181,H$5:P$54)))</f>
        <v>-</v>
      </c>
      <c r="R181" s="186"/>
      <c r="S181" s="141"/>
      <c r="T181" s="141"/>
      <c r="U181" s="141"/>
      <c r="V181" s="141"/>
      <c r="W181" s="141"/>
      <c r="X181" s="141"/>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E181" s="12"/>
      <c r="BF181" s="12"/>
      <c r="BG181" s="12"/>
      <c r="BH181" s="12"/>
      <c r="BI181" s="12"/>
      <c r="BJ181" s="12"/>
      <c r="BK181" s="12"/>
      <c r="BL181" s="12"/>
      <c r="BM181" s="12"/>
      <c r="BN181" s="12"/>
      <c r="BO181" s="12"/>
      <c r="BP181" s="12"/>
      <c r="BQ181" s="12"/>
      <c r="BR181" s="12"/>
      <c r="BS181" s="12"/>
      <c r="BT181" s="12"/>
    </row>
    <row r="182" spans="1:72" ht="12.75" customHeight="1">
      <c r="A182" s="19"/>
      <c r="B182" s="19"/>
      <c r="C182" s="90"/>
      <c r="D182" s="118"/>
      <c r="E182" s="136"/>
      <c r="F182" s="136"/>
      <c r="G182" s="153">
        <f t="shared" si="26"/>
        <v>2</v>
      </c>
      <c r="H182" s="149">
        <f t="array" ref="H182">IF(COUNT(IF(H$5:H$54=$G182,H$5:H$54,"-"))=0,"-",COUNT(IF(H$5:H$54=$G182,H$5:H$54,"-")))</f>
        <v>4</v>
      </c>
      <c r="I182" s="149">
        <f t="array" ref="I182">IF(COUNT(IF(I$5:I$54=$G182,I$5:I$54,"-"))=0,"-",COUNT(IF(I$5:I$54=$G182,I$5:I$54,"-")))</f>
        <v>4</v>
      </c>
      <c r="J182" s="149">
        <f t="array" ref="J182">IF(COUNT(IF(J$5:J$54=$G182,J$5:J$54,"-"))=0,"-",COUNT(IF(J$5:J$54=$G182,J$5:J$54,"-")))</f>
        <v>4</v>
      </c>
      <c r="K182" s="149">
        <f t="array" ref="K182">IF(COUNT(IF(K$5:K$54=$G182,K$5:K$54,"-"))=0,"-",COUNT(IF(K$5:K$54=$G182,K$5:K$54,"-")))</f>
        <v>4</v>
      </c>
      <c r="L182" s="149">
        <f t="array" ref="L182">IF(COUNT(IF(L$5:L$54=$G182,L$5:L$54,"-"))=0,"-",COUNT(IF(L$5:L$54=$G182,L$5:L$54,"-")))</f>
        <v>4</v>
      </c>
      <c r="M182" s="149">
        <f t="array" ref="M182">IF(COUNT(IF(M$5:M$54=$G182,M$5:M$54,"-"))=0,"-",COUNT(IF(M$5:M$54=$G182,M$5:M$54,"-")))</f>
        <v>4</v>
      </c>
      <c r="N182" s="149">
        <f t="array" ref="N182">IF(COUNT(IF(N$5:N$54=$G182,N$5:N$54,"-"))=0,"-",COUNT(IF(N$5:N$54=$G182,N$5:N$54,"-")))</f>
        <v>4</v>
      </c>
      <c r="O182" s="149">
        <f t="array" ref="O182">IF(COUNT(IF(O$5:O$54=$G182,O$5:O$54,"-"))=0,"-",COUNT(IF(O$5:O$54=$G182,O$5:O$54,"-")))</f>
        <v>4</v>
      </c>
      <c r="P182" s="149">
        <f t="array" ref="P182">IF(COUNT(IF(P$5:P$54=$G182,P$5:P$54,"-"))=0,"-",COUNT(IF(P$5:P$54=$G182,P$5:P$54,"-")))</f>
        <v>4</v>
      </c>
      <c r="Q182" s="234">
        <f t="array" ref="Q182">IF(COUNT(IF(H$5:P$54=$G182,H$5:P$54,"-"))=0,"-",COUNT(IF(H$5:P$54=$G182,H$5:P$54)))</f>
        <v>36</v>
      </c>
      <c r="R182" s="186"/>
      <c r="S182" s="141"/>
      <c r="T182" s="141"/>
      <c r="U182" s="141"/>
      <c r="V182" s="141"/>
      <c r="W182" s="141"/>
      <c r="X182" s="141"/>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E182" s="12"/>
      <c r="BF182" s="12"/>
      <c r="BG182" s="12"/>
      <c r="BH182" s="12"/>
      <c r="BI182" s="12"/>
      <c r="BJ182" s="12"/>
      <c r="BK182" s="12"/>
      <c r="BL182" s="12"/>
      <c r="BM182" s="12"/>
      <c r="BN182" s="12"/>
      <c r="BO182" s="12"/>
      <c r="BP182" s="12"/>
      <c r="BQ182" s="12"/>
      <c r="BR182" s="12"/>
      <c r="BS182" s="12"/>
      <c r="BT182" s="12"/>
    </row>
    <row r="183" spans="1:72" ht="12.75" customHeight="1">
      <c r="A183" s="19"/>
      <c r="B183" s="19"/>
      <c r="C183" s="90"/>
      <c r="D183" s="118"/>
      <c r="E183" s="136"/>
      <c r="F183" s="136"/>
      <c r="G183" s="153">
        <f t="shared" si="26"/>
        <v>3</v>
      </c>
      <c r="H183" s="149">
        <f t="array" ref="H183">IF(COUNT(IF(H$5:H$54=$G183,H$5:H$54,"-"))=0,"-",COUNT(IF(H$5:H$54=$G183,H$5:H$54,"-")))</f>
        <v>4</v>
      </c>
      <c r="I183" s="149">
        <f t="array" ref="I183">IF(COUNT(IF(I$5:I$54=$G183,I$5:I$54,"-"))=0,"-",COUNT(IF(I$5:I$54=$G183,I$5:I$54,"-")))</f>
        <v>5</v>
      </c>
      <c r="J183" s="149">
        <f t="array" ref="J183">IF(COUNT(IF(J$5:J$54=$G183,J$5:J$54,"-"))=0,"-",COUNT(IF(J$5:J$54=$G183,J$5:J$54,"-")))</f>
        <v>4</v>
      </c>
      <c r="K183" s="149">
        <f t="array" ref="K183">IF(COUNT(IF(K$5:K$54=$G183,K$5:K$54,"-"))=0,"-",COUNT(IF(K$5:K$54=$G183,K$5:K$54,"-")))</f>
        <v>4</v>
      </c>
      <c r="L183" s="149">
        <f t="array" ref="L183">IF(COUNT(IF(L$5:L$54=$G183,L$5:L$54,"-"))=0,"-",COUNT(IF(L$5:L$54=$G183,L$5:L$54,"-")))</f>
        <v>3</v>
      </c>
      <c r="M183" s="149">
        <f t="array" ref="M183">IF(COUNT(IF(M$5:M$54=$G183,M$5:M$54,"-"))=0,"-",COUNT(IF(M$5:M$54=$G183,M$5:M$54,"-")))</f>
        <v>4</v>
      </c>
      <c r="N183" s="149">
        <f t="array" ref="N183">IF(COUNT(IF(N$5:N$54=$G183,N$5:N$54,"-"))=0,"-",COUNT(IF(N$5:N$54=$G183,N$5:N$54,"-")))</f>
        <v>3</v>
      </c>
      <c r="O183" s="149">
        <f t="array" ref="O183">IF(COUNT(IF(O$5:O$54=$G183,O$5:O$54,"-"))=0,"-",COUNT(IF(O$5:O$54=$G183,O$5:O$54,"-")))</f>
        <v>3</v>
      </c>
      <c r="P183" s="149">
        <f t="array" ref="P183">IF(COUNT(IF(P$5:P$54=$G183,P$5:P$54,"-"))=0,"-",COUNT(IF(P$5:P$54=$G183,P$5:P$54,"-")))</f>
        <v>4</v>
      </c>
      <c r="Q183" s="234">
        <f t="array" ref="Q183">IF(COUNT(IF(H$5:P$54=$G183,H$5:P$54,"-"))=0,"-",COUNT(IF(H$5:P$54=$G183,H$5:P$54)))</f>
        <v>34</v>
      </c>
      <c r="R183" s="186"/>
      <c r="S183" s="141"/>
      <c r="T183" s="141"/>
      <c r="U183" s="141"/>
      <c r="V183" s="141"/>
      <c r="W183" s="141"/>
      <c r="X183" s="141"/>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E183" s="12"/>
      <c r="BF183" s="12"/>
      <c r="BG183" s="12"/>
      <c r="BH183" s="12"/>
      <c r="BI183" s="12"/>
      <c r="BJ183" s="12"/>
      <c r="BK183" s="12"/>
      <c r="BL183" s="12"/>
      <c r="BM183" s="12"/>
      <c r="BN183" s="12"/>
      <c r="BO183" s="12"/>
      <c r="BP183" s="12"/>
      <c r="BQ183" s="12"/>
      <c r="BR183" s="12"/>
      <c r="BS183" s="12"/>
      <c r="BT183" s="12"/>
    </row>
    <row r="184" spans="1:72" ht="12.75" customHeight="1">
      <c r="A184" s="19"/>
      <c r="B184" s="19"/>
      <c r="C184" s="90"/>
      <c r="D184" s="118"/>
      <c r="E184" s="136"/>
      <c r="F184" s="136"/>
      <c r="G184" s="153">
        <f t="shared" si="26"/>
        <v>4</v>
      </c>
      <c r="H184" s="149">
        <f t="array" ref="H184">IF(COUNT(IF(H$5:H$54=$G184,H$5:H$54,"-"))=0,"-",COUNT(IF(H$5:H$54=$G184,H$5:H$54,"-")))</f>
        <v>6</v>
      </c>
      <c r="I184" s="149">
        <f t="array" ref="I184">IF(COUNT(IF(I$5:I$54=$G184,I$5:I$54,"-"))=0,"-",COUNT(IF(I$5:I$54=$G184,I$5:I$54,"-")))</f>
        <v>5</v>
      </c>
      <c r="J184" s="149">
        <f t="array" ref="J184">IF(COUNT(IF(J$5:J$54=$G184,J$5:J$54,"-"))=0,"-",COUNT(IF(J$5:J$54=$G184,J$5:J$54,"-")))</f>
        <v>6</v>
      </c>
      <c r="K184" s="149">
        <f t="array" ref="K184">IF(COUNT(IF(K$5:K$54=$G184,K$5:K$54,"-"))=0,"-",COUNT(IF(K$5:K$54=$G184,K$5:K$54,"-")))</f>
        <v>6</v>
      </c>
      <c r="L184" s="149">
        <f t="array" ref="L184">IF(COUNT(IF(L$5:L$54=$G184,L$5:L$54,"-"))=0,"-",COUNT(IF(L$5:L$54=$G184,L$5:L$54,"-")))</f>
        <v>5</v>
      </c>
      <c r="M184" s="149">
        <f t="array" ref="M184">IF(COUNT(IF(M$5:M$54=$G184,M$5:M$54,"-"))=0,"-",COUNT(IF(M$5:M$54=$G184,M$5:M$54,"-")))</f>
        <v>6</v>
      </c>
      <c r="N184" s="149">
        <f t="array" ref="N184">IF(COUNT(IF(N$5:N$54=$G184,N$5:N$54,"-"))=0,"-",COUNT(IF(N$5:N$54=$G184,N$5:N$54,"-")))</f>
        <v>7</v>
      </c>
      <c r="O184" s="149">
        <f t="array" ref="O184">IF(COUNT(IF(O$5:O$54=$G184,O$5:O$54,"-"))=0,"-",COUNT(IF(O$5:O$54=$G184,O$5:O$54,"-")))</f>
        <v>7</v>
      </c>
      <c r="P184" s="149">
        <f t="array" ref="P184">IF(COUNT(IF(P$5:P$54=$G184,P$5:P$54,"-"))=0,"-",COUNT(IF(P$5:P$54=$G184,P$5:P$54,"-")))</f>
        <v>5</v>
      </c>
      <c r="Q184" s="234">
        <f t="array" ref="Q184">IF(COUNT(IF(H$5:P$54=$G184,H$5:P$54,"-"))=0,"-",COUNT(IF(H$5:P$54=$G184,H$5:P$54)))</f>
        <v>53</v>
      </c>
      <c r="R184" s="186"/>
      <c r="S184" s="141"/>
      <c r="T184" s="141"/>
      <c r="U184" s="141"/>
      <c r="V184" s="141"/>
      <c r="W184" s="141"/>
      <c r="X184" s="141"/>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E184" s="12"/>
      <c r="BF184" s="12"/>
      <c r="BG184" s="12"/>
      <c r="BH184" s="12"/>
      <c r="BI184" s="12"/>
      <c r="BJ184" s="12"/>
      <c r="BK184" s="12"/>
      <c r="BL184" s="12"/>
      <c r="BM184" s="12"/>
      <c r="BN184" s="12"/>
      <c r="BO184" s="12"/>
      <c r="BP184" s="12"/>
      <c r="BQ184" s="12"/>
      <c r="BR184" s="12"/>
      <c r="BS184" s="12"/>
      <c r="BT184" s="12"/>
    </row>
    <row r="185" spans="1:72" ht="12.75" customHeight="1">
      <c r="A185" s="19"/>
      <c r="B185" s="19"/>
      <c r="C185" s="90"/>
      <c r="D185" s="118"/>
      <c r="E185" s="136"/>
      <c r="F185" s="136"/>
      <c r="G185" s="153">
        <f t="shared" si="26"/>
        <v>5</v>
      </c>
      <c r="H185" s="149">
        <f t="array" ref="H185">IF(COUNT(IF(H$5:H$54=$G185,H$5:H$54,"-"))=0,"-",COUNT(IF(H$5:H$54=$G185,H$5:H$54,"-")))</f>
        <v>5</v>
      </c>
      <c r="I185" s="149">
        <f t="array" ref="I185">IF(COUNT(IF(I$5:I$54=$G185,I$5:I$54,"-"))=0,"-",COUNT(IF(I$5:I$54=$G185,I$5:I$54,"-")))</f>
        <v>6</v>
      </c>
      <c r="J185" s="149">
        <f t="array" ref="J185">IF(COUNT(IF(J$5:J$54=$G185,J$5:J$54,"-"))=0,"-",COUNT(IF(J$5:J$54=$G185,J$5:J$54,"-")))</f>
        <v>4</v>
      </c>
      <c r="K185" s="149">
        <f t="array" ref="K185">IF(COUNT(IF(K$5:K$54=$G185,K$5:K$54,"-"))=0,"-",COUNT(IF(K$5:K$54=$G185,K$5:K$54,"-")))</f>
        <v>5</v>
      </c>
      <c r="L185" s="149">
        <f t="array" ref="L185">IF(COUNT(IF(L$5:L$54=$G185,L$5:L$54,"-"))=0,"-",COUNT(IF(L$5:L$54=$G185,L$5:L$54,"-")))</f>
        <v>7</v>
      </c>
      <c r="M185" s="149">
        <f t="array" ref="M185">IF(COUNT(IF(M$5:M$54=$G185,M$5:M$54,"-"))=0,"-",COUNT(IF(M$5:M$54=$G185,M$5:M$54,"-")))</f>
        <v>6</v>
      </c>
      <c r="N185" s="149">
        <f t="array" ref="N185">IF(COUNT(IF(N$5:N$54=$G185,N$5:N$54,"-"))=0,"-",COUNT(IF(N$5:N$54=$G185,N$5:N$54,"-")))</f>
        <v>6</v>
      </c>
      <c r="O185" s="149">
        <f t="array" ref="O185">IF(COUNT(IF(O$5:O$54=$G185,O$5:O$54,"-"))=0,"-",COUNT(IF(O$5:O$54=$G185,O$5:O$54,"-")))</f>
        <v>5</v>
      </c>
      <c r="P185" s="149">
        <f t="array" ref="P185">IF(COUNT(IF(P$5:P$54=$G185,P$5:P$54,"-"))=0,"-",COUNT(IF(P$5:P$54=$G185,P$5:P$54,"-")))</f>
        <v>5</v>
      </c>
      <c r="Q185" s="234">
        <f t="array" ref="Q185">IF(COUNT(IF(H$5:P$54=$G185,H$5:P$54,"-"))=0,"-",COUNT(IF(H$5:P$54=$G185,H$5:P$54)))</f>
        <v>49</v>
      </c>
      <c r="R185" s="186"/>
      <c r="S185" s="141"/>
      <c r="T185" s="141"/>
      <c r="U185" s="141"/>
      <c r="V185" s="141"/>
      <c r="W185" s="141"/>
      <c r="X185" s="141"/>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E185" s="12"/>
      <c r="BF185" s="12"/>
      <c r="BG185" s="12"/>
      <c r="BH185" s="12"/>
      <c r="BI185" s="12"/>
      <c r="BJ185" s="12"/>
      <c r="BK185" s="12"/>
      <c r="BL185" s="12"/>
      <c r="BM185" s="12"/>
      <c r="BN185" s="12"/>
      <c r="BO185" s="12"/>
      <c r="BP185" s="12"/>
      <c r="BQ185" s="12"/>
      <c r="BR185" s="12"/>
      <c r="BS185" s="12"/>
      <c r="BT185" s="12"/>
    </row>
    <row r="186" spans="1:72" ht="12.75" customHeight="1">
      <c r="A186" s="19"/>
      <c r="B186" s="19"/>
      <c r="C186" s="90"/>
      <c r="D186" s="118"/>
      <c r="E186" s="136"/>
      <c r="F186" s="136"/>
      <c r="G186" s="153">
        <f t="shared" si="26"/>
        <v>6</v>
      </c>
      <c r="H186" s="149">
        <f t="array" ref="H186">IF(COUNT(IF(H$5:H$54=$G186,H$5:H$54,"-"))=0,"-",COUNT(IF(H$5:H$54=$G186,H$5:H$54,"-")))</f>
        <v>9</v>
      </c>
      <c r="I186" s="149">
        <f t="array" ref="I186">IF(COUNT(IF(I$5:I$54=$G186,I$5:I$54,"-"))=0,"-",COUNT(IF(I$5:I$54=$G186,I$5:I$54,"-")))</f>
        <v>8</v>
      </c>
      <c r="J186" s="149">
        <f t="array" ref="J186">IF(COUNT(IF(J$5:J$54=$G186,J$5:J$54,"-"))=0,"-",COUNT(IF(J$5:J$54=$G186,J$5:J$54,"-")))</f>
        <v>10</v>
      </c>
      <c r="K186" s="149">
        <f t="array" ref="K186">IF(COUNT(IF(K$5:K$54=$G186,K$5:K$54,"-"))=0,"-",COUNT(IF(K$5:K$54=$G186,K$5:K$54,"-")))</f>
        <v>9</v>
      </c>
      <c r="L186" s="149">
        <f t="array" ref="L186">IF(COUNT(IF(L$5:L$54=$G186,L$5:L$54,"-"))=0,"-",COUNT(IF(L$5:L$54=$G186,L$5:L$54,"-")))</f>
        <v>9</v>
      </c>
      <c r="M186" s="149">
        <f t="array" ref="M186">IF(COUNT(IF(M$5:M$54=$G186,M$5:M$54,"-"))=0,"-",COUNT(IF(M$5:M$54=$G186,M$5:M$54,"-")))</f>
        <v>9</v>
      </c>
      <c r="N186" s="149">
        <f t="array" ref="N186">IF(COUNT(IF(N$5:N$54=$G186,N$5:N$54,"-"))=0,"-",COUNT(IF(N$5:N$54=$G186,N$5:N$54,"-")))</f>
        <v>8</v>
      </c>
      <c r="O186" s="149">
        <f t="array" ref="O186">IF(COUNT(IF(O$5:O$54=$G186,O$5:O$54,"-"))=0,"-",COUNT(IF(O$5:O$54=$G186,O$5:O$54,"-")))</f>
        <v>9</v>
      </c>
      <c r="P186" s="149">
        <f t="array" ref="P186">IF(COUNT(IF(P$5:P$54=$G186,P$5:P$54,"-"))=0,"-",COUNT(IF(P$5:P$54=$G186,P$5:P$54,"-")))</f>
        <v>9</v>
      </c>
      <c r="Q186" s="234">
        <f t="array" ref="Q186">IF(COUNT(IF(H$5:P$54=$G186,H$5:P$54,"-"))=0,"-",COUNT(IF(H$5:P$54=$G186,H$5:P$54)))</f>
        <v>80</v>
      </c>
      <c r="R186" s="186"/>
      <c r="S186" s="141"/>
      <c r="T186" s="141"/>
      <c r="U186" s="141"/>
      <c r="V186" s="141"/>
      <c r="W186" s="141"/>
      <c r="X186" s="141"/>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E186" s="12"/>
      <c r="BF186" s="12"/>
      <c r="BG186" s="12"/>
      <c r="BH186" s="12"/>
      <c r="BI186" s="12"/>
      <c r="BJ186" s="12"/>
      <c r="BK186" s="12"/>
      <c r="BL186" s="12"/>
      <c r="BM186" s="12"/>
      <c r="BN186" s="12"/>
      <c r="BO186" s="12"/>
      <c r="BP186" s="12"/>
      <c r="BQ186" s="12"/>
      <c r="BR186" s="12"/>
      <c r="BS186" s="12"/>
      <c r="BT186" s="12"/>
    </row>
    <row r="187" spans="1:72" ht="12.75" customHeight="1">
      <c r="A187" s="19"/>
      <c r="B187" s="19"/>
      <c r="C187" s="90"/>
      <c r="D187" s="118"/>
      <c r="E187" s="136"/>
      <c r="F187" s="136"/>
      <c r="G187" s="153">
        <f t="shared" si="26"/>
        <v>7</v>
      </c>
      <c r="H187" s="149">
        <f t="array" ref="H187">IF(COUNT(IF(H$5:H$54=$G187,H$5:H$54,"-"))=0,"-",COUNT(IF(H$5:H$54=$G187,H$5:H$54,"-")))</f>
        <v>7</v>
      </c>
      <c r="I187" s="149">
        <f t="array" ref="I187">IF(COUNT(IF(I$5:I$54=$G187,I$5:I$54,"-"))=0,"-",COUNT(IF(I$5:I$54=$G187,I$5:I$54,"-")))</f>
        <v>7</v>
      </c>
      <c r="J187" s="149">
        <f t="array" ref="J187">IF(COUNT(IF(J$5:J$54=$G187,J$5:J$54,"-"))=0,"-",COUNT(IF(J$5:J$54=$G187,J$5:J$54,"-")))</f>
        <v>7</v>
      </c>
      <c r="K187" s="149">
        <f t="array" ref="K187">IF(COUNT(IF(K$5:K$54=$G187,K$5:K$54,"-"))=0,"-",COUNT(IF(K$5:K$54=$G187,K$5:K$54,"-")))</f>
        <v>8</v>
      </c>
      <c r="L187" s="149">
        <f t="array" ref="L187">IF(COUNT(IF(L$5:L$54=$G187,L$5:L$54,"-"))=0,"-",COUNT(IF(L$5:L$54=$G187,L$5:L$54,"-")))</f>
        <v>8</v>
      </c>
      <c r="M187" s="149">
        <f t="array" ref="M187">IF(COUNT(IF(M$5:M$54=$G187,M$5:M$54,"-"))=0,"-",COUNT(IF(M$5:M$54=$G187,M$5:M$54,"-")))</f>
        <v>6</v>
      </c>
      <c r="N187" s="149">
        <f t="array" ref="N187">IF(COUNT(IF(N$5:N$54=$G187,N$5:N$54,"-"))=0,"-",COUNT(IF(N$5:N$54=$G187,N$5:N$54,"-")))</f>
        <v>7</v>
      </c>
      <c r="O187" s="149">
        <f t="array" ref="O187">IF(COUNT(IF(O$5:O$54=$G187,O$5:O$54,"-"))=0,"-",COUNT(IF(O$5:O$54=$G187,O$5:O$54,"-")))</f>
        <v>7</v>
      </c>
      <c r="P187" s="149">
        <f t="array" ref="P187">IF(COUNT(IF(P$5:P$54=$G187,P$5:P$54,"-"))=0,"-",COUNT(IF(P$5:P$54=$G187,P$5:P$54,"-")))</f>
        <v>8</v>
      </c>
      <c r="Q187" s="234">
        <f t="array" ref="Q187">IF(COUNT(IF(H$5:P$54=$G187,H$5:P$54,"-"))=0,"-",COUNT(IF(H$5:P$54=$G187,H$5:P$54)))</f>
        <v>65</v>
      </c>
      <c r="R187" s="186"/>
      <c r="S187" s="141"/>
      <c r="T187" s="141"/>
      <c r="U187" s="141"/>
      <c r="V187" s="141"/>
      <c r="W187" s="141"/>
      <c r="X187" s="141"/>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E187" s="12"/>
      <c r="BF187" s="12"/>
      <c r="BG187" s="12"/>
      <c r="BH187" s="12"/>
      <c r="BI187" s="12"/>
      <c r="BJ187" s="12"/>
      <c r="BK187" s="12"/>
      <c r="BL187" s="12"/>
      <c r="BM187" s="12"/>
      <c r="BN187" s="12"/>
      <c r="BO187" s="12"/>
      <c r="BP187" s="12"/>
      <c r="BQ187" s="12"/>
      <c r="BR187" s="12"/>
      <c r="BS187" s="12"/>
      <c r="BT187" s="12"/>
    </row>
    <row r="188" spans="1:72" ht="12.75" customHeight="1">
      <c r="A188" s="19"/>
      <c r="B188" s="19"/>
      <c r="C188" s="90"/>
      <c r="D188" s="118"/>
      <c r="E188" s="136"/>
      <c r="F188" s="136"/>
      <c r="G188" s="153">
        <f t="shared" si="26"/>
        <v>8</v>
      </c>
      <c r="H188" s="149">
        <f t="array" ref="H188">IF(COUNT(IF(H$5:H$54=$G188,H$5:H$54,"-"))=0,"-",COUNT(IF(H$5:H$54=$G188,H$5:H$54,"-")))</f>
        <v>4</v>
      </c>
      <c r="I188" s="149">
        <f t="array" ref="I188">IF(COUNT(IF(I$5:I$54=$G188,I$5:I$54,"-"))=0,"-",COUNT(IF(I$5:I$54=$G188,I$5:I$54,"-")))</f>
        <v>4</v>
      </c>
      <c r="J188" s="149">
        <f t="array" ref="J188">IF(COUNT(IF(J$5:J$54=$G188,J$5:J$54,"-"))=0,"-",COUNT(IF(J$5:J$54=$G188,J$5:J$54,"-")))</f>
        <v>4</v>
      </c>
      <c r="K188" s="149">
        <f t="array" ref="K188">IF(COUNT(IF(K$5:K$54=$G188,K$5:K$54,"-"))=0,"-",COUNT(IF(K$5:K$54=$G188,K$5:K$54,"-")))</f>
        <v>2</v>
      </c>
      <c r="L188" s="149">
        <f t="array" ref="L188">IF(COUNT(IF(L$5:L$54=$G188,L$5:L$54,"-"))=0,"-",COUNT(IF(L$5:L$54=$G188,L$5:L$54,"-")))</f>
        <v>3</v>
      </c>
      <c r="M188" s="149">
        <f t="array" ref="M188">IF(COUNT(IF(M$5:M$54=$G188,M$5:M$54,"-"))=0,"-",COUNT(IF(M$5:M$54=$G188,M$5:M$54,"-")))</f>
        <v>5</v>
      </c>
      <c r="N188" s="149">
        <f t="array" ref="N188">IF(COUNT(IF(N$5:N$54=$G188,N$5:N$54,"-"))=0,"-",COUNT(IF(N$5:N$54=$G188,N$5:N$54,"-")))</f>
        <v>4</v>
      </c>
      <c r="O188" s="149">
        <f t="array" ref="O188">IF(COUNT(IF(O$5:O$54=$G188,O$5:O$54,"-"))=0,"-",COUNT(IF(O$5:O$54=$G188,O$5:O$54,"-")))</f>
        <v>4</v>
      </c>
      <c r="P188" s="149">
        <f t="array" ref="P188">IF(COUNT(IF(P$5:P$54=$G188,P$5:P$54,"-"))=0,"-",COUNT(IF(P$5:P$54=$G188,P$5:P$54,"-")))</f>
        <v>4</v>
      </c>
      <c r="Q188" s="234">
        <f t="array" ref="Q188">IF(COUNT(IF(H$5:P$54=$G188,H$5:P$54,"-"))=0,"-",COUNT(IF(H$5:P$54=$G188,H$5:P$54)))</f>
        <v>34</v>
      </c>
      <c r="R188" s="186"/>
      <c r="S188" s="141"/>
      <c r="T188" s="141"/>
      <c r="U188" s="141"/>
      <c r="V188" s="141"/>
      <c r="W188" s="141"/>
      <c r="X188" s="141"/>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E188" s="12"/>
      <c r="BF188" s="12"/>
      <c r="BG188" s="12"/>
      <c r="BH188" s="12"/>
      <c r="BI188" s="12"/>
      <c r="BJ188" s="12"/>
      <c r="BK188" s="12"/>
      <c r="BL188" s="12"/>
      <c r="BM188" s="12"/>
      <c r="BN188" s="12"/>
      <c r="BO188" s="12"/>
      <c r="BP188" s="12"/>
      <c r="BQ188" s="12"/>
      <c r="BR188" s="12"/>
      <c r="BS188" s="12"/>
      <c r="BT188" s="12"/>
    </row>
    <row r="189" spans="1:72" ht="12.75" customHeight="1">
      <c r="A189" s="19"/>
      <c r="B189" s="19"/>
      <c r="C189" s="90"/>
      <c r="D189" s="118"/>
      <c r="E189" s="136"/>
      <c r="F189" s="136"/>
      <c r="G189" s="153">
        <f t="shared" si="26"/>
        <v>9</v>
      </c>
      <c r="H189" s="149">
        <f t="array" ref="H189">IF(COUNT(IF(H$5:H$54=$G189,H$5:H$54,"-"))=0,"-",COUNT(IF(H$5:H$54=$G189,H$5:H$54,"-")))</f>
        <v>3</v>
      </c>
      <c r="I189" s="149">
        <f t="array" ref="I189">IF(COUNT(IF(I$5:I$54=$G189,I$5:I$54,"-"))=0,"-",COUNT(IF(I$5:I$54=$G189,I$5:I$54,"-")))</f>
        <v>2</v>
      </c>
      <c r="J189" s="149">
        <f t="array" ref="J189">IF(COUNT(IF(J$5:J$54=$G189,J$5:J$54,"-"))=0,"-",COUNT(IF(J$5:J$54=$G189,J$5:J$54,"-")))</f>
        <v>2</v>
      </c>
      <c r="K189" s="149">
        <f t="array" ref="K189">IF(COUNT(IF(K$5:K$54=$G189,K$5:K$54,"-"))=0,"-",COUNT(IF(K$5:K$54=$G189,K$5:K$54,"-")))</f>
        <v>3</v>
      </c>
      <c r="L189" s="149">
        <f t="array" ref="L189">IF(COUNT(IF(L$5:L$54=$G189,L$5:L$54,"-"))=0,"-",COUNT(IF(L$5:L$54=$G189,L$5:L$54,"-")))</f>
        <v>1</v>
      </c>
      <c r="M189" s="149" t="str">
        <f t="array" ref="M189">IF(COUNT(IF(M$5:M$54=$G189,M$5:M$54,"-"))=0,"-",COUNT(IF(M$5:M$54=$G189,M$5:M$54,"-")))</f>
        <v>-</v>
      </c>
      <c r="N189" s="149">
        <f t="array" ref="N189">IF(COUNT(IF(N$5:N$54=$G189,N$5:N$54,"-"))=0,"-",COUNT(IF(N$5:N$54=$G189,N$5:N$54,"-")))</f>
        <v>2</v>
      </c>
      <c r="O189" s="149">
        <f t="array" ref="O189">IF(COUNT(IF(O$5:O$54=$G189,O$5:O$54,"-"))=0,"-",COUNT(IF(O$5:O$54=$G189,O$5:O$54,"-")))</f>
        <v>1</v>
      </c>
      <c r="P189" s="149">
        <f t="array" ref="P189">IF(COUNT(IF(P$5:P$54=$G189,P$5:P$54,"-"))=0,"-",COUNT(IF(P$5:P$54=$G189,P$5:P$54,"-")))</f>
        <v>2</v>
      </c>
      <c r="Q189" s="234">
        <f t="array" ref="Q189">IF(COUNT(IF(H$5:P$54=$G189,H$5:P$54,"-"))=0,"-",COUNT(IF(H$5:P$54=$G189,H$5:P$54)))</f>
        <v>16</v>
      </c>
      <c r="R189" s="186"/>
      <c r="S189" s="141"/>
      <c r="T189" s="141"/>
      <c r="U189" s="141"/>
      <c r="V189" s="141"/>
      <c r="W189" s="141"/>
      <c r="X189" s="141"/>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E189" s="12"/>
      <c r="BF189" s="12"/>
      <c r="BG189" s="12"/>
      <c r="BH189" s="12"/>
      <c r="BI189" s="12"/>
      <c r="BJ189" s="12"/>
      <c r="BK189" s="12"/>
      <c r="BL189" s="12"/>
      <c r="BM189" s="12"/>
      <c r="BN189" s="12"/>
      <c r="BO189" s="12"/>
      <c r="BP189" s="12"/>
      <c r="BQ189" s="12"/>
      <c r="BR189" s="12"/>
      <c r="BS189" s="12"/>
      <c r="BT189" s="12"/>
    </row>
    <row r="190" spans="1:72" ht="12.75" customHeight="1">
      <c r="A190" s="19"/>
      <c r="B190" s="19"/>
      <c r="C190" s="90"/>
      <c r="D190" s="118"/>
      <c r="E190" s="136"/>
      <c r="F190" s="136"/>
      <c r="G190" s="153">
        <f t="shared" si="26"/>
        <v>10</v>
      </c>
      <c r="H190" s="149">
        <f t="array" ref="H190">IF(COUNT(IF(H$5:H$54=$G190,H$5:H$54,"-"))=0,"-",COUNT(IF(H$5:H$54=$G190,H$5:H$54,"-")))</f>
        <v>3</v>
      </c>
      <c r="I190" s="149">
        <f t="array" ref="I190">IF(COUNT(IF(I$5:I$54=$G190,I$5:I$54,"-"))=0,"-",COUNT(IF(I$5:I$54=$G190,I$5:I$54,"-")))</f>
        <v>5</v>
      </c>
      <c r="J190" s="149">
        <f t="array" ref="J190">IF(COUNT(IF(J$5:J$54=$G190,J$5:J$54,"-"))=0,"-",COUNT(IF(J$5:J$54=$G190,J$5:J$54,"-")))</f>
        <v>3</v>
      </c>
      <c r="K190" s="149">
        <f t="array" ref="K190">IF(COUNT(IF(K$5:K$54=$G190,K$5:K$54,"-"))=0,"-",COUNT(IF(K$5:K$54=$G190,K$5:K$54,"-")))</f>
        <v>4</v>
      </c>
      <c r="L190" s="149">
        <f t="array" ref="L190">IF(COUNT(IF(L$5:L$54=$G190,L$5:L$54,"-"))=0,"-",COUNT(IF(L$5:L$54=$G190,L$5:L$54,"-")))</f>
        <v>5</v>
      </c>
      <c r="M190" s="149">
        <f t="array" ref="M190">IF(COUNT(IF(M$5:M$54=$G190,M$5:M$54,"-"))=0,"-",COUNT(IF(M$5:M$54=$G190,M$5:M$54,"-")))</f>
        <v>4</v>
      </c>
      <c r="N190" s="149">
        <f t="array" ref="N190">IF(COUNT(IF(N$5:N$54=$G190,N$5:N$54,"-"))=0,"-",COUNT(IF(N$5:N$54=$G190,N$5:N$54,"-")))</f>
        <v>3</v>
      </c>
      <c r="O190" s="149">
        <f t="array" ref="O190">IF(COUNT(IF(O$5:O$54=$G190,O$5:O$54,"-"))=0,"-",COUNT(IF(O$5:O$54=$G190,O$5:O$54,"-")))</f>
        <v>5</v>
      </c>
      <c r="P190" s="149">
        <f t="array" ref="P190">IF(COUNT(IF(P$5:P$54=$G190,P$5:P$54,"-"))=0,"-",COUNT(IF(P$5:P$54=$G190,P$5:P$54,"-")))</f>
        <v>5</v>
      </c>
      <c r="Q190" s="234">
        <f t="array" ref="Q190">IF(COUNT(IF(H$5:P$54=$G190,H$5:P$54,"-"))=0,"-",COUNT(IF(H$5:P$54=$G190,H$5:P$54)))</f>
        <v>37</v>
      </c>
      <c r="R190" s="186"/>
      <c r="S190" s="141"/>
      <c r="T190" s="141"/>
      <c r="U190" s="141"/>
      <c r="V190" s="141"/>
      <c r="W190" s="141"/>
      <c r="X190" s="141"/>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E190" s="12"/>
      <c r="BF190" s="12"/>
      <c r="BG190" s="12"/>
      <c r="BH190" s="12"/>
      <c r="BI190" s="12"/>
      <c r="BJ190" s="12"/>
      <c r="BK190" s="12"/>
      <c r="BL190" s="12"/>
      <c r="BM190" s="12"/>
      <c r="BN190" s="12"/>
      <c r="BO190" s="12"/>
      <c r="BP190" s="12"/>
      <c r="BQ190" s="12"/>
      <c r="BR190" s="12"/>
      <c r="BS190" s="12"/>
      <c r="BT190" s="12"/>
    </row>
    <row r="191" spans="1:72" ht="12.75" customHeight="1">
      <c r="A191" s="19"/>
      <c r="B191" s="19"/>
      <c r="C191" s="90"/>
      <c r="D191" s="118"/>
      <c r="E191" s="136"/>
      <c r="F191" s="136"/>
      <c r="G191" s="153">
        <f t="shared" si="26"/>
        <v>11</v>
      </c>
      <c r="H191" s="149">
        <f t="array" ref="H191">IF(COUNT(IF(H$5:H$54=$G191,H$5:H$54,"-"))=0,"-",COUNT(IF(H$5:H$54=$G191,H$5:H$54,"-")))</f>
        <v>4</v>
      </c>
      <c r="I191" s="149">
        <f t="array" ref="I191">IF(COUNT(IF(I$5:I$54=$G191,I$5:I$54,"-"))=0,"-",COUNT(IF(I$5:I$54=$G191,I$5:I$54,"-")))</f>
        <v>2</v>
      </c>
      <c r="J191" s="149">
        <f t="array" ref="J191">IF(COUNT(IF(J$5:J$54=$G191,J$5:J$54,"-"))=0,"-",COUNT(IF(J$5:J$54=$G191,J$5:J$54,"-")))</f>
        <v>3</v>
      </c>
      <c r="K191" s="149">
        <f t="array" ref="K191">IF(COUNT(IF(K$5:K$54=$G191,K$5:K$54,"-"))=0,"-",COUNT(IF(K$5:K$54=$G191,K$5:K$54,"-")))</f>
        <v>2</v>
      </c>
      <c r="L191" s="149">
        <f t="array" ref="L191">IF(COUNT(IF(L$5:L$54=$G191,L$5:L$54,"-"))=0,"-",COUNT(IF(L$5:L$54=$G191,L$5:L$54,"-")))</f>
        <v>2</v>
      </c>
      <c r="M191" s="149">
        <f t="array" ref="M191">IF(COUNT(IF(M$5:M$54=$G191,M$5:M$54,"-"))=0,"-",COUNT(IF(M$5:M$54=$G191,M$5:M$54,"-")))</f>
        <v>5</v>
      </c>
      <c r="N191" s="149">
        <f t="array" ref="N191">IF(COUNT(IF(N$5:N$54=$G191,N$5:N$54,"-"))=0,"-",COUNT(IF(N$5:N$54=$G191,N$5:N$54,"-")))</f>
        <v>2</v>
      </c>
      <c r="O191" s="149">
        <f t="array" ref="O191">IF(COUNT(IF(O$5:O$54=$G191,O$5:O$54,"-"))=0,"-",COUNT(IF(O$5:O$54=$G191,O$5:O$54,"-")))</f>
        <v>2</v>
      </c>
      <c r="P191" s="149">
        <f t="array" ref="P191">IF(COUNT(IF(P$5:P$54=$G191,P$5:P$54,"-"))=0,"-",COUNT(IF(P$5:P$54=$G191,P$5:P$54,"-")))</f>
        <v>2</v>
      </c>
      <c r="Q191" s="234">
        <f t="array" ref="Q191">IF(COUNT(IF(H$5:P$54=$G191,H$5:P$54,"-"))=0,"-",COUNT(IF(H$5:P$54=$G191,H$5:P$54)))</f>
        <v>24</v>
      </c>
      <c r="R191" s="186"/>
      <c r="S191" s="141"/>
      <c r="T191" s="141"/>
      <c r="U191" s="141"/>
      <c r="V191" s="141"/>
      <c r="W191" s="141"/>
      <c r="X191" s="141"/>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E191" s="12"/>
      <c r="BF191" s="12"/>
      <c r="BG191" s="12"/>
      <c r="BH191" s="12"/>
      <c r="BI191" s="12"/>
      <c r="BJ191" s="12"/>
      <c r="BK191" s="12"/>
      <c r="BL191" s="12"/>
      <c r="BM191" s="12"/>
      <c r="BN191" s="12"/>
      <c r="BO191" s="12"/>
      <c r="BP191" s="12"/>
      <c r="BQ191" s="12"/>
      <c r="BR191" s="12"/>
      <c r="BS191" s="12"/>
      <c r="BT191" s="12"/>
    </row>
    <row r="192" spans="1:72" ht="12.75" customHeight="1">
      <c r="A192" s="19"/>
      <c r="B192" s="19"/>
      <c r="C192" s="90"/>
      <c r="D192" s="118"/>
      <c r="E192" s="136"/>
      <c r="F192" s="136"/>
      <c r="G192" s="153">
        <f t="shared" si="26"/>
        <v>12</v>
      </c>
      <c r="H192" s="149" t="str">
        <f t="array" ref="H192">IF(COUNT(IF(H$5:H$54=$G192,H$5:H$54,"-"))=0,"-",COUNT(IF(H$5:H$54=$G192,H$5:H$54,"-")))</f>
        <v>-</v>
      </c>
      <c r="I192" s="149">
        <f t="array" ref="I192">IF(COUNT(IF(I$5:I$54=$G192,I$5:I$54,"-"))=0,"-",COUNT(IF(I$5:I$54=$G192,I$5:I$54,"-")))</f>
        <v>1</v>
      </c>
      <c r="J192" s="149">
        <f t="array" ref="J192">IF(COUNT(IF(J$5:J$54=$G192,J$5:J$54,"-"))=0,"-",COUNT(IF(J$5:J$54=$G192,J$5:J$54,"-")))</f>
        <v>2</v>
      </c>
      <c r="K192" s="149">
        <f t="array" ref="K192">IF(COUNT(IF(K$5:K$54=$G192,K$5:K$54,"-"))=0,"-",COUNT(IF(K$5:K$54=$G192,K$5:K$54,"-")))</f>
        <v>2</v>
      </c>
      <c r="L192" s="149">
        <f t="array" ref="L192">IF(COUNT(IF(L$5:L$54=$G192,L$5:L$54,"-"))=0,"-",COUNT(IF(L$5:L$54=$G192,L$5:L$54,"-")))</f>
        <v>2</v>
      </c>
      <c r="M192" s="149" t="str">
        <f t="array" ref="M192">IF(COUNT(IF(M$5:M$54=$G192,M$5:M$54,"-"))=0,"-",COUNT(IF(M$5:M$54=$G192,M$5:M$54,"-")))</f>
        <v>-</v>
      </c>
      <c r="N192" s="149" t="str">
        <f t="array" ref="N192">IF(COUNT(IF(N$5:N$54=$G192,N$5:N$54,"-"))=0,"-",COUNT(IF(N$5:N$54=$G192,N$5:N$54,"-")))</f>
        <v>-</v>
      </c>
      <c r="O192" s="149">
        <f t="array" ref="O192">IF(COUNT(IF(O$5:O$54=$G192,O$5:O$54,"-"))=0,"-",COUNT(IF(O$5:O$54=$G192,O$5:O$54,"-")))</f>
        <v>2</v>
      </c>
      <c r="P192" s="149" t="str">
        <f t="array" ref="P192">IF(COUNT(IF(P$5:P$54=$G192,P$5:P$54,"-"))=0,"-",COUNT(IF(P$5:P$54=$G192,P$5:P$54,"-")))</f>
        <v>-</v>
      </c>
      <c r="Q192" s="234">
        <f t="array" ref="Q192">IF(COUNT(IF(H$5:P$54=$G192,H$5:P$54,"-"))=0,"-",COUNT(IF(H$5:P$54=$G192,H$5:P$54)))</f>
        <v>9</v>
      </c>
      <c r="R192" s="186"/>
      <c r="S192" s="141"/>
      <c r="T192" s="141"/>
      <c r="U192" s="141"/>
      <c r="V192" s="141"/>
      <c r="W192" s="141"/>
      <c r="X192" s="141"/>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E192" s="12"/>
      <c r="BF192" s="12"/>
      <c r="BG192" s="12"/>
      <c r="BH192" s="12"/>
      <c r="BI192" s="12"/>
      <c r="BJ192" s="12"/>
      <c r="BK192" s="12"/>
      <c r="BL192" s="12"/>
      <c r="BM192" s="12"/>
      <c r="BN192" s="12"/>
      <c r="BO192" s="12"/>
      <c r="BP192" s="12"/>
      <c r="BQ192" s="12"/>
      <c r="BR192" s="12"/>
      <c r="BS192" s="12"/>
      <c r="BT192" s="12"/>
    </row>
    <row r="193" spans="1:72" ht="12.75" customHeight="1">
      <c r="A193" s="19"/>
      <c r="B193" s="19"/>
      <c r="C193" s="90"/>
      <c r="D193" s="118"/>
      <c r="E193" s="136"/>
      <c r="F193" s="136"/>
      <c r="G193" s="153">
        <f t="shared" si="26"/>
        <v>13</v>
      </c>
      <c r="H193" s="149" t="str">
        <f t="array" ref="H193">IF(COUNT(IF(H$5:H$54=$G193,H$5:H$54,"-"))=0,"-",COUNT(IF(H$5:H$54=$G193,H$5:H$54,"-")))</f>
        <v>-</v>
      </c>
      <c r="I193" s="149" t="str">
        <f t="array" ref="I193">IF(COUNT(IF(I$5:I$54=$G193,I$5:I$54,"-"))=0,"-",COUNT(IF(I$5:I$54=$G193,I$5:I$54,"-")))</f>
        <v>-</v>
      </c>
      <c r="J193" s="149" t="str">
        <f t="array" ref="J193">IF(COUNT(IF(J$5:J$54=$G193,J$5:J$54,"-"))=0,"-",COUNT(IF(J$5:J$54=$G193,J$5:J$54,"-")))</f>
        <v>-</v>
      </c>
      <c r="K193" s="149" t="str">
        <f t="array" ref="K193">IF(COUNT(IF(K$5:K$54=$G193,K$5:K$54,"-"))=0,"-",COUNT(IF(K$5:K$54=$G193,K$5:K$54,"-")))</f>
        <v>-</v>
      </c>
      <c r="L193" s="149" t="str">
        <f t="array" ref="L193">IF(COUNT(IF(L$5:L$54=$G193,L$5:L$54,"-"))=0,"-",COUNT(IF(L$5:L$54=$G193,L$5:L$54,"-")))</f>
        <v>-</v>
      </c>
      <c r="M193" s="149" t="str">
        <f t="array" ref="M193">IF(COUNT(IF(M$5:M$54=$G193,M$5:M$54,"-"))=0,"-",COUNT(IF(M$5:M$54=$G193,M$5:M$54,"-")))</f>
        <v>-</v>
      </c>
      <c r="N193" s="149" t="str">
        <f t="array" ref="N193">IF(COUNT(IF(N$5:N$54=$G193,N$5:N$54,"-"))=0,"-",COUNT(IF(N$5:N$54=$G193,N$5:N$54,"-")))</f>
        <v>-</v>
      </c>
      <c r="O193" s="149" t="str">
        <f t="array" ref="O193">IF(COUNT(IF(O$5:O$54=$G193,O$5:O$54,"-"))=0,"-",COUNT(IF(O$5:O$54=$G193,O$5:O$54,"-")))</f>
        <v>-</v>
      </c>
      <c r="P193" s="149" t="str">
        <f t="array" ref="P193">IF(COUNT(IF(P$5:P$54=$G193,P$5:P$54,"-"))=0,"-",COUNT(IF(P$5:P$54=$G193,P$5:P$54,"-")))</f>
        <v>-</v>
      </c>
      <c r="Q193" s="234" t="str">
        <f t="array" ref="Q193">IF(COUNT(IF(H$5:P$54=$G193,H$5:P$54,"-"))=0,"-",COUNT(IF(H$5:P$54=$G193,H$5:P$54)))</f>
        <v>-</v>
      </c>
      <c r="R193" s="186"/>
      <c r="S193" s="141"/>
      <c r="T193" s="141"/>
      <c r="U193" s="141"/>
      <c r="V193" s="141"/>
      <c r="W193" s="141"/>
      <c r="X193" s="141"/>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E193" s="12"/>
      <c r="BF193" s="12"/>
      <c r="BG193" s="12"/>
      <c r="BH193" s="12"/>
      <c r="BI193" s="12"/>
      <c r="BJ193" s="12"/>
      <c r="BK193" s="12"/>
      <c r="BL193" s="12"/>
      <c r="BM193" s="12"/>
      <c r="BN193" s="12"/>
      <c r="BO193" s="12"/>
      <c r="BP193" s="12"/>
      <c r="BQ193" s="12"/>
      <c r="BR193" s="12"/>
      <c r="BS193" s="12"/>
      <c r="BT193" s="12"/>
    </row>
    <row r="194" spans="1:72" ht="12.75" customHeight="1">
      <c r="A194" s="19"/>
      <c r="B194" s="19"/>
      <c r="C194" s="90"/>
      <c r="D194" s="118"/>
      <c r="E194" s="136"/>
      <c r="F194" s="136"/>
      <c r="G194" s="153">
        <f t="shared" si="26"/>
        <v>14</v>
      </c>
      <c r="H194" s="149" t="str">
        <f t="array" ref="H194">IF(COUNT(IF(H$5:H$54=$G194,H$5:H$54,"-"))=0,"-",COUNT(IF(H$5:H$54=$G194,H$5:H$54,"-")))</f>
        <v>-</v>
      </c>
      <c r="I194" s="149" t="str">
        <f t="array" ref="I194">IF(COUNT(IF(I$5:I$54=$G194,I$5:I$54,"-"))=0,"-",COUNT(IF(I$5:I$54=$G194,I$5:I$54,"-")))</f>
        <v>-</v>
      </c>
      <c r="J194" s="149" t="str">
        <f t="array" ref="J194">IF(COUNT(IF(J$5:J$54=$G194,J$5:J$54,"-"))=0,"-",COUNT(IF(J$5:J$54=$G194,J$5:J$54,"-")))</f>
        <v>-</v>
      </c>
      <c r="K194" s="149" t="str">
        <f t="array" ref="K194">IF(COUNT(IF(K$5:K$54=$G194,K$5:K$54,"-"))=0,"-",COUNT(IF(K$5:K$54=$G194,K$5:K$54,"-")))</f>
        <v>-</v>
      </c>
      <c r="L194" s="149" t="str">
        <f t="array" ref="L194">IF(COUNT(IF(L$5:L$54=$G194,L$5:L$54,"-"))=0,"-",COUNT(IF(L$5:L$54=$G194,L$5:L$54,"-")))</f>
        <v>-</v>
      </c>
      <c r="M194" s="149" t="str">
        <f t="array" ref="M194">IF(COUNT(IF(M$5:M$54=$G194,M$5:M$54,"-"))=0,"-",COUNT(IF(M$5:M$54=$G194,M$5:M$54,"-")))</f>
        <v>-</v>
      </c>
      <c r="N194" s="149" t="str">
        <f t="array" ref="N194">IF(COUNT(IF(N$5:N$54=$G194,N$5:N$54,"-"))=0,"-",COUNT(IF(N$5:N$54=$G194,N$5:N$54,"-")))</f>
        <v>-</v>
      </c>
      <c r="O194" s="149" t="str">
        <f t="array" ref="O194">IF(COUNT(IF(O$5:O$54=$G194,O$5:O$54,"-"))=0,"-",COUNT(IF(O$5:O$54=$G194,O$5:O$54,"-")))</f>
        <v>-</v>
      </c>
      <c r="P194" s="149">
        <f t="array" ref="P194">IF(COUNT(IF(P$5:P$54=$G194,P$5:P$54,"-"))=0,"-",COUNT(IF(P$5:P$54=$G194,P$5:P$54,"-")))</f>
        <v>1</v>
      </c>
      <c r="Q194" s="234">
        <f t="array" ref="Q194">IF(COUNT(IF(H$5:P$54=$G194,H$5:P$54,"-"))=0,"-",COUNT(IF(H$5:P$54=$G194,H$5:P$54)))</f>
        <v>1</v>
      </c>
      <c r="R194" s="186"/>
      <c r="S194" s="141"/>
      <c r="T194" s="141"/>
      <c r="U194" s="141"/>
      <c r="V194" s="141"/>
      <c r="W194" s="141"/>
      <c r="X194" s="141"/>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E194" s="12"/>
      <c r="BF194" s="12"/>
      <c r="BG194" s="12"/>
      <c r="BH194" s="12"/>
      <c r="BI194" s="12"/>
      <c r="BJ194" s="12"/>
      <c r="BK194" s="12"/>
      <c r="BL194" s="12"/>
      <c r="BM194" s="12"/>
      <c r="BN194" s="12"/>
      <c r="BO194" s="12"/>
      <c r="BP194" s="12"/>
      <c r="BQ194" s="12"/>
      <c r="BR194" s="12"/>
      <c r="BS194" s="12"/>
      <c r="BT194" s="12"/>
    </row>
    <row r="195" spans="1:72" ht="12.75" customHeight="1">
      <c r="A195" s="19"/>
      <c r="B195" s="19"/>
      <c r="C195" s="90"/>
      <c r="D195" s="118"/>
      <c r="E195" s="136"/>
      <c r="F195" s="136"/>
      <c r="G195" s="153">
        <f t="shared" si="26"/>
        <v>15</v>
      </c>
      <c r="H195" s="149">
        <f t="array" ref="H195">IF(COUNT(IF(H$5:H$54=$G195,H$5:H$54,"-"))=0,"-",COUNT(IF(H$5:H$54=$G195,H$5:H$54,"-")))</f>
        <v>1</v>
      </c>
      <c r="I195" s="149" t="str">
        <f t="array" ref="I195">IF(COUNT(IF(I$5:I$54=$G195,I$5:I$54,"-"))=0,"-",COUNT(IF(I$5:I$54=$G195,I$5:I$54,"-")))</f>
        <v>-</v>
      </c>
      <c r="J195" s="149" t="str">
        <f t="array" ref="J195">IF(COUNT(IF(J$5:J$54=$G195,J$5:J$54,"-"))=0,"-",COUNT(IF(J$5:J$54=$G195,J$5:J$54,"-")))</f>
        <v>-</v>
      </c>
      <c r="K195" s="149" t="str">
        <f t="array" ref="K195">IF(COUNT(IF(K$5:K$54=$G195,K$5:K$54,"-"))=0,"-",COUNT(IF(K$5:K$54=$G195,K$5:K$54,"-")))</f>
        <v>-</v>
      </c>
      <c r="L195" s="149" t="str">
        <f t="array" ref="L195">IF(COUNT(IF(L$5:L$54=$G195,L$5:L$54,"-"))=0,"-",COUNT(IF(L$5:L$54=$G195,L$5:L$54,"-")))</f>
        <v>-</v>
      </c>
      <c r="M195" s="149">
        <f t="array" ref="M195">IF(COUNT(IF(M$5:M$54=$G195,M$5:M$54,"-"))=0,"-",COUNT(IF(M$5:M$54=$G195,M$5:M$54,"-")))</f>
        <v>1</v>
      </c>
      <c r="N195" s="149">
        <f t="array" ref="N195">IF(COUNT(IF(N$5:N$54=$G195,N$5:N$54,"-"))=0,"-",COUNT(IF(N$5:N$54=$G195,N$5:N$54,"-")))</f>
        <v>2</v>
      </c>
      <c r="O195" s="149" t="str">
        <f t="array" ref="O195">IF(COUNT(IF(O$5:O$54=$G195,O$5:O$54,"-"))=0,"-",COUNT(IF(O$5:O$54=$G195,O$5:O$54,"-")))</f>
        <v>-</v>
      </c>
      <c r="P195" s="149" t="str">
        <f t="array" ref="P195">IF(COUNT(IF(P$5:P$54=$G195,P$5:P$54,"-"))=0,"-",COUNT(IF(P$5:P$54=$G195,P$5:P$54,"-")))</f>
        <v>-</v>
      </c>
      <c r="Q195" s="234">
        <f t="array" ref="Q195">IF(COUNT(IF(H$5:P$54=$G195,H$5:P$54,"-"))=0,"-",COUNT(IF(H$5:P$54=$G195,H$5:P$54)))</f>
        <v>4</v>
      </c>
      <c r="R195" s="186"/>
      <c r="S195" s="141"/>
      <c r="T195" s="141"/>
      <c r="U195" s="141"/>
      <c r="V195" s="141"/>
      <c r="W195" s="141"/>
      <c r="X195" s="141"/>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E195" s="12"/>
      <c r="BF195" s="12"/>
      <c r="BG195" s="12"/>
      <c r="BH195" s="12"/>
      <c r="BI195" s="12"/>
      <c r="BJ195" s="12"/>
      <c r="BK195" s="12"/>
      <c r="BL195" s="12"/>
      <c r="BM195" s="12"/>
      <c r="BN195" s="12"/>
      <c r="BO195" s="12"/>
      <c r="BP195" s="12"/>
      <c r="BQ195" s="12"/>
      <c r="BR195" s="12"/>
      <c r="BS195" s="12"/>
      <c r="BT195" s="12"/>
    </row>
    <row r="196" spans="1:72" ht="12.75" customHeight="1">
      <c r="A196" s="19"/>
      <c r="B196" s="19"/>
      <c r="C196" s="90"/>
      <c r="D196" s="118"/>
      <c r="E196" s="136"/>
      <c r="F196" s="136"/>
      <c r="G196" s="153">
        <f t="shared" si="26"/>
        <v>16</v>
      </c>
      <c r="H196" s="149" t="str">
        <f t="array" ref="H196">IF(COUNT(IF(H$5:H$54=$G196,H$5:H$54,"-"))=0,"-",COUNT(IF(H$5:H$54=$G196,H$5:H$54,"-")))</f>
        <v>-</v>
      </c>
      <c r="I196" s="149">
        <f t="array" ref="I196">IF(COUNT(IF(I$5:I$54=$G196,I$5:I$54,"-"))=0,"-",COUNT(IF(I$5:I$54=$G196,I$5:I$54,"-")))</f>
        <v>1</v>
      </c>
      <c r="J196" s="149">
        <f t="array" ref="J196">IF(COUNT(IF(J$5:J$54=$G196,J$5:J$54,"-"))=0,"-",COUNT(IF(J$5:J$54=$G196,J$5:J$54,"-")))</f>
        <v>1</v>
      </c>
      <c r="K196" s="149">
        <f t="array" ref="K196">IF(COUNT(IF(K$5:K$54=$G196,K$5:K$54,"-"))=0,"-",COUNT(IF(K$5:K$54=$G196,K$5:K$54,"-")))</f>
        <v>1</v>
      </c>
      <c r="L196" s="149" t="str">
        <f t="array" ref="L196">IF(COUNT(IF(L$5:L$54=$G196,L$5:L$54,"-"))=0,"-",COUNT(IF(L$5:L$54=$G196,L$5:L$54,"-")))</f>
        <v>-</v>
      </c>
      <c r="M196" s="149" t="str">
        <f t="array" ref="M196">IF(COUNT(IF(M$5:M$54=$G196,M$5:M$54,"-"))=0,"-",COUNT(IF(M$5:M$54=$G196,M$5:M$54,"-")))</f>
        <v>-</v>
      </c>
      <c r="N196" s="149" t="str">
        <f t="array" ref="N196">IF(COUNT(IF(N$5:N$54=$G196,N$5:N$54,"-"))=0,"-",COUNT(IF(N$5:N$54=$G196,N$5:N$54,"-")))</f>
        <v>-</v>
      </c>
      <c r="O196" s="149" t="str">
        <f t="array" ref="O196">IF(COUNT(IF(O$5:O$54=$G196,O$5:O$54,"-"))=0,"-",COUNT(IF(O$5:O$54=$G196,O$5:O$54,"-")))</f>
        <v>-</v>
      </c>
      <c r="P196" s="149" t="str">
        <f t="array" ref="P196">IF(COUNT(IF(P$5:P$54=$G196,P$5:P$54,"-"))=0,"-",COUNT(IF(P$5:P$54=$G196,P$5:P$54,"-")))</f>
        <v>-</v>
      </c>
      <c r="Q196" s="234">
        <f t="array" ref="Q196">IF(COUNT(IF(H$5:P$54=$G196,H$5:P$54,"-"))=0,"-",COUNT(IF(H$5:P$54=$G196,H$5:P$54)))</f>
        <v>3</v>
      </c>
      <c r="R196" s="186"/>
      <c r="S196" s="141"/>
      <c r="T196" s="141"/>
      <c r="U196" s="141"/>
      <c r="V196" s="141"/>
      <c r="W196" s="141"/>
      <c r="X196" s="141"/>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E196" s="12"/>
      <c r="BF196" s="12"/>
      <c r="BG196" s="12"/>
      <c r="BH196" s="12"/>
      <c r="BI196" s="12"/>
      <c r="BJ196" s="12"/>
      <c r="BK196" s="12"/>
      <c r="BL196" s="12"/>
      <c r="BM196" s="12"/>
      <c r="BN196" s="12"/>
      <c r="BO196" s="12"/>
      <c r="BP196" s="12"/>
      <c r="BQ196" s="12"/>
      <c r="BR196" s="12"/>
      <c r="BS196" s="12"/>
      <c r="BT196" s="12"/>
    </row>
    <row r="197" spans="1:72" ht="12.75" customHeight="1">
      <c r="A197" s="19"/>
      <c r="B197" s="19"/>
      <c r="C197" s="90"/>
      <c r="D197" s="118"/>
      <c r="E197" s="136"/>
      <c r="F197" s="136"/>
      <c r="G197" s="153">
        <f t="shared" si="26"/>
        <v>17</v>
      </c>
      <c r="H197" s="149" t="str">
        <f t="array" ref="H197">IF(COUNT(IF(H$5:H$54=$G197,H$5:H$54,"-"))=0,"-",COUNT(IF(H$5:H$54=$G197,H$5:H$54,"-")))</f>
        <v>-</v>
      </c>
      <c r="I197" s="149" t="str">
        <f t="array" ref="I197">IF(COUNT(IF(I$5:I$54=$G197,I$5:I$54,"-"))=0,"-",COUNT(IF(I$5:I$54=$G197,I$5:I$54,"-")))</f>
        <v>-</v>
      </c>
      <c r="J197" s="149" t="str">
        <f t="array" ref="J197">IF(COUNT(IF(J$5:J$54=$G197,J$5:J$54,"-"))=0,"-",COUNT(IF(J$5:J$54=$G197,J$5:J$54,"-")))</f>
        <v>-</v>
      </c>
      <c r="K197" s="149" t="str">
        <f t="array" ref="K197">IF(COUNT(IF(K$5:K$54=$G197,K$5:K$54,"-"))=0,"-",COUNT(IF(K$5:K$54=$G197,K$5:K$54,"-")))</f>
        <v>-</v>
      </c>
      <c r="L197" s="149" t="str">
        <f t="array" ref="L197">IF(COUNT(IF(L$5:L$54=$G197,L$5:L$54,"-"))=0,"-",COUNT(IF(L$5:L$54=$G197,L$5:L$54,"-")))</f>
        <v>-</v>
      </c>
      <c r="M197" s="149" t="str">
        <f t="array" ref="M197">IF(COUNT(IF(M$5:M$54=$G197,M$5:M$54,"-"))=0,"-",COUNT(IF(M$5:M$54=$G197,M$5:M$54,"-")))</f>
        <v>-</v>
      </c>
      <c r="N197" s="149" t="str">
        <f t="array" ref="N197">IF(COUNT(IF(N$5:N$54=$G197,N$5:N$54,"-"))=0,"-",COUNT(IF(N$5:N$54=$G197,N$5:N$54,"-")))</f>
        <v>-</v>
      </c>
      <c r="O197" s="149" t="str">
        <f t="array" ref="O197">IF(COUNT(IF(O$5:O$54=$G197,O$5:O$54,"-"))=0,"-",COUNT(IF(O$5:O$54=$G197,O$5:O$54,"-")))</f>
        <v>-</v>
      </c>
      <c r="P197" s="149" t="str">
        <f t="array" ref="P197">IF(COUNT(IF(P$5:P$54=$G197,P$5:P$54,"-"))=0,"-",COUNT(IF(P$5:P$54=$G197,P$5:P$54,"-")))</f>
        <v>-</v>
      </c>
      <c r="Q197" s="234" t="str">
        <f t="array" ref="Q197">IF(COUNT(IF(H$5:P$54=$G197,H$5:P$54,"-"))=0,"-",COUNT(IF(H$5:P$54=$G197,H$5:P$54)))</f>
        <v>-</v>
      </c>
      <c r="R197" s="186"/>
      <c r="S197" s="141"/>
      <c r="T197" s="141"/>
      <c r="U197" s="141"/>
      <c r="V197" s="141"/>
      <c r="W197" s="141"/>
      <c r="X197" s="141"/>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E197" s="12"/>
      <c r="BF197" s="12"/>
      <c r="BG197" s="12"/>
      <c r="BH197" s="12"/>
      <c r="BI197" s="12"/>
      <c r="BJ197" s="12"/>
      <c r="BK197" s="12"/>
      <c r="BL197" s="12"/>
      <c r="BM197" s="12"/>
      <c r="BN197" s="12"/>
      <c r="BO197" s="12"/>
      <c r="BP197" s="12"/>
      <c r="BQ197" s="12"/>
      <c r="BR197" s="12"/>
      <c r="BS197" s="12"/>
      <c r="BT197" s="12"/>
    </row>
    <row r="198" spans="1:72" ht="12.75" customHeight="1">
      <c r="A198" s="19"/>
      <c r="B198" s="19"/>
      <c r="C198" s="90"/>
      <c r="D198" s="118"/>
      <c r="E198" s="136"/>
      <c r="F198" s="136"/>
      <c r="G198" s="153">
        <f t="shared" si="26"/>
        <v>18</v>
      </c>
      <c r="H198" s="149" t="str">
        <f t="array" ref="H198">IF(COUNT(IF(H$5:H$54=$G198,H$5:H$54,"-"))=0,"-",COUNT(IF(H$5:H$54=$G198,H$5:H$54,"-")))</f>
        <v>-</v>
      </c>
      <c r="I198" s="149" t="str">
        <f t="array" ref="I198">IF(COUNT(IF(I$5:I$54=$G198,I$5:I$54,"-"))=0,"-",COUNT(IF(I$5:I$54=$G198,I$5:I$54,"-")))</f>
        <v>-</v>
      </c>
      <c r="J198" s="149" t="str">
        <f t="array" ref="J198">IF(COUNT(IF(J$5:J$54=$G198,J$5:J$54,"-"))=0,"-",COUNT(IF(J$5:J$54=$G198,J$5:J$54,"-")))</f>
        <v>-</v>
      </c>
      <c r="K198" s="149" t="str">
        <f t="array" ref="K198">IF(COUNT(IF(K$5:K$54=$G198,K$5:K$54,"-"))=0,"-",COUNT(IF(K$5:K$54=$G198,K$5:K$54,"-")))</f>
        <v>-</v>
      </c>
      <c r="L198" s="149" t="str">
        <f t="array" ref="L198">IF(COUNT(IF(L$5:L$54=$G198,L$5:L$54,"-"))=0,"-",COUNT(IF(L$5:L$54=$G198,L$5:L$54,"-")))</f>
        <v>-</v>
      </c>
      <c r="M198" s="149" t="str">
        <f t="array" ref="M198">IF(COUNT(IF(M$5:M$54=$G198,M$5:M$54,"-"))=0,"-",COUNT(IF(M$5:M$54=$G198,M$5:M$54,"-")))</f>
        <v>-</v>
      </c>
      <c r="N198" s="149" t="str">
        <f t="array" ref="N198">IF(COUNT(IF(N$5:N$54=$G198,N$5:N$54,"-"))=0,"-",COUNT(IF(N$5:N$54=$G198,N$5:N$54,"-")))</f>
        <v>-</v>
      </c>
      <c r="O198" s="149">
        <f t="array" ref="O198">IF(COUNT(IF(O$5:O$54=$G198,O$5:O$54,"-"))=0,"-",COUNT(IF(O$5:O$54=$G198,O$5:O$54,"-")))</f>
        <v>1</v>
      </c>
      <c r="P198" s="149" t="str">
        <f t="array" ref="P198">IF(COUNT(IF(P$5:P$54=$G198,P$5:P$54,"-"))=0,"-",COUNT(IF(P$5:P$54=$G198,P$5:P$54,"-")))</f>
        <v>-</v>
      </c>
      <c r="Q198" s="234">
        <f t="array" ref="Q198">IF(COUNT(IF(H$5:P$54=$G198,H$5:P$54,"-"))=0,"-",COUNT(IF(H$5:P$54=$G198,H$5:P$54)))</f>
        <v>1</v>
      </c>
      <c r="R198" s="186"/>
      <c r="S198" s="141"/>
      <c r="T198" s="141"/>
      <c r="U198" s="141"/>
      <c r="V198" s="141"/>
      <c r="W198" s="141"/>
      <c r="X198" s="141"/>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E198" s="12"/>
      <c r="BF198" s="12"/>
      <c r="BG198" s="12"/>
      <c r="BH198" s="12"/>
      <c r="BI198" s="12"/>
      <c r="BJ198" s="12"/>
      <c r="BK198" s="12"/>
      <c r="BL198" s="12"/>
      <c r="BM198" s="12"/>
      <c r="BN198" s="12"/>
      <c r="BO198" s="12"/>
      <c r="BP198" s="12"/>
      <c r="BQ198" s="12"/>
      <c r="BR198" s="12"/>
      <c r="BS198" s="12"/>
      <c r="BT198" s="12"/>
    </row>
    <row r="199" spans="1:72" ht="12.75" customHeight="1">
      <c r="A199" s="19"/>
      <c r="B199" s="19"/>
      <c r="C199" s="90"/>
      <c r="D199" s="118"/>
      <c r="E199" s="136"/>
      <c r="F199" s="136"/>
      <c r="G199" s="153">
        <f t="shared" si="26"/>
        <v>19</v>
      </c>
      <c r="H199" s="149" t="str">
        <f t="array" ref="H199">IF(COUNT(IF(H$5:H$54=$G199,H$5:H$54,"-"))=0,"-",COUNT(IF(H$5:H$54=$G199,H$5:H$54,"-")))</f>
        <v>-</v>
      </c>
      <c r="I199" s="149" t="str">
        <f t="array" ref="I199">IF(COUNT(IF(I$5:I$54=$G199,I$5:I$54,"-"))=0,"-",COUNT(IF(I$5:I$54=$G199,I$5:I$54,"-")))</f>
        <v>-</v>
      </c>
      <c r="J199" s="149" t="str">
        <f t="array" ref="J199">IF(COUNT(IF(J$5:J$54=$G199,J$5:J$54,"-"))=0,"-",COUNT(IF(J$5:J$54=$G199,J$5:J$54,"-")))</f>
        <v>-</v>
      </c>
      <c r="K199" s="149" t="str">
        <f t="array" ref="K199">IF(COUNT(IF(K$5:K$54=$G199,K$5:K$54,"-"))=0,"-",COUNT(IF(K$5:K$54=$G199,K$5:K$54,"-")))</f>
        <v>-</v>
      </c>
      <c r="L199" s="149">
        <f t="array" ref="L199">IF(COUNT(IF(L$5:L$54=$G199,L$5:L$54,"-"))=0,"-",COUNT(IF(L$5:L$54=$G199,L$5:L$54,"-")))</f>
        <v>1</v>
      </c>
      <c r="M199" s="149" t="str">
        <f t="array" ref="M199">IF(COUNT(IF(M$5:M$54=$G199,M$5:M$54,"-"))=0,"-",COUNT(IF(M$5:M$54=$G199,M$5:M$54,"-")))</f>
        <v>-</v>
      </c>
      <c r="N199" s="149" t="str">
        <f t="array" ref="N199">IF(COUNT(IF(N$5:N$54=$G199,N$5:N$54,"-"))=0,"-",COUNT(IF(N$5:N$54=$G199,N$5:N$54,"-")))</f>
        <v>-</v>
      </c>
      <c r="O199" s="149" t="str">
        <f t="array" ref="O199">IF(COUNT(IF(O$5:O$54=$G199,O$5:O$54,"-"))=0,"-",COUNT(IF(O$5:O$54=$G199,O$5:O$54,"-")))</f>
        <v>-</v>
      </c>
      <c r="P199" s="149" t="str">
        <f t="array" ref="P199">IF(COUNT(IF(P$5:P$54=$G199,P$5:P$54,"-"))=0,"-",COUNT(IF(P$5:P$54=$G199,P$5:P$54,"-")))</f>
        <v>-</v>
      </c>
      <c r="Q199" s="234">
        <f t="array" ref="Q199">IF(COUNT(IF(H$5:P$54=$G199,H$5:P$54,"-"))=0,"-",COUNT(IF(H$5:P$54=$G199,H$5:P$54)))</f>
        <v>1</v>
      </c>
      <c r="R199" s="186"/>
      <c r="S199" s="141"/>
      <c r="T199" s="141"/>
      <c r="U199" s="141"/>
      <c r="V199" s="141"/>
      <c r="W199" s="141"/>
      <c r="X199" s="141"/>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E199" s="12"/>
      <c r="BF199" s="12"/>
      <c r="BG199" s="12"/>
      <c r="BH199" s="12"/>
      <c r="BI199" s="12"/>
      <c r="BJ199" s="12"/>
      <c r="BK199" s="12"/>
      <c r="BL199" s="12"/>
      <c r="BM199" s="12"/>
      <c r="BN199" s="12"/>
      <c r="BO199" s="12"/>
      <c r="BP199" s="12"/>
      <c r="BQ199" s="12"/>
      <c r="BR199" s="12"/>
      <c r="BS199" s="12"/>
      <c r="BT199" s="12"/>
    </row>
    <row r="200" spans="1:72" ht="12.75" customHeight="1">
      <c r="A200" s="19"/>
      <c r="B200" s="19"/>
      <c r="C200" s="90"/>
      <c r="D200" s="118"/>
      <c r="E200" s="136"/>
      <c r="F200" s="136"/>
      <c r="G200" s="153">
        <f t="shared" si="26"/>
        <v>20</v>
      </c>
      <c r="H200" s="75" t="str">
        <f t="array" ref="H200">IF(COUNT(IF(H$5:H$54=$G200,H$5:H$54,"-"))=0,"-",COUNT(IF(H$5:H$54=$G200,H$5:H$54,"-")))</f>
        <v>-</v>
      </c>
      <c r="I200" s="75" t="str">
        <f t="array" ref="I200">IF(COUNT(IF(I$5:I$54=$G200,I$5:I$54,"-"))=0,"-",COUNT(IF(I$5:I$54=$G200,I$5:I$54,"-")))</f>
        <v>-</v>
      </c>
      <c r="J200" s="75" t="str">
        <f t="array" ref="J200">IF(COUNT(IF(J$5:J$54=$G200,J$5:J$54,"-"))=0,"-",COUNT(IF(J$5:J$54=$G200,J$5:J$54,"-")))</f>
        <v>-</v>
      </c>
      <c r="K200" s="75" t="str">
        <f t="array" ref="K200">IF(COUNT(IF(K$5:K$54=$G200,K$5:K$54,"-"))=0,"-",COUNT(IF(K$5:K$54=$G200,K$5:K$54,"-")))</f>
        <v>-</v>
      </c>
      <c r="L200" s="75" t="str">
        <f t="array" ref="L200">IF(COUNT(IF(L$5:L$54=$G200,L$5:L$54,"-"))=0,"-",COUNT(IF(L$5:L$54=$G200,L$5:L$54,"-")))</f>
        <v>-</v>
      </c>
      <c r="M200" s="75" t="str">
        <f t="array" ref="M200">IF(COUNT(IF(M$5:M$54=$G200,M$5:M$54,"-"))=0,"-",COUNT(IF(M$5:M$54=$G200,M$5:M$54,"-")))</f>
        <v>-</v>
      </c>
      <c r="N200" s="75" t="str">
        <f t="array" ref="N200">IF(COUNT(IF(N$5:N$54=$G200,N$5:N$54,"-"))=0,"-",COUNT(IF(N$5:N$54=$G200,N$5:N$54,"-")))</f>
        <v>-</v>
      </c>
      <c r="O200" s="75" t="str">
        <f t="array" ref="O200">IF(COUNT(IF(O$5:O$54=$G200,O$5:O$54,"-"))=0,"-",COUNT(IF(O$5:O$54=$G200,O$5:O$54,"-")))</f>
        <v>-</v>
      </c>
      <c r="P200" s="75" t="str">
        <f t="array" ref="P200">IF(COUNT(IF(P$5:P$54=$G200,P$5:P$54,"-"))=0,"-",COUNT(IF(P$5:P$54=$G200,P$5:P$54,"-")))</f>
        <v>-</v>
      </c>
      <c r="Q200" s="235" t="str">
        <f t="array" ref="Q200">IF(COUNT(IF(H$5:P$54=$G200,H$5:P$54,"-"))=0,"-",COUNT(IF(H$5:P$54=$G200,H$5:P$54)))</f>
        <v>-</v>
      </c>
      <c r="R200" s="186"/>
      <c r="S200" s="141"/>
      <c r="T200" s="141"/>
      <c r="U200" s="141"/>
      <c r="V200" s="141"/>
      <c r="W200" s="141"/>
      <c r="X200" s="141"/>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E200" s="12"/>
      <c r="BF200" s="12"/>
      <c r="BG200" s="12"/>
      <c r="BH200" s="12"/>
      <c r="BI200" s="12"/>
      <c r="BJ200" s="12"/>
      <c r="BK200" s="12"/>
      <c r="BL200" s="12"/>
      <c r="BM200" s="12"/>
      <c r="BN200" s="12"/>
      <c r="BO200" s="12"/>
      <c r="BP200" s="12"/>
      <c r="BQ200" s="12"/>
      <c r="BR200" s="12"/>
      <c r="BS200" s="12"/>
      <c r="BT200" s="12"/>
    </row>
    <row r="201" spans="1:72" ht="12.75" customHeight="1">
      <c r="A201" s="19"/>
      <c r="B201" s="19"/>
      <c r="C201" s="90"/>
      <c r="D201" s="118"/>
      <c r="E201" s="136"/>
      <c r="F201" s="237" t="s">
        <v>36</v>
      </c>
      <c r="G201" s="147" t="str">
        <f>$G$89</f>
        <v>0-15</v>
      </c>
      <c r="H201" s="161">
        <f t="shared" ref="H201:P201" si="27">SUM(H180:H197)</f>
        <v>50</v>
      </c>
      <c r="I201" s="161">
        <f>SUM(I180:I197)</f>
        <v>50</v>
      </c>
      <c r="J201" s="161">
        <f t="shared" si="27"/>
        <v>50</v>
      </c>
      <c r="K201" s="161">
        <f t="shared" si="27"/>
        <v>50</v>
      </c>
      <c r="L201" s="161">
        <f t="shared" si="27"/>
        <v>49</v>
      </c>
      <c r="M201" s="161">
        <f t="shared" si="27"/>
        <v>50</v>
      </c>
      <c r="N201" s="161">
        <f t="shared" si="27"/>
        <v>48</v>
      </c>
      <c r="O201" s="161">
        <f t="shared" si="27"/>
        <v>49</v>
      </c>
      <c r="P201" s="161">
        <f t="shared" si="27"/>
        <v>49</v>
      </c>
      <c r="Q201" s="145">
        <f>SUM(Q180:Q200)</f>
        <v>447</v>
      </c>
      <c r="R201" s="186"/>
      <c r="S201" s="141"/>
      <c r="T201" s="141"/>
      <c r="U201" s="141"/>
      <c r="V201" s="141"/>
      <c r="W201" s="141"/>
      <c r="X201" s="141"/>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E201" s="12"/>
      <c r="BF201" s="12"/>
      <c r="BG201" s="12"/>
      <c r="BH201" s="12"/>
      <c r="BI201" s="12"/>
      <c r="BJ201" s="12"/>
      <c r="BK201" s="12"/>
      <c r="BL201" s="12"/>
      <c r="BM201" s="12"/>
      <c r="BN201" s="12"/>
      <c r="BO201" s="12"/>
      <c r="BP201" s="12"/>
      <c r="BQ201" s="12"/>
      <c r="BR201" s="12"/>
      <c r="BS201" s="12"/>
      <c r="BT201" s="12"/>
    </row>
    <row r="202" spans="1:72" ht="12.75" customHeight="1">
      <c r="A202" s="19"/>
      <c r="B202" s="19"/>
      <c r="C202" s="90"/>
      <c r="D202" s="118"/>
      <c r="E202" s="136"/>
      <c r="F202" s="126"/>
      <c r="G202" s="169"/>
      <c r="H202" s="168"/>
      <c r="I202" s="168"/>
      <c r="J202" s="168"/>
      <c r="K202" s="168"/>
      <c r="L202" s="168"/>
      <c r="M202" s="168"/>
      <c r="N202" s="168"/>
      <c r="O202" s="168"/>
      <c r="P202" s="168"/>
      <c r="Q202" s="233"/>
      <c r="R202" s="8"/>
      <c r="S202" s="141"/>
      <c r="T202" s="141"/>
      <c r="U202" s="141"/>
      <c r="V202" s="141"/>
      <c r="W202" s="141"/>
      <c r="X202" s="141"/>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E202" s="12"/>
      <c r="BF202" s="12"/>
      <c r="BG202" s="12"/>
      <c r="BH202" s="12"/>
      <c r="BI202" s="12"/>
      <c r="BJ202" s="12"/>
      <c r="BK202" s="12"/>
      <c r="BL202" s="12"/>
      <c r="BM202" s="12"/>
      <c r="BN202" s="12"/>
      <c r="BO202" s="12"/>
      <c r="BP202" s="12"/>
      <c r="BQ202" s="12"/>
      <c r="BR202" s="12"/>
      <c r="BS202" s="12"/>
      <c r="BT202" s="12"/>
    </row>
    <row r="203" spans="1:72" ht="12.75" customHeight="1">
      <c r="A203" s="19"/>
      <c r="B203" s="19"/>
      <c r="C203" s="90"/>
      <c r="D203" s="118"/>
      <c r="E203" s="136"/>
      <c r="F203" s="126"/>
      <c r="G203" s="169"/>
      <c r="H203" s="168"/>
      <c r="I203" s="168"/>
      <c r="J203" s="168"/>
      <c r="K203" s="168"/>
      <c r="L203" s="168"/>
      <c r="M203" s="168"/>
      <c r="N203" s="168"/>
      <c r="O203" s="168"/>
      <c r="P203" s="168"/>
      <c r="Q203" s="233"/>
      <c r="R203" s="8"/>
      <c r="S203" s="141"/>
      <c r="T203" s="141"/>
      <c r="U203" s="141"/>
      <c r="V203" s="141"/>
      <c r="W203" s="141"/>
      <c r="X203" s="141"/>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E203" s="12"/>
      <c r="BF203" s="12"/>
      <c r="BG203" s="12"/>
      <c r="BH203" s="12"/>
      <c r="BI203" s="12"/>
      <c r="BJ203" s="12"/>
      <c r="BK203" s="12"/>
      <c r="BL203" s="12"/>
      <c r="BM203" s="12"/>
      <c r="BN203" s="12"/>
      <c r="BO203" s="12"/>
      <c r="BP203" s="12"/>
      <c r="BQ203" s="12"/>
      <c r="BR203" s="12"/>
      <c r="BS203" s="12"/>
      <c r="BT203" s="12"/>
    </row>
    <row r="204" spans="1:72" ht="18" customHeight="1">
      <c r="A204" s="19"/>
      <c r="B204" s="19"/>
      <c r="C204" s="90"/>
      <c r="D204" s="118"/>
      <c r="E204" s="136"/>
      <c r="F204" s="118"/>
      <c r="G204" s="119" t="s">
        <v>55</v>
      </c>
      <c r="H204" s="120"/>
      <c r="I204" s="120"/>
      <c r="J204" s="120"/>
      <c r="K204" s="121"/>
      <c r="L204" s="122"/>
      <c r="M204" s="122"/>
      <c r="N204" s="122"/>
      <c r="O204" s="122"/>
      <c r="P204" s="238"/>
      <c r="Q204" s="239"/>
      <c r="R204" s="8"/>
      <c r="S204" s="141"/>
      <c r="T204" s="141"/>
      <c r="U204" s="141"/>
      <c r="V204" s="141"/>
      <c r="W204" s="141"/>
      <c r="X204" s="141"/>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E204" s="12"/>
      <c r="BF204" s="12"/>
      <c r="BG204" s="12"/>
      <c r="BH204" s="12"/>
      <c r="BI204" s="12"/>
      <c r="BJ204" s="12"/>
      <c r="BK204" s="12"/>
      <c r="BL204" s="12"/>
      <c r="BM204" s="12"/>
      <c r="BN204" s="12"/>
      <c r="BO204" s="12"/>
      <c r="BP204" s="12"/>
      <c r="BQ204" s="12"/>
      <c r="BR204" s="12"/>
      <c r="BS204" s="12"/>
      <c r="BT204" s="12"/>
    </row>
    <row r="205" spans="1:72" ht="24.75" customHeight="1">
      <c r="A205" s="19"/>
      <c r="B205" s="19"/>
      <c r="C205" s="90"/>
      <c r="D205" s="118"/>
      <c r="E205" s="126"/>
      <c r="F205" s="126"/>
      <c r="G205" s="234"/>
      <c r="H205" s="464" t="str">
        <f t="shared" ref="H205:P206" si="28">H3</f>
        <v>Harald</v>
      </c>
      <c r="I205" s="464" t="str">
        <f t="shared" si="28"/>
        <v>Lisbet</v>
      </c>
      <c r="J205" s="464" t="str">
        <f t="shared" si="28"/>
        <v>Hildegunn</v>
      </c>
      <c r="K205" s="464" t="str">
        <f t="shared" si="28"/>
        <v>Stian</v>
      </c>
      <c r="L205" s="464" t="str">
        <f t="shared" si="28"/>
        <v>Merete</v>
      </c>
      <c r="M205" s="464" t="str">
        <f t="shared" si="28"/>
        <v>Janicke</v>
      </c>
      <c r="N205" s="464" t="str">
        <f t="shared" si="28"/>
        <v>Silje</v>
      </c>
      <c r="O205" s="464" t="str">
        <f t="shared" si="28"/>
        <v>Asbjørn</v>
      </c>
      <c r="P205" s="464" t="str">
        <f t="shared" si="28"/>
        <v>Else</v>
      </c>
      <c r="Q205" s="129"/>
      <c r="R205" s="186"/>
      <c r="S205" s="141"/>
      <c r="T205" s="141"/>
      <c r="U205" s="141"/>
      <c r="V205" s="141"/>
      <c r="W205" s="141"/>
      <c r="X205" s="141"/>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E205" s="12"/>
      <c r="BF205" s="12"/>
      <c r="BG205" s="12"/>
      <c r="BH205" s="12"/>
      <c r="BI205" s="12"/>
      <c r="BJ205" s="12"/>
      <c r="BK205" s="12"/>
      <c r="BL205" s="12"/>
      <c r="BM205" s="12"/>
      <c r="BN205" s="12"/>
      <c r="BO205" s="12"/>
      <c r="BP205" s="12"/>
      <c r="BQ205" s="12"/>
      <c r="BR205" s="12"/>
      <c r="BS205" s="12"/>
      <c r="BT205" s="12"/>
    </row>
    <row r="206" spans="1:72" ht="12.75" customHeight="1">
      <c r="A206" s="19"/>
      <c r="B206" s="19"/>
      <c r="C206" s="90"/>
      <c r="D206" s="118"/>
      <c r="E206" s="126"/>
      <c r="F206" s="126"/>
      <c r="G206" s="235" t="s">
        <v>54</v>
      </c>
      <c r="H206" s="149">
        <f t="shared" si="28"/>
        <v>3</v>
      </c>
      <c r="I206" s="149">
        <f t="shared" si="28"/>
        <v>1</v>
      </c>
      <c r="J206" s="149">
        <f t="shared" si="28"/>
        <v>2</v>
      </c>
      <c r="K206" s="149">
        <f t="shared" si="28"/>
        <v>10</v>
      </c>
      <c r="L206" s="149">
        <f t="shared" si="28"/>
        <v>4</v>
      </c>
      <c r="M206" s="149">
        <f t="shared" si="28"/>
        <v>9</v>
      </c>
      <c r="N206" s="149">
        <f t="shared" si="28"/>
        <v>5</v>
      </c>
      <c r="O206" s="149">
        <f t="shared" si="28"/>
        <v>8</v>
      </c>
      <c r="P206" s="149">
        <f t="shared" si="28"/>
        <v>6</v>
      </c>
      <c r="Q206" s="133" t="s">
        <v>39</v>
      </c>
      <c r="R206" s="186"/>
      <c r="S206" s="141"/>
      <c r="T206" s="141"/>
      <c r="U206" s="141"/>
      <c r="V206" s="141"/>
      <c r="W206" s="141"/>
      <c r="X206" s="141"/>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E206" s="12"/>
      <c r="BF206" s="12"/>
      <c r="BG206" s="12"/>
      <c r="BH206" s="12"/>
      <c r="BI206" s="12"/>
      <c r="BJ206" s="12"/>
      <c r="BK206" s="12"/>
      <c r="BL206" s="12"/>
      <c r="BM206" s="12"/>
      <c r="BN206" s="12"/>
      <c r="BO206" s="12"/>
      <c r="BP206" s="12"/>
      <c r="BQ206" s="12"/>
      <c r="BR206" s="12"/>
      <c r="BS206" s="12"/>
      <c r="BT206" s="12"/>
    </row>
    <row r="207" spans="1:72" ht="12.75" customHeight="1">
      <c r="A207" s="19"/>
      <c r="B207" s="19"/>
      <c r="C207" s="90"/>
      <c r="D207" s="118"/>
      <c r="E207" s="136"/>
      <c r="F207" s="136"/>
      <c r="G207" s="150">
        <v>0</v>
      </c>
      <c r="H207" s="240" t="str">
        <f t="array" ref="H207">IF(H180="-","-",AVERAGE(IF(H$5:H$54=$G207,$E$5:$E$54,"-")))</f>
        <v>-</v>
      </c>
      <c r="I207" s="240" t="str">
        <f t="array" ref="I207">IF(I180="-","-",AVERAGE(IF(I$5:I$54=$G207,$E$5:$E$54,"-")))</f>
        <v>-</v>
      </c>
      <c r="J207" s="240" t="str">
        <f t="array" ref="J207">IF(J180="-","-",AVERAGE(IF(J$5:J$54=$G207,$E$5:$E$54,"-")))</f>
        <v>-</v>
      </c>
      <c r="K207" s="240" t="str">
        <f t="array" ref="K207">IF(K180="-","-",AVERAGE(IF(K$5:K$54=$G207,$E$5:$E$54,"-")))</f>
        <v>-</v>
      </c>
      <c r="L207" s="240" t="str">
        <f t="array" ref="L207">IF(L180="-","-",AVERAGE(IF(L$5:L$54=$G207,$E$5:$E$54,"-")))</f>
        <v>-</v>
      </c>
      <c r="M207" s="240" t="str">
        <f t="array" ref="M207">IF(M180="-","-",AVERAGE(IF(M$5:M$54=$G207,$E$5:$E$54,"-")))</f>
        <v>-</v>
      </c>
      <c r="N207" s="240" t="str">
        <f t="array" ref="N207">IF(N180="-","-",AVERAGE(IF(N$5:N$54=$G207,$E$5:$E$54,"-")))</f>
        <v>-</v>
      </c>
      <c r="O207" s="240" t="str">
        <f t="array" ref="O207">IF(O180="-","-",AVERAGE(IF(O$5:O$54=$G207,$E$5:$E$54,"-")))</f>
        <v>-</v>
      </c>
      <c r="P207" s="240" t="str">
        <f t="array" ref="P207">IF(P180="-","-",AVERAGE(IF(P$5:P$54=$G207,$E$5:$E$54,"-")))</f>
        <v>-</v>
      </c>
      <c r="Q207" s="241" t="str">
        <f t="array" ref="Q207">IF(Q180="-","-",AVERAGE(IF(H$5:P$54=$G207,$E$5:$E$54,"-")))</f>
        <v>-</v>
      </c>
      <c r="R207" s="186"/>
      <c r="S207" s="141"/>
      <c r="T207" s="141"/>
      <c r="U207" s="141"/>
      <c r="V207" s="141"/>
      <c r="W207" s="141"/>
      <c r="X207" s="141"/>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E207" s="12"/>
      <c r="BF207" s="12"/>
      <c r="BG207" s="12"/>
      <c r="BH207" s="12"/>
      <c r="BI207" s="12"/>
      <c r="BJ207" s="12"/>
      <c r="BK207" s="12"/>
      <c r="BL207" s="12"/>
      <c r="BM207" s="12"/>
      <c r="BN207" s="12"/>
      <c r="BO207" s="12"/>
      <c r="BP207" s="12"/>
      <c r="BQ207" s="12"/>
      <c r="BR207" s="12"/>
      <c r="BS207" s="12"/>
      <c r="BT207" s="12"/>
    </row>
    <row r="208" spans="1:72" ht="12.75" customHeight="1">
      <c r="A208" s="19"/>
      <c r="B208" s="19"/>
      <c r="C208" s="90"/>
      <c r="D208" s="118"/>
      <c r="E208" s="136"/>
      <c r="F208" s="136"/>
      <c r="G208" s="153">
        <f t="shared" ref="G208:G227" si="29">G207+1</f>
        <v>1</v>
      </c>
      <c r="H208" s="242" t="str">
        <f t="array" ref="H208">IF(H181="-","-",AVERAGE(IF(H$5:H$54=$G208,$E$5:$E$54,"-")))</f>
        <v>-</v>
      </c>
      <c r="I208" s="242" t="str">
        <f t="array" ref="I208">IF(I181="-","-",AVERAGE(IF(I$5:I$54=$G208,$E$5:$E$54,"-")))</f>
        <v>-</v>
      </c>
      <c r="J208" s="242" t="str">
        <f t="array" ref="J208">IF(J181="-","-",AVERAGE(IF(J$5:J$54=$G208,$E$5:$E$54,"-")))</f>
        <v>-</v>
      </c>
      <c r="K208" s="242" t="str">
        <f t="array" ref="K208">IF(K181="-","-",AVERAGE(IF(K$5:K$54=$G208,$E$5:$E$54,"-")))</f>
        <v>-</v>
      </c>
      <c r="L208" s="242" t="str">
        <f t="array" ref="L208">IF(L181="-","-",AVERAGE(IF(L$5:L$54=$G208,$E$5:$E$54,"-")))</f>
        <v>-</v>
      </c>
      <c r="M208" s="242" t="str">
        <f t="array" ref="M208">IF(M181="-","-",AVERAGE(IF(M$5:M$54=$G208,$E$5:$E$54,"-")))</f>
        <v>-</v>
      </c>
      <c r="N208" s="242" t="str">
        <f t="array" ref="N208">IF(N181="-","-",AVERAGE(IF(N$5:N$54=$G208,$E$5:$E$54,"-")))</f>
        <v>-</v>
      </c>
      <c r="O208" s="242" t="str">
        <f t="array" ref="O208">IF(O181="-","-",AVERAGE(IF(O$5:O$54=$G208,$E$5:$E$54,"-")))</f>
        <v>-</v>
      </c>
      <c r="P208" s="242" t="str">
        <f t="array" ref="P208">IF(P181="-","-",AVERAGE(IF(P$5:P$54=$G208,$E$5:$E$54,"-")))</f>
        <v>-</v>
      </c>
      <c r="Q208" s="243" t="str">
        <f t="array" ref="Q208">IF(Q181="-","-",AVERAGE(IF(H$5:P$54=$G208,$E$5:$E$54,"-")))</f>
        <v>-</v>
      </c>
      <c r="R208" s="186"/>
      <c r="S208" s="141"/>
      <c r="T208" s="141"/>
      <c r="U208" s="141"/>
      <c r="V208" s="141"/>
      <c r="W208" s="141"/>
      <c r="X208" s="141"/>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E208" s="12"/>
      <c r="BF208" s="12"/>
      <c r="BG208" s="12"/>
      <c r="BH208" s="12"/>
      <c r="BI208" s="12"/>
      <c r="BJ208" s="12"/>
      <c r="BK208" s="12"/>
      <c r="BL208" s="12"/>
      <c r="BM208" s="12"/>
      <c r="BN208" s="12"/>
      <c r="BO208" s="12"/>
      <c r="BP208" s="12"/>
      <c r="BQ208" s="12"/>
      <c r="BR208" s="12"/>
      <c r="BS208" s="12"/>
      <c r="BT208" s="12"/>
    </row>
    <row r="209" spans="1:72" ht="12.75" customHeight="1">
      <c r="A209" s="19"/>
      <c r="B209" s="19"/>
      <c r="C209" s="90"/>
      <c r="D209" s="118"/>
      <c r="E209" s="136"/>
      <c r="F209" s="136"/>
      <c r="G209" s="153">
        <f t="shared" si="29"/>
        <v>2</v>
      </c>
      <c r="H209" s="242">
        <f t="array" ref="H209">IF(H182="-","-",AVERAGE(IF(H$5:H$54=$G209,$E$5:$E$54,"-")))</f>
        <v>352.5</v>
      </c>
      <c r="I209" s="242">
        <f t="array" ref="I209">IF(I182="-","-",AVERAGE(IF(I$5:I$54=$G209,$E$5:$E$54,"-")))</f>
        <v>352.5</v>
      </c>
      <c r="J209" s="242">
        <f t="array" ref="J209">IF(J182="-","-",AVERAGE(IF(J$5:J$54=$G209,$E$5:$E$54,"-")))</f>
        <v>352.5</v>
      </c>
      <c r="K209" s="242">
        <f t="array" ref="K209">IF(K182="-","-",AVERAGE(IF(K$5:K$54=$G209,$E$5:$E$54,"-")))</f>
        <v>352.5</v>
      </c>
      <c r="L209" s="242">
        <f t="array" ref="L209">IF(L182="-","-",AVERAGE(IF(L$5:L$54=$G209,$E$5:$E$54,"-")))</f>
        <v>352.5</v>
      </c>
      <c r="M209" s="242">
        <f t="array" ref="M209">IF(M182="-","-",AVERAGE(IF(M$5:M$54=$G209,$E$5:$E$54,"-")))</f>
        <v>352.5</v>
      </c>
      <c r="N209" s="242">
        <f t="array" ref="N209">IF(N182="-","-",AVERAGE(IF(N$5:N$54=$G209,$E$5:$E$54,"-")))</f>
        <v>352.5</v>
      </c>
      <c r="O209" s="242">
        <f t="array" ref="O209">IF(O182="-","-",AVERAGE(IF(O$5:O$54=$G209,$E$5:$E$54,"-")))</f>
        <v>352.5</v>
      </c>
      <c r="P209" s="242">
        <f t="array" ref="P209">IF(P182="-","-",AVERAGE(IF(P$5:P$54=$G209,$E$5:$E$54,"-")))</f>
        <v>352.5</v>
      </c>
      <c r="Q209" s="243">
        <f t="array" ref="Q209">IF(Q182="-","-",AVERAGE(IF(H$5:P$54=$G209,$E$5:$E$54,"-")))</f>
        <v>352.5</v>
      </c>
      <c r="R209" s="186"/>
      <c r="S209" s="141"/>
      <c r="T209" s="141"/>
      <c r="U209" s="141"/>
      <c r="V209" s="141"/>
      <c r="W209" s="141"/>
      <c r="X209" s="141"/>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E209" s="12"/>
      <c r="BF209" s="12"/>
      <c r="BG209" s="12"/>
      <c r="BH209" s="12"/>
      <c r="BI209" s="12"/>
      <c r="BJ209" s="12"/>
      <c r="BK209" s="12"/>
      <c r="BL209" s="12"/>
      <c r="BM209" s="12"/>
      <c r="BN209" s="12"/>
      <c r="BO209" s="12"/>
      <c r="BP209" s="12"/>
      <c r="BQ209" s="12"/>
      <c r="BR209" s="12"/>
      <c r="BS209" s="12"/>
      <c r="BT209" s="12"/>
    </row>
    <row r="210" spans="1:72" ht="12.75" customHeight="1">
      <c r="A210" s="19"/>
      <c r="B210" s="19"/>
      <c r="C210" s="90"/>
      <c r="D210" s="118"/>
      <c r="E210" s="136"/>
      <c r="F210" s="136"/>
      <c r="G210" s="153">
        <f t="shared" si="29"/>
        <v>3</v>
      </c>
      <c r="H210" s="242">
        <f t="array" ref="H210">IF(H183="-","-",AVERAGE(IF(H$5:H$54=$G210,$E$5:$E$54,"-")))</f>
        <v>425</v>
      </c>
      <c r="I210" s="242">
        <f t="array" ref="I210">IF(I183="-","-",AVERAGE(IF(I$5:I$54=$G210,$E$5:$E$54,"-")))</f>
        <v>434</v>
      </c>
      <c r="J210" s="242">
        <f t="array" ref="J210">IF(J183="-","-",AVERAGE(IF(J$5:J$54=$G210,$E$5:$E$54,"-")))</f>
        <v>425</v>
      </c>
      <c r="K210" s="242">
        <f t="array" ref="K210">IF(K183="-","-",AVERAGE(IF(K$5:K$54=$G210,$E$5:$E$54,"-")))</f>
        <v>425</v>
      </c>
      <c r="L210" s="242">
        <f t="array" ref="L210">IF(L183="-","-",AVERAGE(IF(L$5:L$54=$G210,$E$5:$E$54,"-")))</f>
        <v>430</v>
      </c>
      <c r="M210" s="242">
        <f t="array" ref="M210">IF(M183="-","-",AVERAGE(IF(M$5:M$54=$G210,$E$5:$E$54,"-")))</f>
        <v>425</v>
      </c>
      <c r="N210" s="242">
        <f t="array" ref="N210">IF(N183="-","-",AVERAGE(IF(N$5:N$54=$G210,$E$5:$E$54,"-")))</f>
        <v>430</v>
      </c>
      <c r="O210" s="242">
        <f t="array" ref="O210">IF(O183="-","-",AVERAGE(IF(O$5:O$54=$G210,$E$5:$E$54,"-")))</f>
        <v>430</v>
      </c>
      <c r="P210" s="242">
        <f t="array" ref="P210">IF(P183="-","-",AVERAGE(IF(P$5:P$54=$G210,$E$5:$E$54,"-")))</f>
        <v>425</v>
      </c>
      <c r="Q210" s="243">
        <f t="array" ref="Q210">IF(Q183="-","-",AVERAGE(IF(H$5:P$54=$G210,$E$5:$E$54,"-")))</f>
        <v>427.64705882352939</v>
      </c>
      <c r="R210" s="186"/>
      <c r="S210" s="141"/>
      <c r="T210" s="141"/>
      <c r="U210" s="141"/>
      <c r="V210" s="141"/>
      <c r="W210" s="141"/>
      <c r="X210" s="141"/>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E210" s="12"/>
      <c r="BF210" s="12"/>
      <c r="BG210" s="12"/>
      <c r="BH210" s="12"/>
      <c r="BI210" s="12"/>
      <c r="BJ210" s="12"/>
      <c r="BK210" s="12"/>
      <c r="BL210" s="12"/>
      <c r="BM210" s="12"/>
      <c r="BN210" s="12"/>
      <c r="BO210" s="12"/>
      <c r="BP210" s="12"/>
      <c r="BQ210" s="12"/>
      <c r="BR210" s="12"/>
      <c r="BS210" s="12"/>
      <c r="BT210" s="12"/>
    </row>
    <row r="211" spans="1:72" ht="12.75" customHeight="1">
      <c r="A211" s="19"/>
      <c r="B211" s="19"/>
      <c r="C211" s="90"/>
      <c r="D211" s="118"/>
      <c r="E211" s="136"/>
      <c r="F211" s="136"/>
      <c r="G211" s="153">
        <f t="shared" si="29"/>
        <v>4</v>
      </c>
      <c r="H211" s="242">
        <f t="array" ref="H211">IF(H184="-","-",AVERAGE(IF(H$5:H$54=$G211,$E$5:$E$54,"-")))</f>
        <v>478.33333333333331</v>
      </c>
      <c r="I211" s="242">
        <f t="array" ref="I211">IF(I184="-","-",AVERAGE(IF(I$5:I$54=$G211,$E$5:$E$54,"-")))</f>
        <v>480</v>
      </c>
      <c r="J211" s="242">
        <f t="array" ref="J211">IF(J184="-","-",AVERAGE(IF(J$5:J$54=$G211,$E$5:$E$54,"-")))</f>
        <v>478.33333333333331</v>
      </c>
      <c r="K211" s="242">
        <f t="array" ref="K211">IF(K184="-","-",AVERAGE(IF(K$5:K$54=$G211,$E$5:$E$54,"-")))</f>
        <v>478.33333333333331</v>
      </c>
      <c r="L211" s="242">
        <f t="array" ref="L211">IF(L184="-","-",AVERAGE(IF(L$5:L$54=$G211,$E$5:$E$54,"-")))</f>
        <v>452</v>
      </c>
      <c r="M211" s="242">
        <f t="array" ref="M211">IF(M184="-","-",AVERAGE(IF(M$5:M$54=$G211,$E$5:$E$54,"-")))</f>
        <v>478.33333333333331</v>
      </c>
      <c r="N211" s="242">
        <f t="array" ref="N211">IF(N184="-","-",AVERAGE(IF(N$5:N$54=$G211,$E$5:$E$54,"-")))</f>
        <v>468.57142857142856</v>
      </c>
      <c r="O211" s="242">
        <f t="array" ref="O211">IF(O184="-","-",AVERAGE(IF(O$5:O$54=$G211,$E$5:$E$54,"-")))</f>
        <v>468.57142857142856</v>
      </c>
      <c r="P211" s="242">
        <f t="array" ref="P211">IF(P184="-","-",AVERAGE(IF(P$5:P$54=$G211,$E$5:$E$54,"-")))</f>
        <v>474</v>
      </c>
      <c r="Q211" s="243">
        <f t="array" ref="Q211">IF(Q184="-","-",AVERAGE(IF(H$5:P$54=$G211,$E$5:$E$54,"-")))</f>
        <v>473.01886792452831</v>
      </c>
      <c r="R211" s="186"/>
      <c r="S211" s="141"/>
      <c r="T211" s="141"/>
      <c r="U211" s="141"/>
      <c r="V211" s="141"/>
      <c r="W211" s="141"/>
      <c r="X211" s="141"/>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E211" s="12"/>
      <c r="BF211" s="12"/>
      <c r="BG211" s="12"/>
      <c r="BH211" s="12"/>
      <c r="BI211" s="12"/>
      <c r="BJ211" s="12"/>
      <c r="BK211" s="12"/>
      <c r="BL211" s="12"/>
      <c r="BM211" s="12"/>
      <c r="BN211" s="12"/>
      <c r="BO211" s="12"/>
      <c r="BP211" s="12"/>
      <c r="BQ211" s="12"/>
      <c r="BR211" s="12"/>
      <c r="BS211" s="12"/>
      <c r="BT211" s="12"/>
    </row>
    <row r="212" spans="1:72" ht="12.75" customHeight="1">
      <c r="A212" s="19"/>
      <c r="B212" s="19"/>
      <c r="C212" s="90"/>
      <c r="D212" s="118"/>
      <c r="E212" s="136"/>
      <c r="F212" s="136"/>
      <c r="G212" s="153">
        <f t="shared" si="29"/>
        <v>5</v>
      </c>
      <c r="H212" s="242">
        <f t="array" ref="H212">IF(H185="-","-",AVERAGE(IF(H$5:H$54=$G212,$E$5:$E$54,"-")))</f>
        <v>586</v>
      </c>
      <c r="I212" s="242">
        <f t="array" ref="I212">IF(I185="-","-",AVERAGE(IF(I$5:I$54=$G212,$E$5:$E$54,"-")))</f>
        <v>580</v>
      </c>
      <c r="J212" s="242">
        <f t="array" ref="J212">IF(J185="-","-",AVERAGE(IF(J$5:J$54=$G212,$E$5:$E$54,"-")))</f>
        <v>567.5</v>
      </c>
      <c r="K212" s="242">
        <f t="array" ref="K212">IF(K185="-","-",AVERAGE(IF(K$5:K$54=$G212,$E$5:$E$54,"-")))</f>
        <v>586</v>
      </c>
      <c r="L212" s="242">
        <f t="array" ref="L212">IF(L185="-","-",AVERAGE(IF(L$5:L$54=$G212,$E$5:$E$54,"-")))</f>
        <v>564.28571428571433</v>
      </c>
      <c r="M212" s="242">
        <f t="array" ref="M212">IF(M185="-","-",AVERAGE(IF(M$5:M$54=$G212,$E$5:$E$54,"-")))</f>
        <v>580</v>
      </c>
      <c r="N212" s="242">
        <f t="array" ref="N212">IF(N185="-","-",AVERAGE(IF(N$5:N$54=$G212,$E$5:$E$54,"-")))</f>
        <v>596.66666666666663</v>
      </c>
      <c r="O212" s="242">
        <f t="array" ref="O212">IF(O185="-","-",AVERAGE(IF(O$5:O$54=$G212,$E$5:$E$54,"-")))</f>
        <v>586</v>
      </c>
      <c r="P212" s="242">
        <f t="array" ref="P212">IF(P185="-","-",AVERAGE(IF(P$5:P$54=$G212,$E$5:$E$54,"-")))</f>
        <v>586</v>
      </c>
      <c r="Q212" s="243">
        <f t="array" ref="Q212">IF(Q185="-","-",AVERAGE(IF(H$5:P$54=$G212,$E$5:$E$54,"-")))</f>
        <v>581.22448979591832</v>
      </c>
      <c r="R212" s="186"/>
      <c r="S212" s="141"/>
      <c r="T212" s="141"/>
      <c r="U212" s="141"/>
      <c r="V212" s="141"/>
      <c r="W212" s="141"/>
      <c r="X212" s="141"/>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E212" s="12"/>
      <c r="BF212" s="12"/>
      <c r="BG212" s="12"/>
      <c r="BH212" s="12"/>
      <c r="BI212" s="12"/>
      <c r="BJ212" s="12"/>
      <c r="BK212" s="12"/>
      <c r="BL212" s="12"/>
      <c r="BM212" s="12"/>
      <c r="BN212" s="12"/>
      <c r="BO212" s="12"/>
      <c r="BP212" s="12"/>
      <c r="BQ212" s="12"/>
      <c r="BR212" s="12"/>
      <c r="BS212" s="12"/>
      <c r="BT212" s="12"/>
    </row>
    <row r="213" spans="1:72" ht="12.75" customHeight="1">
      <c r="A213" s="19"/>
      <c r="B213" s="19"/>
      <c r="C213" s="90"/>
      <c r="D213" s="118"/>
      <c r="E213" s="136"/>
      <c r="F213" s="136"/>
      <c r="G213" s="153">
        <f t="shared" si="29"/>
        <v>6</v>
      </c>
      <c r="H213" s="242">
        <f t="array" ref="H213">IF(H186="-","-",AVERAGE(IF(H$5:H$54=$G213,$E$5:$E$54,"-")))</f>
        <v>618.88888888888891</v>
      </c>
      <c r="I213" s="242">
        <f t="array" ref="I213">IF(I186="-","-",AVERAGE(IF(I$5:I$54=$G213,$E$5:$E$54,"-")))</f>
        <v>627.5</v>
      </c>
      <c r="J213" s="242">
        <f t="array" ref="J213">IF(J186="-","-",AVERAGE(IF(J$5:J$54=$G213,$E$5:$E$54,"-")))</f>
        <v>623</v>
      </c>
      <c r="K213" s="242">
        <f t="array" ref="K213">IF(K186="-","-",AVERAGE(IF(K$5:K$54=$G213,$E$5:$E$54,"-")))</f>
        <v>618.88888888888891</v>
      </c>
      <c r="L213" s="242">
        <f t="array" ref="L213">IF(L186="-","-",AVERAGE(IF(L$5:L$54=$G213,$E$5:$E$54,"-")))</f>
        <v>640</v>
      </c>
      <c r="M213" s="242">
        <f t="array" ref="M213">IF(M186="-","-",AVERAGE(IF(M$5:M$54=$G213,$E$5:$E$54,"-")))</f>
        <v>640</v>
      </c>
      <c r="N213" s="242">
        <f t="array" ref="N213">IF(N186="-","-",AVERAGE(IF(N$5:N$54=$G213,$E$5:$E$54,"-")))</f>
        <v>615</v>
      </c>
      <c r="O213" s="242">
        <f t="array" ref="O213">IF(O186="-","-",AVERAGE(IF(O$5:O$54=$G213,$E$5:$E$54,"-")))</f>
        <v>618.88888888888891</v>
      </c>
      <c r="P213" s="242">
        <f t="array" ref="P213">IF(P186="-","-",AVERAGE(IF(P$5:P$54=$G213,$E$5:$E$54,"-")))</f>
        <v>618.88888888888891</v>
      </c>
      <c r="Q213" s="243">
        <f t="array" ref="Q213">IF(Q186="-","-",AVERAGE(IF(H$5:P$54=$G213,$E$5:$E$54,"-")))</f>
        <v>624.625</v>
      </c>
      <c r="R213" s="186"/>
      <c r="S213" s="141"/>
      <c r="T213" s="141"/>
      <c r="U213" s="141"/>
      <c r="V213" s="141"/>
      <c r="W213" s="141"/>
      <c r="X213" s="141"/>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E213" s="12"/>
      <c r="BF213" s="12"/>
      <c r="BG213" s="12"/>
      <c r="BH213" s="12"/>
      <c r="BI213" s="12"/>
      <c r="BJ213" s="12"/>
      <c r="BK213" s="12"/>
      <c r="BL213" s="12"/>
      <c r="BM213" s="12"/>
      <c r="BN213" s="12"/>
      <c r="BO213" s="12"/>
      <c r="BP213" s="12"/>
      <c r="BQ213" s="12"/>
      <c r="BR213" s="12"/>
      <c r="BS213" s="12"/>
      <c r="BT213" s="12"/>
    </row>
    <row r="214" spans="1:72" ht="12.75" customHeight="1">
      <c r="A214" s="19"/>
      <c r="B214" s="19"/>
      <c r="C214" s="90"/>
      <c r="D214" s="118"/>
      <c r="E214" s="136"/>
      <c r="F214" s="136"/>
      <c r="G214" s="153">
        <f t="shared" si="29"/>
        <v>7</v>
      </c>
      <c r="H214" s="242">
        <f t="array" ref="H214">IF(H187="-","-",AVERAGE(IF(H$5:H$54=$G214,$E$5:$E$54,"-")))</f>
        <v>678.57142857142856</v>
      </c>
      <c r="I214" s="242">
        <f t="array" ref="I214">IF(I187="-","-",AVERAGE(IF(I$5:I$54=$G214,$E$5:$E$54,"-")))</f>
        <v>678.57142857142856</v>
      </c>
      <c r="J214" s="242">
        <f t="array" ref="J214">IF(J187="-","-",AVERAGE(IF(J$5:J$54=$G214,$E$5:$E$54,"-")))</f>
        <v>678.57142857142856</v>
      </c>
      <c r="K214" s="242">
        <f t="array" ref="K214">IF(K187="-","-",AVERAGE(IF(K$5:K$54=$G214,$E$5:$E$54,"-")))</f>
        <v>695</v>
      </c>
      <c r="L214" s="242">
        <f t="array" ref="L214">IF(L187="-","-",AVERAGE(IF(L$5:L$54=$G214,$E$5:$E$54,"-")))</f>
        <v>656.25</v>
      </c>
      <c r="M214" s="242">
        <f t="array" ref="M214">IF(M187="-","-",AVERAGE(IF(M$5:M$54=$G214,$E$5:$E$54,"-")))</f>
        <v>668.33333333333337</v>
      </c>
      <c r="N214" s="242">
        <f t="array" ref="N214">IF(N187="-","-",AVERAGE(IF(N$5:N$54=$G214,$E$5:$E$54,"-")))</f>
        <v>678.57142857142856</v>
      </c>
      <c r="O214" s="242">
        <f t="array" ref="O214">IF(O187="-","-",AVERAGE(IF(O$5:O$54=$G214,$E$5:$E$54,"-")))</f>
        <v>678.57142857142856</v>
      </c>
      <c r="P214" s="242">
        <f t="array" ref="P214">IF(P187="-","-",AVERAGE(IF(P$5:P$54=$G214,$E$5:$E$54,"-")))</f>
        <v>695</v>
      </c>
      <c r="Q214" s="243">
        <f t="array" ref="Q214">IF(Q187="-","-",AVERAGE(IF(H$5:P$54=$G214,$E$5:$E$54,"-")))</f>
        <v>678.92307692307691</v>
      </c>
      <c r="R214" s="186"/>
      <c r="S214" s="141"/>
      <c r="T214" s="141"/>
      <c r="U214" s="141"/>
      <c r="V214" s="141"/>
      <c r="W214" s="141"/>
      <c r="X214" s="141"/>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E214" s="12"/>
      <c r="BF214" s="12"/>
      <c r="BG214" s="12"/>
      <c r="BH214" s="12"/>
      <c r="BI214" s="12"/>
      <c r="BJ214" s="12"/>
      <c r="BK214" s="12"/>
      <c r="BL214" s="12"/>
      <c r="BM214" s="12"/>
      <c r="BN214" s="12"/>
      <c r="BO214" s="12"/>
      <c r="BP214" s="12"/>
      <c r="BQ214" s="12"/>
      <c r="BR214" s="12"/>
      <c r="BS214" s="12"/>
      <c r="BT214" s="12"/>
    </row>
    <row r="215" spans="1:72" ht="12.75" customHeight="1">
      <c r="A215" s="19"/>
      <c r="B215" s="19"/>
      <c r="C215" s="90"/>
      <c r="D215" s="118"/>
      <c r="E215" s="136"/>
      <c r="F215" s="136"/>
      <c r="G215" s="153">
        <f t="shared" si="29"/>
        <v>8</v>
      </c>
      <c r="H215" s="242">
        <f t="array" ref="H215">IF(H188="-","-",AVERAGE(IF(H$5:H$54=$G215,$E$5:$E$54,"-")))</f>
        <v>777.5</v>
      </c>
      <c r="I215" s="242">
        <f t="array" ref="I215">IF(I188="-","-",AVERAGE(IF(I$5:I$54=$G215,$E$5:$E$54,"-")))</f>
        <v>777.5</v>
      </c>
      <c r="J215" s="242">
        <f t="array" ref="J215">IF(J188="-","-",AVERAGE(IF(J$5:J$54=$G215,$E$5:$E$54,"-")))</f>
        <v>777.5</v>
      </c>
      <c r="K215" s="242">
        <f t="array" ref="K215">IF(K188="-","-",AVERAGE(IF(K$5:K$54=$G215,$E$5:$E$54,"-")))</f>
        <v>730</v>
      </c>
      <c r="L215" s="242">
        <f t="array" ref="L215">IF(L188="-","-",AVERAGE(IF(L$5:L$54=$G215,$E$5:$E$54,"-")))</f>
        <v>806.66666666666663</v>
      </c>
      <c r="M215" s="242">
        <f t="array" ref="M215">IF(M188="-","-",AVERAGE(IF(M$5:M$54=$G215,$E$5:$E$54,"-")))</f>
        <v>768</v>
      </c>
      <c r="N215" s="242">
        <f t="array" ref="N215">IF(N188="-","-",AVERAGE(IF(N$5:N$54=$G215,$E$5:$E$54,"-")))</f>
        <v>777.5</v>
      </c>
      <c r="O215" s="242">
        <f t="array" ref="O215">IF(O188="-","-",AVERAGE(IF(O$5:O$54=$G215,$E$5:$E$54,"-")))</f>
        <v>777.5</v>
      </c>
      <c r="P215" s="242">
        <f t="array" ref="P215">IF(P188="-","-",AVERAGE(IF(P$5:P$54=$G215,$E$5:$E$54,"-")))</f>
        <v>757.5</v>
      </c>
      <c r="Q215" s="243">
        <f t="array" ref="Q215">IF(Q188="-","-",AVERAGE(IF(H$5:P$54=$G215,$E$5:$E$54,"-")))</f>
        <v>773.52941176470586</v>
      </c>
      <c r="R215" s="186"/>
      <c r="S215" s="141"/>
      <c r="T215" s="141"/>
      <c r="U215" s="141"/>
      <c r="V215" s="141"/>
      <c r="W215" s="141"/>
      <c r="X215" s="141"/>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E215" s="12"/>
      <c r="BF215" s="12"/>
      <c r="BG215" s="12"/>
      <c r="BH215" s="12"/>
      <c r="BI215" s="12"/>
      <c r="BJ215" s="12"/>
      <c r="BK215" s="12"/>
      <c r="BL215" s="12"/>
      <c r="BM215" s="12"/>
      <c r="BN215" s="12"/>
      <c r="BO215" s="12"/>
      <c r="BP215" s="12"/>
      <c r="BQ215" s="12"/>
      <c r="BR215" s="12"/>
      <c r="BS215" s="12"/>
      <c r="BT215" s="12"/>
    </row>
    <row r="216" spans="1:72" ht="12.75" customHeight="1">
      <c r="A216" s="19"/>
      <c r="B216" s="19"/>
      <c r="C216" s="90"/>
      <c r="D216" s="118"/>
      <c r="E216" s="136"/>
      <c r="F216" s="136"/>
      <c r="G216" s="153">
        <f t="shared" si="29"/>
        <v>9</v>
      </c>
      <c r="H216" s="242">
        <f t="array" ref="H216">IF(H189="-","-",AVERAGE(IF(H$5:H$54=$G216,$E$5:$E$54,"-")))</f>
        <v>836.66666666666663</v>
      </c>
      <c r="I216" s="242">
        <f t="array" ref="I216">IF(I189="-","-",AVERAGE(IF(I$5:I$54=$G216,$E$5:$E$54,"-")))</f>
        <v>780</v>
      </c>
      <c r="J216" s="242">
        <f t="array" ref="J216">IF(J189="-","-",AVERAGE(IF(J$5:J$54=$G216,$E$5:$E$54,"-")))</f>
        <v>780</v>
      </c>
      <c r="K216" s="242">
        <f t="array" ref="K216">IF(K189="-","-",AVERAGE(IF(K$5:K$54=$G216,$E$5:$E$54,"-")))</f>
        <v>800</v>
      </c>
      <c r="L216" s="242">
        <f t="array" ref="L216">IF(L189="-","-",AVERAGE(IF(L$5:L$54=$G216,$E$5:$E$54,"-")))</f>
        <v>730</v>
      </c>
      <c r="M216" s="242" t="str">
        <f t="array" ref="M216">IF(M189="-","-",AVERAGE(IF(M$5:M$54=$G216,$E$5:$E$54,"-")))</f>
        <v>-</v>
      </c>
      <c r="N216" s="242">
        <f t="array" ref="N216">IF(N189="-","-",AVERAGE(IF(N$5:N$54=$G216,$E$5:$E$54,"-")))</f>
        <v>780</v>
      </c>
      <c r="O216" s="242">
        <f t="array" ref="O216">IF(O189="-","-",AVERAGE(IF(O$5:O$54=$G216,$E$5:$E$54,"-")))</f>
        <v>730</v>
      </c>
      <c r="P216" s="242">
        <f t="array" ref="P216">IF(P189="-","-",AVERAGE(IF(P$5:P$54=$G216,$E$5:$E$54,"-")))</f>
        <v>890</v>
      </c>
      <c r="Q216" s="243">
        <f t="array" ref="Q216">IF(Q189="-","-",AVERAGE(IF(H$5:P$54=$G216,$E$5:$E$54,"-")))</f>
        <v>801.875</v>
      </c>
      <c r="R216" s="186"/>
      <c r="S216" s="141"/>
      <c r="T216" s="141"/>
      <c r="U216" s="141"/>
      <c r="V216" s="141"/>
      <c r="W216" s="141"/>
      <c r="X216" s="141"/>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E216" s="12"/>
      <c r="BF216" s="12"/>
      <c r="BG216" s="12"/>
      <c r="BH216" s="12"/>
      <c r="BI216" s="12"/>
      <c r="BJ216" s="12"/>
      <c r="BK216" s="12"/>
      <c r="BL216" s="12"/>
      <c r="BM216" s="12"/>
      <c r="BN216" s="12"/>
      <c r="BO216" s="12"/>
      <c r="BP216" s="12"/>
      <c r="BQ216" s="12"/>
      <c r="BR216" s="12"/>
      <c r="BS216" s="12"/>
      <c r="BT216" s="12"/>
    </row>
    <row r="217" spans="1:72" ht="12.75" customHeight="1">
      <c r="A217" s="19"/>
      <c r="B217" s="19"/>
      <c r="C217" s="90"/>
      <c r="D217" s="118"/>
      <c r="E217" s="136"/>
      <c r="F217" s="136"/>
      <c r="G217" s="153">
        <f t="shared" si="29"/>
        <v>10</v>
      </c>
      <c r="H217" s="242">
        <f t="array" ref="H217">IF(H190="-","-",AVERAGE(IF(H$5:H$54=$G217,$E$5:$E$54,"-")))</f>
        <v>796.66666666666663</v>
      </c>
      <c r="I217" s="242">
        <f t="array" ref="I217">IF(I190="-","-",AVERAGE(IF(I$5:I$54=$G217,$E$5:$E$54,"-")))</f>
        <v>830</v>
      </c>
      <c r="J217" s="242">
        <f t="array" ref="J217">IF(J190="-","-",AVERAGE(IF(J$5:J$54=$G217,$E$5:$E$54,"-")))</f>
        <v>840</v>
      </c>
      <c r="K217" s="242">
        <f t="array" ref="K217">IF(K190="-","-",AVERAGE(IF(K$5:K$54=$G217,$E$5:$E$54,"-")))</f>
        <v>832.5</v>
      </c>
      <c r="L217" s="242">
        <f t="array" ref="L217">IF(L190="-","-",AVERAGE(IF(L$5:L$54=$G217,$E$5:$E$54,"-")))</f>
        <v>834</v>
      </c>
      <c r="M217" s="242">
        <f t="array" ref="M217">IF(M190="-","-",AVERAGE(IF(M$5:M$54=$G217,$E$5:$E$54,"-")))</f>
        <v>802.5</v>
      </c>
      <c r="N217" s="242">
        <f t="array" ref="N217">IF(N190="-","-",AVERAGE(IF(N$5:N$54=$G217,$E$5:$E$54,"-")))</f>
        <v>873.33333333333337</v>
      </c>
      <c r="O217" s="242">
        <f t="array" ref="O217">IF(O190="-","-",AVERAGE(IF(O$5:O$54=$G217,$E$5:$E$54,"-")))</f>
        <v>834</v>
      </c>
      <c r="P217" s="242">
        <f t="array" ref="P217">IF(P190="-","-",AVERAGE(IF(P$5:P$54=$G217,$E$5:$E$54,"-")))</f>
        <v>820</v>
      </c>
      <c r="Q217" s="243">
        <f t="array" ref="Q217">IF(Q190="-","-",AVERAGE(IF(H$5:P$54=$G217,$E$5:$E$54,"-")))</f>
        <v>828.64864864864865</v>
      </c>
      <c r="R217" s="186"/>
      <c r="S217" s="141"/>
      <c r="T217" s="141"/>
      <c r="U217" s="141"/>
      <c r="V217" s="141"/>
      <c r="W217" s="141"/>
      <c r="X217" s="141"/>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E217" s="12"/>
      <c r="BF217" s="12"/>
      <c r="BG217" s="12"/>
      <c r="BH217" s="12"/>
      <c r="BI217" s="12"/>
      <c r="BJ217" s="12"/>
      <c r="BK217" s="12"/>
      <c r="BL217" s="12"/>
      <c r="BM217" s="12"/>
      <c r="BN217" s="12"/>
      <c r="BO217" s="12"/>
      <c r="BP217" s="12"/>
      <c r="BQ217" s="12"/>
      <c r="BR217" s="12"/>
      <c r="BS217" s="12"/>
      <c r="BT217" s="12"/>
    </row>
    <row r="218" spans="1:72" ht="12.75" customHeight="1">
      <c r="A218" s="19"/>
      <c r="B218" s="19"/>
      <c r="C218" s="90"/>
      <c r="D218" s="118"/>
      <c r="E218" s="136"/>
      <c r="F218" s="136"/>
      <c r="G218" s="153">
        <f t="shared" si="29"/>
        <v>11</v>
      </c>
      <c r="H218" s="242">
        <f t="array" ref="H218">IF(H191="-","-",AVERAGE(IF(H$5:H$54=$G218,$E$5:$E$54,"-")))</f>
        <v>882.5</v>
      </c>
      <c r="I218" s="242">
        <f t="array" ref="I218">IF(I191="-","-",AVERAGE(IF(I$5:I$54=$G218,$E$5:$E$54,"-")))</f>
        <v>895</v>
      </c>
      <c r="J218" s="242">
        <f t="array" ref="J218">IF(J191="-","-",AVERAGE(IF(J$5:J$54=$G218,$E$5:$E$54,"-")))</f>
        <v>840</v>
      </c>
      <c r="K218" s="242">
        <f t="array" ref="K218">IF(K191="-","-",AVERAGE(IF(K$5:K$54=$G218,$E$5:$E$54,"-")))</f>
        <v>860</v>
      </c>
      <c r="L218" s="242">
        <f t="array" ref="L218">IF(L191="-","-",AVERAGE(IF(L$5:L$54=$G218,$E$5:$E$54,"-")))</f>
        <v>850</v>
      </c>
      <c r="M218" s="242">
        <f t="array" ref="M218">IF(M191="-","-",AVERAGE(IF(M$5:M$54=$G218,$E$5:$E$54,"-")))</f>
        <v>898</v>
      </c>
      <c r="N218" s="242">
        <f t="array" ref="N218">IF(N191="-","-",AVERAGE(IF(N$5:N$54=$G218,$E$5:$E$54,"-")))</f>
        <v>910</v>
      </c>
      <c r="O218" s="242">
        <f t="array" ref="O218">IF(O191="-","-",AVERAGE(IF(O$5:O$54=$G218,$E$5:$E$54,"-")))</f>
        <v>850</v>
      </c>
      <c r="P218" s="242">
        <f t="array" ref="P218">IF(P191="-","-",AVERAGE(IF(P$5:P$54=$G218,$E$5:$E$54,"-")))</f>
        <v>910</v>
      </c>
      <c r="Q218" s="243">
        <f t="array" ref="Q218">IF(Q191="-","-",AVERAGE(IF(H$5:P$54=$G218,$E$5:$E$54,"-")))</f>
        <v>878.75</v>
      </c>
      <c r="R218" s="186"/>
      <c r="S218" s="141"/>
      <c r="T218" s="141"/>
      <c r="U218" s="141"/>
      <c r="V218" s="141"/>
      <c r="W218" s="141"/>
      <c r="X218" s="141"/>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E218" s="12"/>
      <c r="BF218" s="12"/>
      <c r="BG218" s="12"/>
      <c r="BH218" s="12"/>
      <c r="BI218" s="12"/>
      <c r="BJ218" s="12"/>
      <c r="BK218" s="12"/>
      <c r="BL218" s="12"/>
      <c r="BM218" s="12"/>
      <c r="BN218" s="12"/>
      <c r="BO218" s="12"/>
      <c r="BP218" s="12"/>
      <c r="BQ218" s="12"/>
      <c r="BR218" s="12"/>
      <c r="BS218" s="12"/>
      <c r="BT218" s="12"/>
    </row>
    <row r="219" spans="1:72" ht="12.75" customHeight="1">
      <c r="A219" s="19"/>
      <c r="B219" s="19"/>
      <c r="C219" s="90"/>
      <c r="D219" s="118"/>
      <c r="E219" s="136"/>
      <c r="F219" s="136"/>
      <c r="G219" s="153">
        <f t="shared" si="29"/>
        <v>12</v>
      </c>
      <c r="H219" s="242" t="str">
        <f t="array" ref="H219">IF(H192="-","-",AVERAGE(IF(H$5:H$54=$G219,$E$5:$E$54,"-")))</f>
        <v>-</v>
      </c>
      <c r="I219" s="242">
        <f t="array" ref="I219">IF(I192="-","-",AVERAGE(IF(I$5:I$54=$G219,$E$5:$E$54,"-")))</f>
        <v>930</v>
      </c>
      <c r="J219" s="242">
        <f t="array" ref="J219">IF(J192="-","-",AVERAGE(IF(J$5:J$54=$G219,$E$5:$E$54,"-")))</f>
        <v>915</v>
      </c>
      <c r="K219" s="242">
        <f t="array" ref="K219">IF(K192="-","-",AVERAGE(IF(K$5:K$54=$G219,$E$5:$E$54,"-")))</f>
        <v>910</v>
      </c>
      <c r="L219" s="242">
        <f t="array" ref="L219">IF(L192="-","-",AVERAGE(IF(L$5:L$54=$G219,$E$5:$E$54,"-")))</f>
        <v>915</v>
      </c>
      <c r="M219" s="242" t="str">
        <f t="array" ref="M219">IF(M192="-","-",AVERAGE(IF(M$5:M$54=$G219,$E$5:$E$54,"-")))</f>
        <v>-</v>
      </c>
      <c r="N219" s="242" t="str">
        <f t="array" ref="N219">IF(N192="-","-",AVERAGE(IF(N$5:N$54=$G219,$E$5:$E$54,"-")))</f>
        <v>-</v>
      </c>
      <c r="O219" s="242">
        <f t="array" ref="O219">IF(O192="-","-",AVERAGE(IF(O$5:O$54=$G219,$E$5:$E$54,"-")))</f>
        <v>915</v>
      </c>
      <c r="P219" s="242" t="str">
        <f t="array" ref="P219">IF(P192="-","-",AVERAGE(IF(P$5:P$54=$G219,$E$5:$E$54,"-")))</f>
        <v>-</v>
      </c>
      <c r="Q219" s="243">
        <f t="array" ref="Q219">IF(Q192="-","-",AVERAGE(IF(H$5:P$54=$G219,$E$5:$E$54,"-")))</f>
        <v>915.55555555555554</v>
      </c>
      <c r="R219" s="186"/>
      <c r="S219" s="141"/>
      <c r="T219" s="141"/>
      <c r="U219" s="141"/>
      <c r="V219" s="141"/>
      <c r="W219" s="141"/>
      <c r="X219" s="141"/>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E219" s="12"/>
      <c r="BF219" s="12"/>
      <c r="BG219" s="12"/>
      <c r="BH219" s="12"/>
      <c r="BI219" s="12"/>
      <c r="BJ219" s="12"/>
      <c r="BK219" s="12"/>
      <c r="BL219" s="12"/>
      <c r="BM219" s="12"/>
      <c r="BN219" s="12"/>
      <c r="BO219" s="12"/>
      <c r="BP219" s="12"/>
      <c r="BQ219" s="12"/>
      <c r="BR219" s="12"/>
      <c r="BS219" s="12"/>
      <c r="BT219" s="12"/>
    </row>
    <row r="220" spans="1:72" ht="12.75" customHeight="1">
      <c r="A220" s="19"/>
      <c r="B220" s="19"/>
      <c r="C220" s="90"/>
      <c r="D220" s="118"/>
      <c r="E220" s="136"/>
      <c r="F220" s="136"/>
      <c r="G220" s="153">
        <f t="shared" si="29"/>
        <v>13</v>
      </c>
      <c r="H220" s="242" t="str">
        <f t="array" ref="H220">IF(H193="-","-",AVERAGE(IF(H$5:H$54=$G220,$E$5:$E$54,"-")))</f>
        <v>-</v>
      </c>
      <c r="I220" s="242" t="str">
        <f t="array" ref="I220">IF(I193="-","-",AVERAGE(IF(I$5:I$54=$G220,$E$5:$E$54,"-")))</f>
        <v>-</v>
      </c>
      <c r="J220" s="242" t="str">
        <f t="array" ref="J220">IF(J193="-","-",AVERAGE(IF(J$5:J$54=$G220,$E$5:$E$54,"-")))</f>
        <v>-</v>
      </c>
      <c r="K220" s="242" t="str">
        <f t="array" ref="K220">IF(K193="-","-",AVERAGE(IF(K$5:K$54=$G220,$E$5:$E$54,"-")))</f>
        <v>-</v>
      </c>
      <c r="L220" s="242" t="str">
        <f t="array" ref="L220">IF(L193="-","-",AVERAGE(IF(L$5:L$54=$G220,$E$5:$E$54,"-")))</f>
        <v>-</v>
      </c>
      <c r="M220" s="242" t="str">
        <f t="array" ref="M220">IF(M193="-","-",AVERAGE(IF(M$5:M$54=$G220,$E$5:$E$54,"-")))</f>
        <v>-</v>
      </c>
      <c r="N220" s="242" t="str">
        <f t="array" ref="N220">IF(N193="-","-",AVERAGE(IF(N$5:N$54=$G220,$E$5:$E$54,"-")))</f>
        <v>-</v>
      </c>
      <c r="O220" s="242" t="str">
        <f t="array" ref="O220">IF(O193="-","-",AVERAGE(IF(O$5:O$54=$G220,$E$5:$E$54,"-")))</f>
        <v>-</v>
      </c>
      <c r="P220" s="242" t="str">
        <f t="array" ref="P220">IF(P193="-","-",AVERAGE(IF(P$5:P$54=$G220,$E$5:$E$54,"-")))</f>
        <v>-</v>
      </c>
      <c r="Q220" s="243" t="str">
        <f t="array" ref="Q220">IF(Q193="-","-",AVERAGE(IF(H$5:P$54=$G220,$E$5:$E$54,"-")))</f>
        <v>-</v>
      </c>
      <c r="R220" s="186"/>
      <c r="S220" s="141"/>
      <c r="T220" s="141"/>
      <c r="U220" s="141"/>
      <c r="V220" s="141"/>
      <c r="W220" s="141"/>
      <c r="X220" s="141"/>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E220" s="12"/>
      <c r="BF220" s="12"/>
      <c r="BG220" s="12"/>
      <c r="BH220" s="12"/>
      <c r="BI220" s="12"/>
      <c r="BJ220" s="12"/>
      <c r="BK220" s="12"/>
      <c r="BL220" s="12"/>
      <c r="BM220" s="12"/>
      <c r="BN220" s="12"/>
      <c r="BO220" s="12"/>
      <c r="BP220" s="12"/>
      <c r="BQ220" s="12"/>
      <c r="BR220" s="12"/>
      <c r="BS220" s="12"/>
      <c r="BT220" s="12"/>
    </row>
    <row r="221" spans="1:72" ht="12.75" customHeight="1">
      <c r="A221" s="19"/>
      <c r="B221" s="19"/>
      <c r="C221" s="90"/>
      <c r="D221" s="118"/>
      <c r="E221" s="136"/>
      <c r="F221" s="136"/>
      <c r="G221" s="153">
        <f t="shared" si="29"/>
        <v>14</v>
      </c>
      <c r="H221" s="242" t="str">
        <f t="array" ref="H221">IF(H194="-","-",AVERAGE(IF(H$5:H$54=$G221,$E$5:$E$54,"-")))</f>
        <v>-</v>
      </c>
      <c r="I221" s="242" t="str">
        <f t="array" ref="I221">IF(I194="-","-",AVERAGE(IF(I$5:I$54=$G221,$E$5:$E$54,"-")))</f>
        <v>-</v>
      </c>
      <c r="J221" s="242" t="str">
        <f t="array" ref="J221">IF(J194="-","-",AVERAGE(IF(J$5:J$54=$G221,$E$5:$E$54,"-")))</f>
        <v>-</v>
      </c>
      <c r="K221" s="242" t="str">
        <f t="array" ref="K221">IF(K194="-","-",AVERAGE(IF(K$5:K$54=$G221,$E$5:$E$54,"-")))</f>
        <v>-</v>
      </c>
      <c r="L221" s="242" t="str">
        <f t="array" ref="L221">IF(L194="-","-",AVERAGE(IF(L$5:L$54=$G221,$E$5:$E$54,"-")))</f>
        <v>-</v>
      </c>
      <c r="M221" s="242" t="str">
        <f t="array" ref="M221">IF(M194="-","-",AVERAGE(IF(M$5:M$54=$G221,$E$5:$E$54,"-")))</f>
        <v>-</v>
      </c>
      <c r="N221" s="242" t="str">
        <f t="array" ref="N221">IF(N194="-","-",AVERAGE(IF(N$5:N$54=$G221,$E$5:$E$54,"-")))</f>
        <v>-</v>
      </c>
      <c r="O221" s="242" t="str">
        <f t="array" ref="O221">IF(O194="-","-",AVERAGE(IF(O$5:O$54=$G221,$E$5:$E$54,"-")))</f>
        <v>-</v>
      </c>
      <c r="P221" s="242">
        <f t="array" ref="P221">IF(P194="-","-",AVERAGE(IF(P$5:P$54=$G221,$E$5:$E$54,"-")))</f>
        <v>920</v>
      </c>
      <c r="Q221" s="243">
        <f t="array" ref="Q221">IF(Q194="-","-",AVERAGE(IF(H$5:P$54=$G221,$E$5:$E$54,"-")))</f>
        <v>920</v>
      </c>
      <c r="R221" s="186"/>
      <c r="S221" s="141"/>
      <c r="T221" s="141"/>
      <c r="U221" s="141"/>
      <c r="V221" s="141"/>
      <c r="W221" s="141"/>
      <c r="X221" s="141"/>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E221" s="12"/>
      <c r="BF221" s="12"/>
      <c r="BG221" s="12"/>
      <c r="BH221" s="12"/>
      <c r="BI221" s="12"/>
      <c r="BJ221" s="12"/>
      <c r="BK221" s="12"/>
      <c r="BL221" s="12"/>
      <c r="BM221" s="12"/>
      <c r="BN221" s="12"/>
      <c r="BO221" s="12"/>
      <c r="BP221" s="12"/>
      <c r="BQ221" s="12"/>
      <c r="BR221" s="12"/>
      <c r="BS221" s="12"/>
      <c r="BT221" s="12"/>
    </row>
    <row r="222" spans="1:72" ht="12.75" customHeight="1">
      <c r="A222" s="19"/>
      <c r="B222" s="19"/>
      <c r="C222" s="90"/>
      <c r="D222" s="118"/>
      <c r="E222" s="136"/>
      <c r="F222" s="136"/>
      <c r="G222" s="153">
        <f t="shared" si="29"/>
        <v>15</v>
      </c>
      <c r="H222" s="242">
        <f t="array" ref="H222">IF(H195="-","-",AVERAGE(IF(H$5:H$54=$G222,$E$5:$E$54,"-")))</f>
        <v>920</v>
      </c>
      <c r="I222" s="242" t="str">
        <f t="array" ref="I222">IF(I195="-","-",AVERAGE(IF(I$5:I$54=$G222,$E$5:$E$54,"-")))</f>
        <v>-</v>
      </c>
      <c r="J222" s="242" t="str">
        <f t="array" ref="J222">IF(J195="-","-",AVERAGE(IF(J$5:J$54=$G222,$E$5:$E$54,"-")))</f>
        <v>-</v>
      </c>
      <c r="K222" s="242" t="str">
        <f t="array" ref="K222">IF(K195="-","-",AVERAGE(IF(K$5:K$54=$G222,$E$5:$E$54,"-")))</f>
        <v>-</v>
      </c>
      <c r="L222" s="242" t="str">
        <f t="array" ref="L222">IF(L195="-","-",AVERAGE(IF(L$5:L$54=$G222,$E$5:$E$54,"-")))</f>
        <v>-</v>
      </c>
      <c r="M222" s="242">
        <f t="array" ref="M222">IF(M195="-","-",AVERAGE(IF(M$5:M$54=$G222,$E$5:$E$54,"-")))</f>
        <v>920</v>
      </c>
      <c r="N222" s="242">
        <f t="array" ref="N222">IF(N195="-","-",AVERAGE(IF(N$5:N$54=$G222,$E$5:$E$54,"-")))</f>
        <v>910</v>
      </c>
      <c r="O222" s="242" t="str">
        <f t="array" ref="O222">IF(O195="-","-",AVERAGE(IF(O$5:O$54=$G222,$E$5:$E$54,"-")))</f>
        <v>-</v>
      </c>
      <c r="P222" s="242" t="str">
        <f t="array" ref="P222">IF(P195="-","-",AVERAGE(IF(P$5:P$54=$G222,$E$5:$E$54,"-")))</f>
        <v>-</v>
      </c>
      <c r="Q222" s="243">
        <f t="array" ref="Q222">IF(Q195="-","-",AVERAGE(IF(H$5:P$54=$G222,$E$5:$E$54,"-")))</f>
        <v>915</v>
      </c>
      <c r="R222" s="186"/>
      <c r="S222" s="141"/>
      <c r="T222" s="141"/>
      <c r="U222" s="141"/>
      <c r="V222" s="141"/>
      <c r="W222" s="141"/>
      <c r="X222" s="141"/>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E222" s="12"/>
      <c r="BF222" s="12"/>
      <c r="BG222" s="12"/>
      <c r="BH222" s="12"/>
      <c r="BI222" s="12"/>
      <c r="BJ222" s="12"/>
      <c r="BK222" s="12"/>
      <c r="BL222" s="12"/>
      <c r="BM222" s="12"/>
      <c r="BN222" s="12"/>
      <c r="BO222" s="12"/>
      <c r="BP222" s="12"/>
      <c r="BQ222" s="12"/>
      <c r="BR222" s="12"/>
      <c r="BS222" s="12"/>
      <c r="BT222" s="12"/>
    </row>
    <row r="223" spans="1:72" ht="12.75" customHeight="1">
      <c r="A223" s="19"/>
      <c r="B223" s="19"/>
      <c r="C223" s="90"/>
      <c r="D223" s="118"/>
      <c r="E223" s="136"/>
      <c r="F223" s="136"/>
      <c r="G223" s="153">
        <f t="shared" si="29"/>
        <v>16</v>
      </c>
      <c r="H223" s="242" t="str">
        <f t="array" ref="H223">IF(H196="-","-",AVERAGE(IF(H$5:H$54=$G223,$E$5:$E$54,"-")))</f>
        <v>-</v>
      </c>
      <c r="I223" s="242">
        <f t="array" ref="I223">IF(I196="-","-",AVERAGE(IF(I$5:I$54=$G223,$E$5:$E$54,"-")))</f>
        <v>920</v>
      </c>
      <c r="J223" s="242">
        <f t="array" ref="J223">IF(J196="-","-",AVERAGE(IF(J$5:J$54=$G223,$E$5:$E$54,"-")))</f>
        <v>920</v>
      </c>
      <c r="K223" s="242">
        <f t="array" ref="K223">IF(K196="-","-",AVERAGE(IF(K$5:K$54=$G223,$E$5:$E$54,"-")))</f>
        <v>920</v>
      </c>
      <c r="L223" s="242" t="str">
        <f t="array" ref="L223">IF(L196="-","-",AVERAGE(IF(L$5:L$54=$G223,$E$5:$E$54,"-")))</f>
        <v>-</v>
      </c>
      <c r="M223" s="242" t="str">
        <f t="array" ref="M223">IF(M196="-","-",AVERAGE(IF(M$5:M$54=$G223,$E$5:$E$54,"-")))</f>
        <v>-</v>
      </c>
      <c r="N223" s="242" t="str">
        <f t="array" ref="N223">IF(N196="-","-",AVERAGE(IF(N$5:N$54=$G223,$E$5:$E$54,"-")))</f>
        <v>-</v>
      </c>
      <c r="O223" s="242" t="str">
        <f t="array" ref="O223">IF(O196="-","-",AVERAGE(IF(O$5:O$54=$G223,$E$5:$E$54,"-")))</f>
        <v>-</v>
      </c>
      <c r="P223" s="242" t="str">
        <f t="array" ref="P223">IF(P196="-","-",AVERAGE(IF(P$5:P$54=$G223,$E$5:$E$54,"-")))</f>
        <v>-</v>
      </c>
      <c r="Q223" s="243">
        <f t="array" ref="Q223">IF(Q196="-","-",AVERAGE(IF(H$5:P$54=$G223,$E$5:$E$54,"-")))</f>
        <v>920</v>
      </c>
      <c r="R223" s="186"/>
      <c r="S223" s="141"/>
      <c r="T223" s="141"/>
      <c r="U223" s="141"/>
      <c r="V223" s="141"/>
      <c r="W223" s="141"/>
      <c r="X223" s="141"/>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E223" s="12"/>
      <c r="BF223" s="12"/>
      <c r="BG223" s="12"/>
      <c r="BH223" s="12"/>
      <c r="BI223" s="12"/>
      <c r="BJ223" s="12"/>
      <c r="BK223" s="12"/>
      <c r="BL223" s="12"/>
      <c r="BM223" s="12"/>
      <c r="BN223" s="12"/>
      <c r="BO223" s="12"/>
      <c r="BP223" s="12"/>
      <c r="BQ223" s="12"/>
      <c r="BR223" s="12"/>
      <c r="BS223" s="12"/>
      <c r="BT223" s="12"/>
    </row>
    <row r="224" spans="1:72" ht="12.75" customHeight="1">
      <c r="A224" s="19"/>
      <c r="B224" s="19"/>
      <c r="C224" s="90"/>
      <c r="D224" s="118"/>
      <c r="E224" s="136"/>
      <c r="F224" s="136"/>
      <c r="G224" s="153">
        <f t="shared" si="29"/>
        <v>17</v>
      </c>
      <c r="H224" s="242" t="str">
        <f t="array" ref="H224">IF(H197="-","-",AVERAGE(IF(H$5:H$54=$G224,$E$5:$E$54,"-")))</f>
        <v>-</v>
      </c>
      <c r="I224" s="242" t="str">
        <f t="array" ref="I224">IF(I197="-","-",AVERAGE(IF(I$5:I$54=$G224,$E$5:$E$54,"-")))</f>
        <v>-</v>
      </c>
      <c r="J224" s="242" t="str">
        <f t="array" ref="J224">IF(J197="-","-",AVERAGE(IF(J$5:J$54=$G224,$E$5:$E$54,"-")))</f>
        <v>-</v>
      </c>
      <c r="K224" s="242" t="str">
        <f t="array" ref="K224">IF(K197="-","-",AVERAGE(IF(K$5:K$54=$G224,$E$5:$E$54,"-")))</f>
        <v>-</v>
      </c>
      <c r="L224" s="242" t="str">
        <f t="array" ref="L224">IF(L197="-","-",AVERAGE(IF(L$5:L$54=$G224,$E$5:$E$54,"-")))</f>
        <v>-</v>
      </c>
      <c r="M224" s="242" t="str">
        <f t="array" ref="M224">IF(M197="-","-",AVERAGE(IF(M$5:M$54=$G224,$E$5:$E$54,"-")))</f>
        <v>-</v>
      </c>
      <c r="N224" s="242" t="str">
        <f t="array" ref="N224">IF(N197="-","-",AVERAGE(IF(N$5:N$54=$G224,$E$5:$E$54,"-")))</f>
        <v>-</v>
      </c>
      <c r="O224" s="242" t="str">
        <f t="array" ref="O224">IF(O197="-","-",AVERAGE(IF(O$5:O$54=$G224,$E$5:$E$54,"-")))</f>
        <v>-</v>
      </c>
      <c r="P224" s="242" t="str">
        <f t="array" ref="P224">IF(P197="-","-",AVERAGE(IF(P$5:P$54=$G224,$E$5:$E$54,"-")))</f>
        <v>-</v>
      </c>
      <c r="Q224" s="243" t="str">
        <f t="array" ref="Q224">IF(Q197="-","-",AVERAGE(IF(H$5:P$54=$G224,$E$5:$E$54,"-")))</f>
        <v>-</v>
      </c>
      <c r="R224" s="186"/>
      <c r="S224" s="141"/>
      <c r="T224" s="141"/>
      <c r="U224" s="141"/>
      <c r="V224" s="141"/>
      <c r="W224" s="141"/>
      <c r="X224" s="141"/>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E224" s="12"/>
      <c r="BF224" s="12"/>
      <c r="BG224" s="12"/>
      <c r="BH224" s="12"/>
      <c r="BI224" s="12"/>
      <c r="BJ224" s="12"/>
      <c r="BK224" s="12"/>
      <c r="BL224" s="12"/>
      <c r="BM224" s="12"/>
      <c r="BN224" s="12"/>
      <c r="BO224" s="12"/>
      <c r="BP224" s="12"/>
      <c r="BQ224" s="12"/>
      <c r="BR224" s="12"/>
      <c r="BS224" s="12"/>
      <c r="BT224" s="12"/>
    </row>
    <row r="225" spans="1:72" ht="12.75" customHeight="1">
      <c r="A225" s="19"/>
      <c r="B225" s="19"/>
      <c r="C225" s="90"/>
      <c r="D225" s="118"/>
      <c r="E225" s="136"/>
      <c r="F225" s="136"/>
      <c r="G225" s="153">
        <f t="shared" si="29"/>
        <v>18</v>
      </c>
      <c r="H225" s="242" t="str">
        <f t="array" ref="H225">IF(H198="-","-",AVERAGE(IF(H$5:H$54=$G225,$E$5:$E$54,"-")))</f>
        <v>-</v>
      </c>
      <c r="I225" s="242" t="str">
        <f t="array" ref="I225">IF(I198="-","-",AVERAGE(IF(I$5:I$54=$G225,$E$5:$E$54,"-")))</f>
        <v>-</v>
      </c>
      <c r="J225" s="242" t="str">
        <f t="array" ref="J225">IF(J198="-","-",AVERAGE(IF(J$5:J$54=$G225,$E$5:$E$54,"-")))</f>
        <v>-</v>
      </c>
      <c r="K225" s="242" t="str">
        <f t="array" ref="K225">IF(K198="-","-",AVERAGE(IF(K$5:K$54=$G225,$E$5:$E$54,"-")))</f>
        <v>-</v>
      </c>
      <c r="L225" s="242" t="str">
        <f t="array" ref="L225">IF(L198="-","-",AVERAGE(IF(L$5:L$54=$G225,$E$5:$E$54,"-")))</f>
        <v>-</v>
      </c>
      <c r="M225" s="242" t="str">
        <f t="array" ref="M225">IF(M198="-","-",AVERAGE(IF(M$5:M$54=$G225,$E$5:$E$54,"-")))</f>
        <v>-</v>
      </c>
      <c r="N225" s="242" t="str">
        <f t="array" ref="N225">IF(N198="-","-",AVERAGE(IF(N$5:N$54=$G225,$E$5:$E$54,"-")))</f>
        <v>-</v>
      </c>
      <c r="O225" s="242">
        <f t="array" ref="O225">IF(O198="-","-",AVERAGE(IF(O$5:O$54=$G225,$E$5:$E$54,"-")))</f>
        <v>920</v>
      </c>
      <c r="P225" s="242" t="str">
        <f t="array" ref="P225">IF(P198="-","-",AVERAGE(IF(P$5:P$54=$G225,$E$5:$E$54,"-")))</f>
        <v>-</v>
      </c>
      <c r="Q225" s="243">
        <f t="array" ref="Q225">IF(Q198="-","-",AVERAGE(IF(H$5:P$54=$G225,$E$5:$E$54,"-")))</f>
        <v>920</v>
      </c>
      <c r="R225" s="186"/>
      <c r="S225" s="141"/>
      <c r="T225" s="141"/>
      <c r="U225" s="141"/>
      <c r="V225" s="141"/>
      <c r="W225" s="141"/>
      <c r="X225" s="141"/>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E225" s="12"/>
      <c r="BF225" s="12"/>
      <c r="BG225" s="12"/>
      <c r="BH225" s="12"/>
      <c r="BI225" s="12"/>
      <c r="BJ225" s="12"/>
      <c r="BK225" s="12"/>
      <c r="BL225" s="12"/>
      <c r="BM225" s="12"/>
      <c r="BN225" s="12"/>
      <c r="BO225" s="12"/>
      <c r="BP225" s="12"/>
      <c r="BQ225" s="12"/>
      <c r="BR225" s="12"/>
      <c r="BS225" s="12"/>
      <c r="BT225" s="12"/>
    </row>
    <row r="226" spans="1:72" ht="12.75" customHeight="1">
      <c r="A226" s="19"/>
      <c r="B226" s="19"/>
      <c r="C226" s="90"/>
      <c r="D226" s="118"/>
      <c r="E226" s="136"/>
      <c r="F226" s="136"/>
      <c r="G226" s="153">
        <f t="shared" si="29"/>
        <v>19</v>
      </c>
      <c r="H226" s="242" t="str">
        <f t="array" ref="H226">IF(H199="-","-",AVERAGE(IF(H$5:H$54=$G226,$E$5:$E$54,"-")))</f>
        <v>-</v>
      </c>
      <c r="I226" s="242" t="str">
        <f t="array" ref="I226">IF(I199="-","-",AVERAGE(IF(I$5:I$54=$G226,$E$5:$E$54,"-")))</f>
        <v>-</v>
      </c>
      <c r="J226" s="242" t="str">
        <f t="array" ref="J226">IF(J199="-","-",AVERAGE(IF(J$5:J$54=$G226,$E$5:$E$54,"-")))</f>
        <v>-</v>
      </c>
      <c r="K226" s="242" t="str">
        <f t="array" ref="K226">IF(K199="-","-",AVERAGE(IF(K$5:K$54=$G226,$E$5:$E$54,"-")))</f>
        <v>-</v>
      </c>
      <c r="L226" s="242">
        <f t="array" ref="L226">IF(L199="-","-",AVERAGE(IF(L$5:L$54=$G226,$E$5:$E$54,"-")))</f>
        <v>920</v>
      </c>
      <c r="M226" s="242" t="str">
        <f t="array" ref="M226">IF(M199="-","-",AVERAGE(IF(M$5:M$54=$G226,$E$5:$E$54,"-")))</f>
        <v>-</v>
      </c>
      <c r="N226" s="242" t="str">
        <f t="array" ref="N226">IF(N199="-","-",AVERAGE(IF(N$5:N$54=$G226,$E$5:$E$54,"-")))</f>
        <v>-</v>
      </c>
      <c r="O226" s="242" t="str">
        <f t="array" ref="O226">IF(O199="-","-",AVERAGE(IF(O$5:O$54=$G226,$E$5:$E$54,"-")))</f>
        <v>-</v>
      </c>
      <c r="P226" s="242" t="str">
        <f t="array" ref="P226">IF(P199="-","-",AVERAGE(IF(P$5:P$54=$G226,$E$5:$E$54,"-")))</f>
        <v>-</v>
      </c>
      <c r="Q226" s="243">
        <f t="array" ref="Q226">IF(Q199="-","-",AVERAGE(IF(H$5:P$54=$G226,$E$5:$E$54,"-")))</f>
        <v>920</v>
      </c>
      <c r="R226" s="186"/>
      <c r="S226" s="141"/>
      <c r="T226" s="141"/>
      <c r="U226" s="141"/>
      <c r="V226" s="141"/>
      <c r="W226" s="141"/>
      <c r="X226" s="141"/>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E226" s="12"/>
      <c r="BF226" s="12"/>
      <c r="BG226" s="12"/>
      <c r="BH226" s="12"/>
      <c r="BI226" s="12"/>
      <c r="BJ226" s="12"/>
      <c r="BK226" s="12"/>
      <c r="BL226" s="12"/>
      <c r="BM226" s="12"/>
      <c r="BN226" s="12"/>
      <c r="BO226" s="12"/>
      <c r="BP226" s="12"/>
      <c r="BQ226" s="12"/>
      <c r="BR226" s="12"/>
      <c r="BS226" s="12"/>
      <c r="BT226" s="12"/>
    </row>
    <row r="227" spans="1:72" ht="12.75" customHeight="1">
      <c r="A227" s="19"/>
      <c r="B227" s="19"/>
      <c r="C227" s="90"/>
      <c r="D227" s="118"/>
      <c r="E227" s="136"/>
      <c r="F227" s="136"/>
      <c r="G227" s="153">
        <f t="shared" si="29"/>
        <v>20</v>
      </c>
      <c r="H227" s="242" t="str">
        <f t="array" ref="H227">IF(H200="-","-",AVERAGE(IF(H$5:H$54=$G227,$E$5:$E$54,"-")))</f>
        <v>-</v>
      </c>
      <c r="I227" s="242" t="str">
        <f t="array" ref="I227">IF(I200="-","-",AVERAGE(IF(I$5:I$54=$G227,$E$5:$E$54,"-")))</f>
        <v>-</v>
      </c>
      <c r="J227" s="242" t="str">
        <f t="array" ref="J227">IF(J200="-","-",AVERAGE(IF(J$5:J$54=$G227,$E$5:$E$54,"-")))</f>
        <v>-</v>
      </c>
      <c r="K227" s="242" t="str">
        <f t="array" ref="K227">IF(K200="-","-",AVERAGE(IF(K$5:K$54=$G227,$E$5:$E$54,"-")))</f>
        <v>-</v>
      </c>
      <c r="L227" s="242" t="str">
        <f t="array" ref="L227">IF(L200="-","-",AVERAGE(IF(L$5:L$54=$G227,$E$5:$E$54,"-")))</f>
        <v>-</v>
      </c>
      <c r="M227" s="242" t="str">
        <f t="array" ref="M227">IF(M200="-","-",AVERAGE(IF(M$5:M$54=$G227,$E$5:$E$54,"-")))</f>
        <v>-</v>
      </c>
      <c r="N227" s="242" t="str">
        <f t="array" ref="N227">IF(N200="-","-",AVERAGE(IF(N$5:N$54=$G227,$E$5:$E$54,"-")))</f>
        <v>-</v>
      </c>
      <c r="O227" s="242" t="str">
        <f t="array" ref="O227">IF(O200="-","-",AVERAGE(IF(O$5:O$54=$G227,$E$5:$E$54,"-")))</f>
        <v>-</v>
      </c>
      <c r="P227" s="242" t="str">
        <f t="array" ref="P227">IF(P200="-","-",AVERAGE(IF(P$5:P$54=$G227,$E$5:$E$54,"-")))</f>
        <v>-</v>
      </c>
      <c r="Q227" s="244" t="str">
        <f t="array" ref="Q227">IF(Q200="-","-",AVERAGE(IF(H$5:P$54=$G227,$E$5:$E$54,"-")))</f>
        <v>-</v>
      </c>
      <c r="R227" s="186"/>
      <c r="S227" s="141"/>
      <c r="T227" s="141"/>
      <c r="U227" s="141"/>
      <c r="V227" s="141"/>
      <c r="W227" s="141"/>
      <c r="X227" s="141"/>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E227" s="12"/>
      <c r="BF227" s="12"/>
      <c r="BG227" s="12"/>
      <c r="BH227" s="12"/>
      <c r="BI227" s="12"/>
      <c r="BJ227" s="12"/>
      <c r="BK227" s="12"/>
      <c r="BL227" s="12"/>
      <c r="BM227" s="12"/>
      <c r="BN227" s="12"/>
      <c r="BO227" s="12"/>
      <c r="BP227" s="12"/>
      <c r="BQ227" s="12"/>
      <c r="BR227" s="12"/>
      <c r="BS227" s="12"/>
      <c r="BT227" s="12"/>
    </row>
    <row r="228" spans="1:72" ht="12.75" customHeight="1">
      <c r="A228" s="19"/>
      <c r="B228" s="19"/>
      <c r="C228" s="90"/>
      <c r="D228" s="205"/>
      <c r="E228" s="206"/>
      <c r="F228" s="245" t="s">
        <v>41</v>
      </c>
      <c r="G228" s="146" t="str">
        <f>$G$89</f>
        <v>0-15</v>
      </c>
      <c r="H228" s="246">
        <f t="array" ref="H228">IF(H201=0,"-",SUMPRODUCT(H207:H227,H180:H200)/H201)</f>
        <v>633.79999999999995</v>
      </c>
      <c r="I228" s="246">
        <f t="array" ref="I228">IF(I201=0,"-",SUMPRODUCT(I207:I227,I180:I200)/I201)</f>
        <v>633.79999999999995</v>
      </c>
      <c r="J228" s="246">
        <f t="array" ref="J228">IF(J201=0,"-",SUMPRODUCT(J207:J227,J180:J200)/J201)</f>
        <v>633.79999999999995</v>
      </c>
      <c r="K228" s="246">
        <f t="array" ref="K228">IF(K201=0,"-",SUMPRODUCT(K207:K227,K180:K200)/K201)</f>
        <v>633.79999999999995</v>
      </c>
      <c r="L228" s="246">
        <f t="array" ref="L228">IF(L201=0,"-",SUMPRODUCT(L207:L227,L180:L200)/L201)</f>
        <v>646.73469387755097</v>
      </c>
      <c r="M228" s="246">
        <f t="array" ref="M228">IF(M201=0,"-",SUMPRODUCT(M207:M227,M180:M200)/M201)</f>
        <v>633.79999999999995</v>
      </c>
      <c r="N228" s="246">
        <f t="array" ref="N228">IF(N201=0,"-",SUMPRODUCT(N207:N227,N180:N200)/N201)</f>
        <v>628.33333333333337</v>
      </c>
      <c r="O228" s="246">
        <f t="array" ref="O228">IF(O201=0,"-",SUMPRODUCT(O207:O227,O180:O200)/O201)</f>
        <v>646.73469387755097</v>
      </c>
      <c r="P228" s="246">
        <f t="array" ref="P228">IF(P201=0,"-",SUMPRODUCT(P207:P227,P180:P200)/P201)</f>
        <v>636.53061224489795</v>
      </c>
      <c r="Q228" s="470">
        <f>SUMPRODUCT(Q207:Q227,Q180:Q200)/Q201</f>
        <v>633.51230425055928</v>
      </c>
      <c r="R228" s="186"/>
      <c r="S228" s="141"/>
      <c r="T228" s="141"/>
      <c r="U228" s="141"/>
      <c r="V228" s="141"/>
      <c r="W228" s="141"/>
      <c r="X228" s="141"/>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E228" s="12"/>
      <c r="BF228" s="12"/>
      <c r="BG228" s="12"/>
      <c r="BH228" s="12"/>
      <c r="BI228" s="12"/>
      <c r="BJ228" s="12"/>
      <c r="BK228" s="12"/>
      <c r="BL228" s="12"/>
      <c r="BM228" s="12"/>
      <c r="BN228" s="12"/>
      <c r="BO228" s="12"/>
      <c r="BP228" s="12"/>
      <c r="BQ228" s="12"/>
      <c r="BR228" s="12"/>
      <c r="BS228" s="12"/>
      <c r="BT228" s="12"/>
    </row>
    <row r="229" spans="1:72" ht="12.75" customHeight="1">
      <c r="A229" s="19"/>
      <c r="B229" s="19"/>
      <c r="C229" s="90"/>
      <c r="D229" s="118"/>
      <c r="E229" s="126"/>
      <c r="F229" s="126"/>
      <c r="G229" s="118"/>
      <c r="H229" s="199"/>
      <c r="I229" s="199"/>
      <c r="J229" s="118"/>
      <c r="K229" s="118"/>
      <c r="L229" s="118"/>
      <c r="M229" s="118"/>
      <c r="N229" s="118"/>
      <c r="O229" s="118"/>
      <c r="P229" s="118"/>
      <c r="Q229" s="233"/>
      <c r="R229" s="8"/>
      <c r="S229" s="141"/>
      <c r="T229" s="141"/>
      <c r="U229" s="141"/>
      <c r="V229" s="141"/>
      <c r="W229" s="141"/>
      <c r="X229" s="141"/>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E229" s="12"/>
      <c r="BF229" s="12"/>
      <c r="BG229" s="12"/>
      <c r="BH229" s="12"/>
      <c r="BI229" s="12"/>
      <c r="BJ229" s="12"/>
      <c r="BK229" s="12"/>
      <c r="BL229" s="12"/>
      <c r="BM229" s="12"/>
      <c r="BN229" s="12"/>
      <c r="BO229" s="12"/>
      <c r="BP229" s="12"/>
      <c r="BQ229" s="12"/>
      <c r="BR229" s="12"/>
      <c r="BS229" s="12"/>
      <c r="BT229" s="12"/>
    </row>
    <row r="230" spans="1:72" ht="12.75" customHeight="1">
      <c r="A230" s="19"/>
      <c r="B230" s="19"/>
      <c r="C230" s="90"/>
      <c r="D230" s="118"/>
      <c r="E230" s="126"/>
      <c r="F230" s="126"/>
      <c r="G230" s="118"/>
      <c r="H230" s="199"/>
      <c r="I230" s="199"/>
      <c r="J230" s="118"/>
      <c r="K230" s="118"/>
      <c r="L230" s="118"/>
      <c r="M230" s="118"/>
      <c r="N230" s="118"/>
      <c r="O230" s="118"/>
      <c r="P230" s="118"/>
      <c r="Q230" s="233"/>
      <c r="R230" s="8"/>
      <c r="S230" s="141"/>
      <c r="T230" s="141"/>
      <c r="U230" s="141"/>
      <c r="V230" s="141"/>
      <c r="W230" s="141"/>
      <c r="X230" s="141"/>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E230" s="12"/>
      <c r="BF230" s="12"/>
      <c r="BG230" s="12"/>
      <c r="BH230" s="12"/>
      <c r="BI230" s="12"/>
      <c r="BJ230" s="12"/>
      <c r="BK230" s="12"/>
      <c r="BL230" s="12"/>
      <c r="BM230" s="12"/>
      <c r="BN230" s="12"/>
      <c r="BO230" s="12"/>
      <c r="BP230" s="12"/>
      <c r="BQ230" s="12"/>
      <c r="BR230" s="12"/>
      <c r="BS230" s="12"/>
      <c r="BT230" s="12"/>
    </row>
    <row r="231" spans="1:72" ht="12.75" customHeight="1">
      <c r="A231" s="19"/>
      <c r="B231" s="19"/>
      <c r="C231" s="90"/>
      <c r="D231" s="118"/>
      <c r="E231" s="118"/>
      <c r="F231" s="118"/>
      <c r="G231" s="119" t="str">
        <f>IF(Q3="modal","Inter-reader bias test and reader against MODAL age bias test","Inter-reader bias test and reader against ACTUAL age bias test")</f>
        <v>Inter-reader bias test and reader against MODAL age bias test</v>
      </c>
      <c r="H231" s="184"/>
      <c r="I231" s="184"/>
      <c r="J231" s="184"/>
      <c r="K231" s="184"/>
      <c r="L231" s="184"/>
      <c r="M231" s="184"/>
      <c r="N231" s="184"/>
      <c r="O231" s="184"/>
      <c r="P231" s="247"/>
      <c r="Q231" s="233"/>
      <c r="R231" s="68"/>
      <c r="S231" s="248"/>
      <c r="T231" s="248"/>
      <c r="U231" s="248"/>
      <c r="V231" s="141"/>
      <c r="W231" s="141"/>
      <c r="X231" s="141"/>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E231" s="12"/>
      <c r="BF231" s="12"/>
      <c r="BG231" s="12"/>
      <c r="BH231" s="12"/>
      <c r="BI231" s="12"/>
      <c r="BJ231" s="12"/>
      <c r="BK231" s="12"/>
      <c r="BL231" s="12"/>
      <c r="BM231" s="12"/>
      <c r="BN231" s="12"/>
      <c r="BO231" s="12"/>
      <c r="BP231" s="12"/>
      <c r="BQ231" s="12"/>
      <c r="BR231" s="12"/>
      <c r="BS231" s="12"/>
      <c r="BT231" s="12"/>
    </row>
    <row r="232" spans="1:72" ht="24.75" customHeight="1">
      <c r="A232" s="19"/>
      <c r="B232" s="19"/>
      <c r="C232" s="90"/>
      <c r="D232" s="118"/>
      <c r="E232" s="118"/>
      <c r="F232" s="163"/>
      <c r="G232" s="168"/>
      <c r="H232" s="468" t="str">
        <f t="shared" ref="H232:P233" si="30">H3</f>
        <v>Harald</v>
      </c>
      <c r="I232" s="468" t="str">
        <f t="shared" si="30"/>
        <v>Lisbet</v>
      </c>
      <c r="J232" s="468" t="str">
        <f t="shared" si="30"/>
        <v>Hildegunn</v>
      </c>
      <c r="K232" s="468" t="str">
        <f t="shared" si="30"/>
        <v>Stian</v>
      </c>
      <c r="L232" s="468" t="str">
        <f t="shared" si="30"/>
        <v>Merete</v>
      </c>
      <c r="M232" s="468" t="str">
        <f t="shared" si="30"/>
        <v>Janicke</v>
      </c>
      <c r="N232" s="468" t="str">
        <f t="shared" si="30"/>
        <v>Silje</v>
      </c>
      <c r="O232" s="468" t="str">
        <f t="shared" si="30"/>
        <v>Asbjørn</v>
      </c>
      <c r="P232" s="468" t="str">
        <f t="shared" si="30"/>
        <v>Else</v>
      </c>
      <c r="Q232" s="469"/>
      <c r="R232" s="68"/>
      <c r="S232" s="248"/>
      <c r="T232" s="248"/>
      <c r="U232" s="248"/>
      <c r="V232" s="141"/>
      <c r="W232" s="141"/>
      <c r="X232" s="141"/>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E232" s="12"/>
      <c r="BF232" s="12"/>
      <c r="BG232" s="12"/>
      <c r="BH232" s="12"/>
      <c r="BI232" s="12"/>
      <c r="BJ232" s="12"/>
      <c r="BK232" s="12"/>
      <c r="BL232" s="12"/>
      <c r="BM232" s="12"/>
      <c r="BN232" s="12"/>
      <c r="BO232" s="12"/>
      <c r="BP232" s="12"/>
      <c r="BQ232" s="12"/>
      <c r="BR232" s="12"/>
      <c r="BS232" s="12"/>
      <c r="BT232" s="12"/>
    </row>
    <row r="233" spans="1:72" ht="12.75" customHeight="1">
      <c r="A233" s="19"/>
      <c r="B233" s="19"/>
      <c r="C233" s="90"/>
      <c r="D233" s="118"/>
      <c r="E233" s="118"/>
      <c r="F233" s="163"/>
      <c r="G233" s="183"/>
      <c r="H233" s="28">
        <f t="shared" si="30"/>
        <v>3</v>
      </c>
      <c r="I233" s="28">
        <f t="shared" si="30"/>
        <v>1</v>
      </c>
      <c r="J233" s="28">
        <f t="shared" si="30"/>
        <v>2</v>
      </c>
      <c r="K233" s="28">
        <f t="shared" si="30"/>
        <v>10</v>
      </c>
      <c r="L233" s="28">
        <f t="shared" si="30"/>
        <v>4</v>
      </c>
      <c r="M233" s="28">
        <f t="shared" si="30"/>
        <v>9</v>
      </c>
      <c r="N233" s="28">
        <f t="shared" si="30"/>
        <v>5</v>
      </c>
      <c r="O233" s="28">
        <f t="shared" si="30"/>
        <v>8</v>
      </c>
      <c r="P233" s="28">
        <f t="shared" si="30"/>
        <v>6</v>
      </c>
      <c r="Q233" s="469"/>
      <c r="R233" s="68"/>
      <c r="S233" s="248"/>
      <c r="T233" s="248"/>
      <c r="U233" s="248"/>
      <c r="V233" s="141"/>
      <c r="W233" s="141"/>
      <c r="X233" s="141"/>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E233" s="12"/>
      <c r="BF233" s="12"/>
      <c r="BG233" s="12"/>
      <c r="BH233" s="12"/>
      <c r="BI233" s="12"/>
      <c r="BJ233" s="12"/>
      <c r="BK233" s="12"/>
      <c r="BL233" s="12"/>
      <c r="BM233" s="12"/>
      <c r="BN233" s="12"/>
      <c r="BO233" s="12"/>
      <c r="BP233" s="12"/>
      <c r="BQ233" s="12"/>
      <c r="BR233" s="12"/>
      <c r="BS233" s="12"/>
      <c r="BT233" s="12"/>
    </row>
    <row r="234" spans="1:72" ht="12.75" customHeight="1">
      <c r="A234" s="19"/>
      <c r="B234" s="19"/>
      <c r="C234" s="90"/>
      <c r="D234" s="118"/>
      <c r="E234" s="118"/>
      <c r="F234" s="250">
        <f>H$4</f>
        <v>3</v>
      </c>
      <c r="G234" s="251"/>
      <c r="H234" s="252"/>
      <c r="I234" s="256"/>
      <c r="J234" s="253"/>
      <c r="K234" s="256"/>
      <c r="L234" s="253"/>
      <c r="M234" s="253"/>
      <c r="N234" s="253"/>
      <c r="O234" s="256"/>
      <c r="P234" s="253"/>
      <c r="Q234" s="249"/>
      <c r="R234" s="68"/>
      <c r="S234" s="248"/>
      <c r="T234" s="248"/>
      <c r="U234" s="248"/>
      <c r="V234" s="141"/>
      <c r="W234" s="141"/>
      <c r="X234" s="141"/>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E234" s="12"/>
      <c r="BF234" s="12"/>
      <c r="BG234" s="12"/>
      <c r="BH234" s="12"/>
      <c r="BI234" s="12"/>
      <c r="BJ234" s="12"/>
      <c r="BK234" s="12"/>
      <c r="BL234" s="12"/>
      <c r="BM234" s="12"/>
      <c r="BN234" s="12"/>
      <c r="BO234" s="12"/>
      <c r="BP234" s="12"/>
      <c r="BQ234" s="12"/>
      <c r="BR234" s="12"/>
      <c r="BS234" s="12"/>
      <c r="BT234" s="12"/>
    </row>
    <row r="235" spans="1:72" ht="12.75" customHeight="1">
      <c r="A235" s="19"/>
      <c r="B235" s="19"/>
      <c r="C235" s="90"/>
      <c r="D235" s="118"/>
      <c r="E235" s="118"/>
      <c r="F235" s="250">
        <f>I$4</f>
        <v>1</v>
      </c>
      <c r="G235" s="255"/>
      <c r="H235" s="253" t="s">
        <v>20</v>
      </c>
      <c r="I235" s="252"/>
      <c r="J235" s="253"/>
      <c r="K235" s="253"/>
      <c r="L235" s="253"/>
      <c r="M235" s="253"/>
      <c r="N235" s="253"/>
      <c r="O235" s="256"/>
      <c r="P235" s="253"/>
      <c r="Q235" s="249"/>
      <c r="R235" s="68"/>
      <c r="S235" s="248"/>
      <c r="T235" s="248"/>
      <c r="U235" s="248"/>
      <c r="V235" s="141"/>
      <c r="W235" s="141"/>
      <c r="X235" s="141"/>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E235" s="12"/>
      <c r="BF235" s="12"/>
      <c r="BG235" s="12"/>
      <c r="BH235" s="12"/>
      <c r="BI235" s="12"/>
      <c r="BJ235" s="12"/>
      <c r="BK235" s="12"/>
      <c r="BL235" s="12"/>
      <c r="BM235" s="12"/>
      <c r="BN235" s="12"/>
      <c r="BO235" s="12"/>
      <c r="BP235" s="12"/>
      <c r="BQ235" s="12"/>
      <c r="BR235" s="12"/>
      <c r="BS235" s="12"/>
      <c r="BT235" s="12"/>
    </row>
    <row r="236" spans="1:72" ht="12.75" customHeight="1">
      <c r="A236" s="19"/>
      <c r="B236" s="19"/>
      <c r="C236" s="90"/>
      <c r="D236" s="118"/>
      <c r="E236" s="118"/>
      <c r="F236" s="254">
        <f>J$4</f>
        <v>2</v>
      </c>
      <c r="G236" s="255"/>
      <c r="H236" s="253" t="s">
        <v>56</v>
      </c>
      <c r="I236" s="256" t="s">
        <v>56</v>
      </c>
      <c r="J236" s="252"/>
      <c r="K236" s="253"/>
      <c r="L236" s="256"/>
      <c r="M236" s="253"/>
      <c r="N236" s="253"/>
      <c r="O236" s="253"/>
      <c r="P236" s="253"/>
      <c r="Q236" s="249"/>
      <c r="R236" s="68"/>
      <c r="S236" s="248"/>
      <c r="T236" s="248"/>
      <c r="U236" s="248"/>
      <c r="V236" s="141"/>
      <c r="W236" s="141"/>
      <c r="X236" s="141"/>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E236" s="12"/>
      <c r="BF236" s="12"/>
      <c r="BG236" s="12"/>
      <c r="BH236" s="12"/>
      <c r="BI236" s="12"/>
      <c r="BJ236" s="12"/>
      <c r="BK236" s="12"/>
      <c r="BL236" s="12"/>
      <c r="BM236" s="12"/>
      <c r="BN236" s="12"/>
      <c r="BO236" s="12"/>
      <c r="BP236" s="12"/>
      <c r="BQ236" s="12"/>
      <c r="BR236" s="12"/>
      <c r="BS236" s="12"/>
      <c r="BT236" s="12"/>
    </row>
    <row r="237" spans="1:72" ht="12.75" customHeight="1">
      <c r="A237" s="19"/>
      <c r="B237" s="19"/>
      <c r="C237" s="90"/>
      <c r="D237" s="118"/>
      <c r="E237" s="118"/>
      <c r="F237" s="254">
        <f>K$4</f>
        <v>10</v>
      </c>
      <c r="G237" s="255"/>
      <c r="H237" s="253" t="s">
        <v>20</v>
      </c>
      <c r="I237" s="253" t="s">
        <v>20</v>
      </c>
      <c r="J237" s="253" t="s">
        <v>20</v>
      </c>
      <c r="K237" s="252"/>
      <c r="L237" s="253"/>
      <c r="M237" s="256"/>
      <c r="N237" s="256"/>
      <c r="O237" s="253"/>
      <c r="P237" s="253"/>
      <c r="Q237" s="249"/>
      <c r="R237" s="68"/>
      <c r="S237" s="248"/>
      <c r="T237" s="248"/>
      <c r="U237" s="248"/>
      <c r="V237" s="141"/>
      <c r="W237" s="141"/>
      <c r="X237" s="141"/>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E237" s="12"/>
      <c r="BF237" s="12"/>
      <c r="BG237" s="12"/>
      <c r="BH237" s="12"/>
      <c r="BI237" s="12"/>
      <c r="BJ237" s="12"/>
      <c r="BK237" s="12"/>
      <c r="BL237" s="12"/>
      <c r="BM237" s="12"/>
      <c r="BN237" s="12"/>
      <c r="BO237" s="12"/>
      <c r="BP237" s="12"/>
      <c r="BQ237" s="12"/>
      <c r="BR237" s="12"/>
      <c r="BS237" s="12"/>
      <c r="BT237" s="12"/>
    </row>
    <row r="238" spans="1:72" ht="12.75" customHeight="1">
      <c r="A238" s="19"/>
      <c r="B238" s="19"/>
      <c r="C238" s="90"/>
      <c r="D238" s="118"/>
      <c r="E238" s="118"/>
      <c r="F238" s="254">
        <f>L$4</f>
        <v>4</v>
      </c>
      <c r="G238" s="255"/>
      <c r="H238" s="253" t="s">
        <v>20</v>
      </c>
      <c r="I238" s="256" t="s">
        <v>56</v>
      </c>
      <c r="J238" s="253" t="s">
        <v>20</v>
      </c>
      <c r="K238" s="253" t="s">
        <v>20</v>
      </c>
      <c r="L238" s="252"/>
      <c r="M238" s="253"/>
      <c r="N238" s="253"/>
      <c r="O238" s="253"/>
      <c r="P238" s="253"/>
      <c r="Q238" s="249"/>
      <c r="R238" s="68"/>
      <c r="S238" s="248"/>
      <c r="T238" s="248"/>
      <c r="U238" s="248"/>
      <c r="V238" s="141"/>
      <c r="W238" s="141"/>
      <c r="X238" s="141"/>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E238" s="12"/>
      <c r="BF238" s="12"/>
      <c r="BG238" s="12"/>
      <c r="BH238" s="12"/>
      <c r="BI238" s="12"/>
      <c r="BJ238" s="12"/>
      <c r="BK238" s="12"/>
      <c r="BL238" s="12"/>
      <c r="BM238" s="12"/>
      <c r="BN238" s="12"/>
      <c r="BO238" s="12"/>
      <c r="BP238" s="12"/>
      <c r="BQ238" s="12"/>
      <c r="BR238" s="12"/>
      <c r="BS238" s="12"/>
      <c r="BT238" s="12"/>
    </row>
    <row r="239" spans="1:72" ht="12.75" customHeight="1">
      <c r="A239" s="19"/>
      <c r="B239" s="19"/>
      <c r="C239" s="90"/>
      <c r="D239" s="118"/>
      <c r="E239" s="118"/>
      <c r="F239" s="254">
        <f>M$4</f>
        <v>9</v>
      </c>
      <c r="G239" s="255"/>
      <c r="H239" s="253" t="s">
        <v>20</v>
      </c>
      <c r="I239" s="253" t="s">
        <v>20</v>
      </c>
      <c r="J239" s="253" t="s">
        <v>20</v>
      </c>
      <c r="K239" s="253" t="s">
        <v>20</v>
      </c>
      <c r="L239" s="253" t="s">
        <v>20</v>
      </c>
      <c r="M239" s="252"/>
      <c r="N239" s="253"/>
      <c r="O239" s="253"/>
      <c r="P239" s="253"/>
      <c r="Q239" s="249"/>
      <c r="R239" s="68"/>
      <c r="S239" s="248"/>
      <c r="T239" s="248"/>
      <c r="U239" s="248"/>
      <c r="V239" s="141"/>
      <c r="W239" s="141"/>
      <c r="X239" s="141"/>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E239" s="12"/>
      <c r="BF239" s="12"/>
      <c r="BG239" s="12"/>
      <c r="BH239" s="12"/>
      <c r="BI239" s="12"/>
      <c r="BJ239" s="12"/>
      <c r="BK239" s="12"/>
      <c r="BL239" s="12"/>
      <c r="BM239" s="12"/>
      <c r="BN239" s="12"/>
      <c r="BO239" s="12"/>
      <c r="BP239" s="12"/>
      <c r="BQ239" s="12"/>
      <c r="BR239" s="12"/>
      <c r="BS239" s="12"/>
      <c r="BT239" s="12"/>
    </row>
    <row r="240" spans="1:72" ht="12.75" customHeight="1">
      <c r="A240" s="19"/>
      <c r="B240" s="19"/>
      <c r="C240" s="90"/>
      <c r="D240" s="118"/>
      <c r="E240" s="118"/>
      <c r="F240" s="254">
        <f>N$4</f>
        <v>5</v>
      </c>
      <c r="G240" s="255"/>
      <c r="H240" s="253" t="s">
        <v>20</v>
      </c>
      <c r="I240" s="253" t="s">
        <v>20</v>
      </c>
      <c r="J240" s="253" t="s">
        <v>20</v>
      </c>
      <c r="K240" s="253" t="s">
        <v>20</v>
      </c>
      <c r="L240" s="253" t="s">
        <v>20</v>
      </c>
      <c r="M240" s="253" t="s">
        <v>20</v>
      </c>
      <c r="N240" s="252"/>
      <c r="O240" s="253"/>
      <c r="P240" s="253"/>
      <c r="Q240" s="249"/>
      <c r="R240" s="68"/>
      <c r="S240" s="248"/>
      <c r="T240" s="248"/>
      <c r="U240" s="248"/>
      <c r="V240" s="141"/>
      <c r="W240" s="141"/>
      <c r="X240" s="141"/>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E240" s="12"/>
      <c r="BF240" s="12"/>
      <c r="BG240" s="12"/>
      <c r="BH240" s="12"/>
      <c r="BI240" s="12"/>
      <c r="BJ240" s="12"/>
      <c r="BK240" s="12"/>
      <c r="BL240" s="12"/>
      <c r="BM240" s="12"/>
      <c r="BN240" s="12"/>
      <c r="BO240" s="12"/>
      <c r="BP240" s="12"/>
      <c r="BQ240" s="12"/>
      <c r="BR240" s="12"/>
      <c r="BS240" s="12"/>
      <c r="BT240" s="12"/>
    </row>
    <row r="241" spans="1:72" ht="12.75" customHeight="1">
      <c r="A241" s="19"/>
      <c r="B241" s="19"/>
      <c r="C241" s="90"/>
      <c r="D241" s="118"/>
      <c r="E241" s="118"/>
      <c r="F241" s="254">
        <f>O4</f>
        <v>8</v>
      </c>
      <c r="G241" s="255"/>
      <c r="H241" s="253" t="s">
        <v>56</v>
      </c>
      <c r="I241" s="256" t="s">
        <v>56</v>
      </c>
      <c r="J241" s="253" t="s">
        <v>20</v>
      </c>
      <c r="K241" s="253" t="s">
        <v>20</v>
      </c>
      <c r="L241" s="253" t="s">
        <v>20</v>
      </c>
      <c r="M241" s="253" t="s">
        <v>20</v>
      </c>
      <c r="N241" s="253" t="s">
        <v>20</v>
      </c>
      <c r="O241" s="252"/>
      <c r="P241" s="253"/>
      <c r="Q241" s="249"/>
      <c r="R241" s="68"/>
      <c r="S241" s="248"/>
      <c r="T241" s="248"/>
      <c r="U241" s="248"/>
      <c r="V241" s="141"/>
      <c r="W241" s="141"/>
      <c r="X241" s="141"/>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E241" s="12"/>
      <c r="BF241" s="12"/>
      <c r="BG241" s="12"/>
      <c r="BH241" s="12"/>
      <c r="BI241" s="12"/>
      <c r="BJ241" s="12"/>
      <c r="BK241" s="12"/>
      <c r="BL241" s="12"/>
      <c r="BM241" s="12"/>
      <c r="BN241" s="12"/>
      <c r="BO241" s="12"/>
      <c r="BP241" s="12"/>
      <c r="BQ241" s="12"/>
      <c r="BR241" s="12"/>
      <c r="BS241" s="12"/>
      <c r="BT241" s="12"/>
    </row>
    <row r="242" spans="1:72" ht="12.75" customHeight="1">
      <c r="A242" s="19"/>
      <c r="B242" s="19"/>
      <c r="C242" s="90"/>
      <c r="D242" s="118"/>
      <c r="E242" s="118"/>
      <c r="F242" s="254">
        <f>P4</f>
        <v>6</v>
      </c>
      <c r="G242" s="255"/>
      <c r="H242" s="253" t="s">
        <v>56</v>
      </c>
      <c r="I242" s="253" t="s">
        <v>20</v>
      </c>
      <c r="J242" s="253" t="s">
        <v>133</v>
      </c>
      <c r="K242" s="256" t="s">
        <v>56</v>
      </c>
      <c r="L242" s="256" t="s">
        <v>56</v>
      </c>
      <c r="M242" s="253" t="s">
        <v>20</v>
      </c>
      <c r="N242" s="253" t="s">
        <v>20</v>
      </c>
      <c r="O242" s="253" t="s">
        <v>133</v>
      </c>
      <c r="P242" s="252"/>
      <c r="Q242" s="249"/>
      <c r="R242" s="68"/>
      <c r="S242" s="248"/>
      <c r="T242" s="248"/>
      <c r="U242" s="248"/>
      <c r="V242" s="141"/>
      <c r="W242" s="141"/>
      <c r="X242" s="141"/>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E242" s="12"/>
      <c r="BF242" s="12"/>
      <c r="BG242" s="12"/>
      <c r="BH242" s="12"/>
      <c r="BI242" s="12"/>
      <c r="BJ242" s="12"/>
      <c r="BK242" s="12"/>
      <c r="BL242" s="12"/>
      <c r="BM242" s="12"/>
      <c r="BN242" s="12"/>
      <c r="BO242" s="12"/>
      <c r="BP242" s="12"/>
      <c r="BQ242" s="12"/>
      <c r="BR242" s="12"/>
      <c r="BS242" s="12"/>
      <c r="BT242" s="12"/>
    </row>
    <row r="243" spans="1:72" ht="12.75" customHeight="1">
      <c r="A243" s="19"/>
      <c r="B243" s="19"/>
      <c r="C243" s="90"/>
      <c r="D243" s="118"/>
      <c r="E243" s="118"/>
      <c r="F243" s="118"/>
      <c r="G243" s="118"/>
      <c r="H243" s="257"/>
      <c r="I243" s="257"/>
      <c r="J243" s="258"/>
      <c r="K243" s="258"/>
      <c r="L243" s="258"/>
      <c r="M243" s="259"/>
      <c r="N243" s="259"/>
      <c r="O243" s="118"/>
      <c r="P243" s="118"/>
      <c r="Q243" s="118"/>
      <c r="R243" s="68"/>
      <c r="S243" s="68"/>
      <c r="T243" s="68"/>
      <c r="U243" s="68"/>
      <c r="V243" s="141"/>
      <c r="W243" s="141"/>
      <c r="X243" s="141"/>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E243" s="12"/>
      <c r="BF243" s="12"/>
      <c r="BG243" s="12"/>
      <c r="BH243" s="12"/>
      <c r="BI243" s="12"/>
      <c r="BJ243" s="12"/>
      <c r="BK243" s="12"/>
      <c r="BL243" s="12"/>
      <c r="BM243" s="12"/>
      <c r="BN243" s="12"/>
      <c r="BO243" s="12"/>
      <c r="BP243" s="12"/>
      <c r="BQ243" s="12"/>
      <c r="BR243" s="12"/>
      <c r="BS243" s="12"/>
      <c r="BT243" s="12"/>
    </row>
    <row r="244" spans="1:72" ht="12.75" customHeight="1">
      <c r="A244" s="19"/>
      <c r="B244" s="19"/>
      <c r="C244" s="90"/>
      <c r="D244" s="118"/>
      <c r="E244" s="260"/>
      <c r="F244" s="261" t="str">
        <f>Q3</f>
        <v>MODAL</v>
      </c>
      <c r="G244" s="262" t="str">
        <f>Q4</f>
        <v>(R1-R5)</v>
      </c>
      <c r="H244" s="253" t="s">
        <v>20</v>
      </c>
      <c r="I244" s="253" t="s">
        <v>20</v>
      </c>
      <c r="J244" s="253" t="s">
        <v>20</v>
      </c>
      <c r="K244" s="253" t="s">
        <v>20</v>
      </c>
      <c r="L244" s="253" t="s">
        <v>20</v>
      </c>
      <c r="M244" s="253" t="s">
        <v>20</v>
      </c>
      <c r="N244" s="253" t="s">
        <v>20</v>
      </c>
      <c r="O244" s="253" t="s">
        <v>20</v>
      </c>
      <c r="P244" s="256" t="s">
        <v>56</v>
      </c>
      <c r="Q244" s="249"/>
      <c r="R244" s="68"/>
      <c r="S244" s="68"/>
      <c r="T244" s="68"/>
      <c r="U244" s="68"/>
      <c r="V244" s="141"/>
      <c r="W244" s="141"/>
      <c r="X244" s="141"/>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E244" s="12"/>
      <c r="BF244" s="12"/>
      <c r="BG244" s="12"/>
      <c r="BH244" s="12"/>
      <c r="BI244" s="12"/>
      <c r="BJ244" s="12"/>
      <c r="BK244" s="12"/>
      <c r="BL244" s="12"/>
      <c r="BM244" s="12"/>
      <c r="BN244" s="12"/>
      <c r="BO244" s="12"/>
      <c r="BP244" s="12"/>
      <c r="BQ244" s="12"/>
      <c r="BR244" s="12"/>
      <c r="BS244" s="12"/>
      <c r="BT244" s="12"/>
    </row>
    <row r="245" spans="1:72" ht="12.75" customHeight="1">
      <c r="A245" s="19"/>
      <c r="B245" s="19"/>
      <c r="C245" s="90"/>
      <c r="D245" s="118"/>
      <c r="E245" s="263"/>
      <c r="F245" s="263"/>
      <c r="G245" s="264"/>
      <c r="H245" s="264"/>
      <c r="I245" s="264"/>
      <c r="J245" s="264"/>
      <c r="K245" s="264"/>
      <c r="L245" s="264"/>
      <c r="M245" s="264"/>
      <c r="N245" s="264"/>
      <c r="O245" s="264"/>
      <c r="P245" s="264"/>
      <c r="Q245" s="233"/>
      <c r="R245" s="68"/>
      <c r="S245" s="68"/>
      <c r="T245" s="68"/>
      <c r="U245" s="68"/>
      <c r="V245" s="141"/>
      <c r="W245" s="141"/>
      <c r="X245" s="141"/>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E245" s="12"/>
      <c r="BF245" s="12"/>
      <c r="BG245" s="12"/>
      <c r="BH245" s="12"/>
      <c r="BI245" s="12"/>
      <c r="BJ245" s="12"/>
      <c r="BK245" s="12"/>
      <c r="BL245" s="12"/>
      <c r="BM245" s="12"/>
      <c r="BN245" s="12"/>
      <c r="BO245" s="12"/>
      <c r="BP245" s="12"/>
      <c r="BQ245" s="12"/>
      <c r="BR245" s="12"/>
      <c r="BS245" s="12"/>
      <c r="BT245" s="12"/>
    </row>
    <row r="246" spans="1:72" ht="12.75" customHeight="1">
      <c r="A246" s="19"/>
      <c r="B246" s="19"/>
      <c r="C246" s="90"/>
      <c r="D246" s="118"/>
      <c r="E246" s="118"/>
      <c r="F246" s="118"/>
      <c r="G246" s="118"/>
      <c r="H246" s="118"/>
      <c r="I246" s="118"/>
      <c r="J246" s="256" t="s">
        <v>20</v>
      </c>
      <c r="K246" s="265" t="s">
        <v>57</v>
      </c>
      <c r="L246" s="118"/>
      <c r="M246" s="118"/>
      <c r="N246" s="118"/>
      <c r="O246" s="118"/>
      <c r="P246" s="118"/>
      <c r="Q246" s="118"/>
      <c r="R246" s="68"/>
      <c r="S246" s="68"/>
      <c r="T246" s="68"/>
      <c r="U246" s="68"/>
      <c r="V246" s="141"/>
      <c r="W246" s="141"/>
      <c r="X246" s="141"/>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E246" s="12"/>
      <c r="BF246" s="12"/>
      <c r="BG246" s="12"/>
      <c r="BH246" s="12"/>
      <c r="BI246" s="12"/>
      <c r="BJ246" s="12"/>
      <c r="BK246" s="12"/>
      <c r="BL246" s="12"/>
      <c r="BM246" s="12"/>
      <c r="BN246" s="12"/>
      <c r="BO246" s="12"/>
      <c r="BP246" s="12"/>
      <c r="BQ246" s="12"/>
      <c r="BR246" s="12"/>
      <c r="BS246" s="12"/>
      <c r="BT246" s="12"/>
    </row>
    <row r="247" spans="1:72" ht="12.75" customHeight="1">
      <c r="A247" s="19"/>
      <c r="B247" s="19"/>
      <c r="C247" s="90"/>
      <c r="D247" s="118"/>
      <c r="E247" s="118"/>
      <c r="F247" s="118"/>
      <c r="G247" s="118"/>
      <c r="H247" s="118"/>
      <c r="I247" s="118"/>
      <c r="J247" s="253" t="s">
        <v>56</v>
      </c>
      <c r="K247" s="265" t="s">
        <v>58</v>
      </c>
      <c r="L247" s="118"/>
      <c r="M247" s="118"/>
      <c r="N247" s="118"/>
      <c r="O247" s="118"/>
      <c r="P247" s="118"/>
      <c r="Q247" s="118"/>
      <c r="R247" s="68"/>
      <c r="S247" s="68"/>
      <c r="T247" s="68"/>
      <c r="U247" s="68"/>
      <c r="V247" s="141"/>
      <c r="W247" s="141"/>
      <c r="X247" s="141"/>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E247" s="12"/>
      <c r="BF247" s="12"/>
      <c r="BG247" s="12"/>
      <c r="BH247" s="12"/>
      <c r="BI247" s="12"/>
      <c r="BJ247" s="12"/>
      <c r="BK247" s="12"/>
      <c r="BL247" s="12"/>
      <c r="BM247" s="12"/>
      <c r="BN247" s="12"/>
      <c r="BO247" s="12"/>
      <c r="BP247" s="12"/>
      <c r="BQ247" s="12"/>
      <c r="BR247" s="12"/>
      <c r="BS247" s="12"/>
      <c r="BT247" s="12"/>
    </row>
    <row r="248" spans="1:72" ht="12.75" customHeight="1">
      <c r="A248" s="19"/>
      <c r="B248" s="19"/>
      <c r="C248" s="90"/>
      <c r="D248" s="118"/>
      <c r="E248" s="118"/>
      <c r="F248" s="118"/>
      <c r="G248" s="118"/>
      <c r="H248" s="118"/>
      <c r="I248" s="118"/>
      <c r="J248" s="253" t="s">
        <v>59</v>
      </c>
      <c r="K248" s="265" t="s">
        <v>60</v>
      </c>
      <c r="L248" s="118"/>
      <c r="M248" s="118"/>
      <c r="N248" s="118"/>
      <c r="O248" s="118"/>
      <c r="P248" s="118"/>
      <c r="Q248" s="118"/>
      <c r="R248" s="68"/>
      <c r="S248" s="68"/>
      <c r="T248" s="68"/>
      <c r="U248" s="68"/>
      <c r="V248" s="141"/>
      <c r="W248" s="141"/>
      <c r="X248" s="141"/>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E248" s="12"/>
      <c r="BF248" s="12"/>
      <c r="BG248" s="12"/>
      <c r="BH248" s="12"/>
      <c r="BI248" s="12"/>
      <c r="BJ248" s="12"/>
      <c r="BK248" s="12"/>
      <c r="BL248" s="12"/>
      <c r="BM248" s="12"/>
      <c r="BN248" s="12"/>
      <c r="BO248" s="12"/>
      <c r="BP248" s="12"/>
      <c r="BQ248" s="12"/>
      <c r="BR248" s="12"/>
      <c r="BS248" s="12"/>
      <c r="BT248" s="12"/>
    </row>
    <row r="249" spans="1:72" ht="12.75" customHeight="1">
      <c r="A249" s="19"/>
      <c r="B249" s="19"/>
      <c r="C249" s="90"/>
      <c r="D249" s="19"/>
      <c r="E249" s="89"/>
      <c r="F249" s="89"/>
      <c r="G249" s="19"/>
      <c r="H249" s="90"/>
      <c r="I249" s="90"/>
      <c r="J249" s="19"/>
      <c r="K249" s="19"/>
      <c r="L249" s="19"/>
      <c r="M249" s="19"/>
      <c r="N249" s="19"/>
      <c r="O249" s="19"/>
      <c r="P249" s="19"/>
      <c r="Q249" s="141"/>
      <c r="R249" s="68"/>
      <c r="S249" s="68"/>
      <c r="T249" s="68"/>
      <c r="U249" s="68"/>
      <c r="V249" s="141"/>
      <c r="W249" s="141"/>
      <c r="X249" s="141"/>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E249" s="12"/>
      <c r="BF249" s="12"/>
      <c r="BG249" s="12"/>
      <c r="BH249" s="12"/>
      <c r="BI249" s="12"/>
      <c r="BJ249" s="12"/>
      <c r="BK249" s="12"/>
      <c r="BL249" s="12"/>
      <c r="BM249" s="12"/>
      <c r="BN249" s="12"/>
      <c r="BO249" s="12"/>
      <c r="BP249" s="12"/>
      <c r="BQ249" s="12"/>
      <c r="BR249" s="12"/>
      <c r="BS249" s="12"/>
      <c r="BT249" s="12"/>
    </row>
    <row r="250" spans="1:72" ht="12.75" customHeight="1">
      <c r="A250" s="19"/>
      <c r="B250" s="19"/>
      <c r="C250" s="19"/>
      <c r="D250" s="19"/>
      <c r="E250" s="89"/>
      <c r="F250" s="89"/>
      <c r="G250" s="19"/>
      <c r="H250" s="90"/>
      <c r="I250" s="90"/>
      <c r="J250" s="19"/>
      <c r="K250" s="19"/>
      <c r="L250" s="19"/>
      <c r="M250" s="19"/>
      <c r="N250" s="19"/>
      <c r="O250" s="19"/>
      <c r="P250" s="19"/>
      <c r="Q250" s="141"/>
      <c r="R250" s="8"/>
      <c r="S250" s="141"/>
      <c r="T250" s="141"/>
      <c r="U250" s="141"/>
      <c r="V250" s="141"/>
      <c r="W250" s="141"/>
      <c r="X250" s="141"/>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E250" s="12"/>
      <c r="BF250" s="12"/>
      <c r="BG250" s="12"/>
      <c r="BH250" s="12"/>
      <c r="BI250" s="12"/>
      <c r="BJ250" s="12"/>
      <c r="BK250" s="12"/>
      <c r="BL250" s="12"/>
      <c r="BM250" s="12"/>
      <c r="BN250" s="12"/>
      <c r="BO250" s="12"/>
      <c r="BP250" s="12"/>
      <c r="BQ250" s="12"/>
      <c r="BR250" s="12"/>
      <c r="BS250" s="12"/>
      <c r="BT250" s="12"/>
    </row>
    <row r="251" spans="1:72" ht="22.5" customHeight="1">
      <c r="A251" s="19"/>
      <c r="B251" s="19"/>
      <c r="C251" s="19"/>
      <c r="D251" s="266" t="s">
        <v>61</v>
      </c>
      <c r="E251" s="266"/>
      <c r="F251" s="266"/>
      <c r="G251" s="266"/>
      <c r="H251" s="267" t="s">
        <v>62</v>
      </c>
      <c r="I251" s="267"/>
      <c r="J251" s="268"/>
      <c r="K251" s="268"/>
      <c r="L251" s="268"/>
      <c r="M251" s="268"/>
      <c r="N251" s="268"/>
      <c r="O251" s="268"/>
      <c r="P251" s="267"/>
      <c r="Q251" s="233"/>
      <c r="R251" s="8"/>
      <c r="S251" s="141"/>
      <c r="T251" s="141"/>
      <c r="U251" s="141"/>
      <c r="V251" s="141"/>
      <c r="W251" s="141"/>
      <c r="X251" s="141"/>
      <c r="Y251" s="269"/>
      <c r="Z251" s="269"/>
      <c r="AA251" s="19"/>
      <c r="AB251" s="19"/>
      <c r="AC251" s="19"/>
      <c r="AD251" s="19"/>
      <c r="AE251" s="19"/>
      <c r="AF251" s="19"/>
      <c r="AG251" s="19"/>
      <c r="AH251" s="19"/>
      <c r="AI251" s="19"/>
      <c r="AJ251" s="19"/>
      <c r="AK251" s="19"/>
      <c r="AL251" s="19"/>
      <c r="AM251" s="19"/>
      <c r="AN251" s="19"/>
      <c r="AO251" s="19"/>
      <c r="AP251" s="19"/>
      <c r="AQ251" s="19"/>
      <c r="AR251" s="19"/>
      <c r="AS251" s="269"/>
      <c r="AT251" s="269"/>
      <c r="AU251" s="19"/>
      <c r="AV251" s="19"/>
      <c r="AW251" s="19"/>
      <c r="AX251" s="19"/>
      <c r="AY251" s="19"/>
      <c r="AZ251" s="19"/>
      <c r="BA251" s="19"/>
      <c r="BB251" s="19"/>
      <c r="BE251" s="12"/>
      <c r="BF251" s="12"/>
      <c r="BG251" s="12"/>
      <c r="BH251" s="12"/>
      <c r="BI251" s="12"/>
      <c r="BJ251" s="12"/>
      <c r="BK251" s="12"/>
      <c r="BL251" s="12"/>
      <c r="BM251" s="12"/>
      <c r="BN251" s="12"/>
      <c r="BO251" s="12"/>
      <c r="BP251" s="12"/>
      <c r="BQ251" s="12"/>
      <c r="BR251" s="12"/>
      <c r="BS251" s="12"/>
      <c r="BT251" s="12"/>
    </row>
    <row r="252" spans="1:72" s="274" customFormat="1" ht="12.75" customHeight="1">
      <c r="A252" s="19"/>
      <c r="B252" s="19"/>
      <c r="C252" s="19"/>
      <c r="D252" s="267"/>
      <c r="E252" s="267"/>
      <c r="F252" s="267"/>
      <c r="G252" s="267"/>
      <c r="H252" s="267"/>
      <c r="I252" s="267"/>
      <c r="J252" s="267"/>
      <c r="K252" s="267"/>
      <c r="L252" s="267"/>
      <c r="M252" s="267"/>
      <c r="N252" s="267"/>
      <c r="O252" s="267"/>
      <c r="P252" s="267"/>
      <c r="Q252" s="271"/>
      <c r="R252" s="8"/>
      <c r="S252" s="272"/>
      <c r="T252" s="272"/>
      <c r="U252" s="272"/>
      <c r="V252" s="272"/>
      <c r="W252" s="272"/>
      <c r="X252" s="141"/>
      <c r="Y252" s="269"/>
      <c r="Z252" s="269"/>
      <c r="AA252" s="269"/>
      <c r="AB252" s="269"/>
      <c r="AC252" s="269"/>
      <c r="AD252" s="269"/>
      <c r="AE252" s="269"/>
      <c r="AF252" s="269"/>
      <c r="AG252" s="269"/>
      <c r="AH252" s="269"/>
      <c r="AI252" s="269"/>
      <c r="AJ252" s="269"/>
      <c r="AK252" s="269"/>
      <c r="AL252" s="269"/>
      <c r="AM252" s="269"/>
      <c r="AN252" s="269"/>
      <c r="AO252" s="269"/>
      <c r="AP252" s="269"/>
      <c r="AQ252" s="269"/>
      <c r="AR252" s="269"/>
      <c r="AS252" s="269"/>
      <c r="AT252" s="269"/>
      <c r="AU252" s="269"/>
      <c r="AV252" s="269"/>
      <c r="AW252" s="269"/>
      <c r="AX252" s="269"/>
      <c r="AY252" s="269"/>
      <c r="AZ252" s="269"/>
      <c r="BA252" s="269"/>
      <c r="BB252" s="269"/>
      <c r="BC252" s="273"/>
      <c r="BD252" s="273"/>
      <c r="BE252" s="12"/>
      <c r="BF252" s="12"/>
      <c r="BG252" s="12"/>
      <c r="BH252" s="12"/>
      <c r="BI252" s="12"/>
      <c r="BJ252" s="12"/>
      <c r="BK252" s="12"/>
      <c r="BL252" s="12"/>
      <c r="BM252" s="12"/>
      <c r="BN252" s="12"/>
      <c r="BO252" s="12"/>
      <c r="BP252" s="12"/>
      <c r="BQ252" s="12"/>
      <c r="BR252" s="12"/>
      <c r="BS252" s="12"/>
      <c r="BT252" s="12"/>
    </row>
    <row r="253" spans="1:72" s="110" customFormat="1" ht="26.25" customHeight="1">
      <c r="A253" s="19"/>
      <c r="B253" s="19"/>
      <c r="C253" s="19"/>
      <c r="D253" s="92" t="str">
        <f>$J$1</f>
        <v>Seilesing HI 2015, ALDER</v>
      </c>
      <c r="E253" s="106"/>
      <c r="F253" s="106"/>
      <c r="G253" s="106"/>
      <c r="H253" s="106"/>
      <c r="I253" s="106"/>
      <c r="J253" s="106"/>
      <c r="K253" s="106"/>
      <c r="L253" s="106"/>
      <c r="M253" s="106"/>
      <c r="N253" s="106"/>
      <c r="O253" s="106"/>
      <c r="P253" s="106"/>
      <c r="Q253" s="106"/>
      <c r="R253" s="8"/>
      <c r="S253" s="107"/>
      <c r="T253" s="107"/>
      <c r="U253" s="107"/>
      <c r="V253" s="107"/>
      <c r="W253" s="107"/>
      <c r="X253" s="91"/>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7"/>
      <c r="AX253" s="107"/>
      <c r="AY253" s="107"/>
      <c r="AZ253" s="107"/>
      <c r="BA253" s="107"/>
      <c r="BB253" s="107"/>
      <c r="BC253" s="109"/>
      <c r="BD253" s="109"/>
      <c r="BE253" s="12"/>
      <c r="BF253" s="12"/>
      <c r="BG253" s="12"/>
      <c r="BH253" s="12"/>
      <c r="BI253" s="12"/>
      <c r="BJ253" s="12"/>
      <c r="BK253" s="12"/>
      <c r="BL253" s="12"/>
      <c r="BM253" s="12"/>
      <c r="BN253" s="12"/>
      <c r="BO253" s="12"/>
      <c r="BP253" s="12"/>
      <c r="BQ253" s="12"/>
      <c r="BR253" s="12"/>
      <c r="BS253" s="12"/>
      <c r="BT253" s="12"/>
    </row>
    <row r="254" spans="1:72" s="274" customFormat="1" ht="12.75" customHeight="1">
      <c r="A254" s="19"/>
      <c r="B254" s="19"/>
      <c r="C254" s="19"/>
      <c r="D254" s="267"/>
      <c r="E254" s="267"/>
      <c r="F254" s="267"/>
      <c r="G254" s="267"/>
      <c r="H254" s="267"/>
      <c r="I254" s="267"/>
      <c r="J254" s="267"/>
      <c r="K254" s="267"/>
      <c r="L254" s="267"/>
      <c r="M254" s="267"/>
      <c r="N254" s="267"/>
      <c r="O254" s="267"/>
      <c r="P254" s="267"/>
      <c r="Q254" s="271"/>
      <c r="R254" s="8"/>
      <c r="S254" s="272"/>
      <c r="T254" s="272"/>
      <c r="U254" s="272"/>
      <c r="V254" s="272"/>
      <c r="W254" s="272"/>
      <c r="X254" s="141"/>
      <c r="Y254" s="269"/>
      <c r="Z254" s="269"/>
      <c r="AA254" s="269"/>
      <c r="AB254" s="269"/>
      <c r="AC254" s="269"/>
      <c r="AD254" s="269"/>
      <c r="AE254" s="269"/>
      <c r="AF254" s="269"/>
      <c r="AG254" s="269"/>
      <c r="AH254" s="269"/>
      <c r="AI254" s="269"/>
      <c r="AJ254" s="269"/>
      <c r="AK254" s="269"/>
      <c r="AL254" s="269"/>
      <c r="AM254" s="269"/>
      <c r="AN254" s="269"/>
      <c r="AO254" s="269"/>
      <c r="AP254" s="269"/>
      <c r="AQ254" s="269"/>
      <c r="AR254" s="269"/>
      <c r="AS254" s="269"/>
      <c r="AT254" s="269"/>
      <c r="AU254" s="269"/>
      <c r="AV254" s="269"/>
      <c r="AW254" s="269"/>
      <c r="AX254" s="269"/>
      <c r="AY254" s="269"/>
      <c r="AZ254" s="269"/>
      <c r="BA254" s="269"/>
      <c r="BB254" s="269"/>
      <c r="BC254" s="273"/>
      <c r="BD254" s="273"/>
      <c r="BE254" s="12"/>
      <c r="BF254" s="12"/>
      <c r="BG254" s="12"/>
      <c r="BH254" s="12"/>
      <c r="BI254" s="12"/>
      <c r="BJ254" s="12"/>
      <c r="BK254" s="12"/>
      <c r="BL254" s="12"/>
      <c r="BM254" s="12"/>
      <c r="BN254" s="12"/>
      <c r="BO254" s="12"/>
      <c r="BP254" s="12"/>
      <c r="BQ254" s="12"/>
      <c r="BR254" s="12"/>
      <c r="BS254" s="12"/>
      <c r="BT254" s="12"/>
    </row>
    <row r="255" spans="1:72" s="274" customFormat="1" ht="18" customHeight="1">
      <c r="A255" s="19"/>
      <c r="B255" s="19"/>
      <c r="C255" s="19"/>
      <c r="D255" s="267"/>
      <c r="E255" s="270"/>
      <c r="F255" s="270"/>
      <c r="G255" s="275" t="s">
        <v>63</v>
      </c>
      <c r="H255" s="276"/>
      <c r="I255" s="539"/>
      <c r="J255" s="267"/>
      <c r="K255" s="267"/>
      <c r="L255" s="267"/>
      <c r="M255" s="267"/>
      <c r="N255" s="267"/>
      <c r="O255" s="267"/>
      <c r="P255" s="267"/>
      <c r="Q255" s="271"/>
      <c r="R255" s="74" t="s">
        <v>64</v>
      </c>
      <c r="S255" s="272"/>
      <c r="T255" s="272"/>
      <c r="U255" s="272"/>
      <c r="V255" s="272"/>
      <c r="W255" s="272"/>
      <c r="X255" s="141"/>
      <c r="Y255" s="277"/>
      <c r="Z255" s="269"/>
      <c r="AA255" s="269"/>
      <c r="AB255" s="269"/>
      <c r="AC255" s="269"/>
      <c r="AD255" s="269"/>
      <c r="AE255" s="269"/>
      <c r="AF255" s="269"/>
      <c r="AG255" s="269"/>
      <c r="AH255" s="269"/>
      <c r="AI255" s="269"/>
      <c r="AJ255" s="269"/>
      <c r="AK255" s="269"/>
      <c r="AL255" s="269"/>
      <c r="AM255" s="269"/>
      <c r="AN255" s="269"/>
      <c r="AO255" s="269"/>
      <c r="AP255" s="269"/>
      <c r="AQ255" s="269"/>
      <c r="AR255" s="269"/>
      <c r="AS255" s="269"/>
      <c r="AT255" s="269"/>
      <c r="AU255" s="269"/>
      <c r="AV255" s="269"/>
      <c r="AW255" s="269"/>
      <c r="AX255" s="269"/>
      <c r="AY255" s="269"/>
      <c r="AZ255" s="269"/>
      <c r="BA255" s="269"/>
      <c r="BB255" s="269"/>
      <c r="BC255" s="273"/>
      <c r="BD255" s="273"/>
      <c r="BE255" s="12"/>
      <c r="BF255" s="12"/>
      <c r="BG255" s="12"/>
      <c r="BH255" s="12"/>
      <c r="BI255" s="12"/>
      <c r="BJ255" s="12"/>
      <c r="BK255" s="12"/>
      <c r="BL255" s="12"/>
      <c r="BM255" s="12"/>
      <c r="BN255" s="12"/>
      <c r="BO255" s="12"/>
      <c r="BP255" s="12"/>
      <c r="BQ255" s="12"/>
      <c r="BR255" s="12"/>
      <c r="BS255" s="12"/>
      <c r="BT255" s="12"/>
    </row>
    <row r="256" spans="1:72" s="285" customFormat="1" ht="31.5" customHeight="1">
      <c r="A256" s="19"/>
      <c r="B256" s="19"/>
      <c r="C256" s="19"/>
      <c r="D256" s="139"/>
      <c r="E256" s="278"/>
      <c r="F256" s="278"/>
      <c r="G256" s="137" t="str">
        <f>Q3</f>
        <v>MODAL</v>
      </c>
      <c r="H256" s="464" t="str">
        <f>H3</f>
        <v>Harald</v>
      </c>
      <c r="I256" s="464" t="str">
        <f>I3</f>
        <v>Lisbet</v>
      </c>
      <c r="J256" s="464" t="str">
        <f>J3</f>
        <v>Hildegunn</v>
      </c>
      <c r="K256" s="464" t="str">
        <f>K3</f>
        <v>Stian</v>
      </c>
      <c r="L256" s="464" t="str">
        <f>L3</f>
        <v>Merete</v>
      </c>
      <c r="M256" s="464" t="str">
        <f>M3</f>
        <v>Janicke</v>
      </c>
      <c r="N256" s="464" t="str">
        <f>N3</f>
        <v>Silje</v>
      </c>
      <c r="O256" s="464" t="str">
        <f>O3</f>
        <v>Asbjørn</v>
      </c>
      <c r="P256" s="464" t="str">
        <f>P3</f>
        <v>Else</v>
      </c>
      <c r="Q256" s="530" t="s">
        <v>63</v>
      </c>
      <c r="R256" s="279" t="s">
        <v>65</v>
      </c>
      <c r="S256" s="272"/>
      <c r="T256" s="280"/>
      <c r="U256" s="280"/>
      <c r="V256" s="280"/>
      <c r="W256" s="280"/>
      <c r="X256" s="281"/>
      <c r="Y256" s="282"/>
      <c r="Z256" s="282"/>
      <c r="AA256" s="282"/>
      <c r="AB256" s="282"/>
      <c r="AC256" s="282"/>
      <c r="AD256" s="282"/>
      <c r="AE256" s="282"/>
      <c r="AF256" s="282"/>
      <c r="AG256" s="282"/>
      <c r="AH256" s="282"/>
      <c r="AI256" s="282"/>
      <c r="AJ256" s="282"/>
      <c r="AK256" s="282"/>
      <c r="AL256" s="282"/>
      <c r="AM256" s="282"/>
      <c r="AN256" s="282"/>
      <c r="AO256" s="282"/>
      <c r="AP256" s="282"/>
      <c r="AQ256" s="282"/>
      <c r="AR256" s="282"/>
      <c r="AS256" s="282"/>
      <c r="AT256" s="282"/>
      <c r="AU256" s="282"/>
      <c r="AV256" s="282"/>
      <c r="AW256" s="282"/>
      <c r="AX256" s="282"/>
      <c r="AY256" s="282"/>
      <c r="AZ256" s="282"/>
      <c r="BA256" s="282"/>
      <c r="BB256" s="282"/>
      <c r="BC256" s="283"/>
      <c r="BD256" s="283"/>
      <c r="BE256" s="284"/>
      <c r="BF256" s="284"/>
      <c r="BG256" s="284"/>
      <c r="BH256" s="284"/>
      <c r="BI256" s="284"/>
      <c r="BJ256" s="284"/>
      <c r="BK256" s="284"/>
      <c r="BL256" s="284"/>
      <c r="BM256" s="284"/>
      <c r="BN256" s="284"/>
      <c r="BO256" s="284"/>
      <c r="BP256" s="284"/>
      <c r="BQ256" s="284"/>
      <c r="BR256" s="284"/>
      <c r="BS256" s="284"/>
      <c r="BT256" s="284"/>
    </row>
    <row r="257" spans="1:72" s="285" customFormat="1" ht="12.75" customHeight="1">
      <c r="A257" s="19"/>
      <c r="B257" s="19"/>
      <c r="C257" s="19"/>
      <c r="D257" s="139"/>
      <c r="E257" s="278"/>
      <c r="F257" s="278"/>
      <c r="G257" s="143" t="str">
        <f>Q4</f>
        <v>(R1-R5)</v>
      </c>
      <c r="H257" s="286">
        <f>H4</f>
        <v>3</v>
      </c>
      <c r="I257" s="286">
        <f>I4</f>
        <v>1</v>
      </c>
      <c r="J257" s="286">
        <f>J4</f>
        <v>2</v>
      </c>
      <c r="K257" s="286">
        <f>K4</f>
        <v>10</v>
      </c>
      <c r="L257" s="286">
        <f>L4</f>
        <v>4</v>
      </c>
      <c r="M257" s="286">
        <f>M4</f>
        <v>9</v>
      </c>
      <c r="N257" s="286">
        <f>N4</f>
        <v>5</v>
      </c>
      <c r="O257" s="286">
        <f>O4</f>
        <v>8</v>
      </c>
      <c r="P257" s="286">
        <f>P4</f>
        <v>6</v>
      </c>
      <c r="Q257" s="287" t="s">
        <v>39</v>
      </c>
      <c r="R257" s="288" t="s">
        <v>39</v>
      </c>
      <c r="S257" s="272"/>
      <c r="T257" s="280"/>
      <c r="U257" s="280"/>
      <c r="V257" s="280"/>
      <c r="W257" s="280"/>
      <c r="X257" s="281"/>
      <c r="Y257" s="282"/>
      <c r="Z257" s="282"/>
      <c r="AA257" s="282"/>
      <c r="AB257" s="282"/>
      <c r="AC257" s="282"/>
      <c r="AD257" s="282"/>
      <c r="AE257" s="282"/>
      <c r="AF257" s="282"/>
      <c r="AG257" s="282"/>
      <c r="AH257" s="282"/>
      <c r="AI257" s="282"/>
      <c r="AJ257" s="282"/>
      <c r="AK257" s="282"/>
      <c r="AL257" s="282"/>
      <c r="AM257" s="282"/>
      <c r="AN257" s="282"/>
      <c r="AO257" s="282"/>
      <c r="AP257" s="282"/>
      <c r="AQ257" s="282"/>
      <c r="AR257" s="282"/>
      <c r="AS257" s="282"/>
      <c r="AT257" s="282"/>
      <c r="AU257" s="282"/>
      <c r="AV257" s="282"/>
      <c r="AW257" s="282"/>
      <c r="AX257" s="282"/>
      <c r="AY257" s="282"/>
      <c r="AZ257" s="282"/>
      <c r="BA257" s="282"/>
      <c r="BB257" s="282"/>
      <c r="BC257" s="283"/>
      <c r="BD257" s="283"/>
      <c r="BE257" s="284"/>
      <c r="BF257" s="284"/>
      <c r="BG257" s="284"/>
      <c r="BH257" s="284"/>
      <c r="BI257" s="284"/>
      <c r="BJ257" s="284"/>
      <c r="BK257" s="284"/>
      <c r="BL257" s="284"/>
      <c r="BM257" s="284"/>
      <c r="BN257" s="284"/>
      <c r="BO257" s="284"/>
      <c r="BP257" s="284"/>
      <c r="BQ257" s="284"/>
      <c r="BR257" s="284"/>
      <c r="BS257" s="284"/>
      <c r="BT257" s="284"/>
    </row>
    <row r="258" spans="1:72" s="274" customFormat="1" ht="12.75" customHeight="1">
      <c r="A258" s="19"/>
      <c r="B258" s="19"/>
      <c r="C258" s="19"/>
      <c r="D258" s="118"/>
      <c r="E258" s="136"/>
      <c r="F258" s="136"/>
      <c r="G258" s="150">
        <v>0</v>
      </c>
      <c r="H258" s="289" t="str">
        <f t="array" ref="H258">IF(H73="-","-",IF( H73&gt;1,2*STDEV(IF($Q$5:$Q$54=$G258,H$5:H$54,"-")),"-"))</f>
        <v>-</v>
      </c>
      <c r="I258" s="289" t="str">
        <f t="array" ref="I258">IF(I73="-","-",IF( I73&gt;1,2*STDEV(IF($Q$5:$Q$54=$G258,I$5:I$54,"-")),"-"))</f>
        <v>-</v>
      </c>
      <c r="J258" s="289" t="str">
        <f t="array" ref="J258">IF(J73="-","-",IF( J73&gt;1,2*STDEV(IF($Q$5:$Q$54=$G258,J$5:J$54,"-")),"-"))</f>
        <v>-</v>
      </c>
      <c r="K258" s="289" t="str">
        <f t="array" ref="K258">IF(K73="-","-",IF( K73&gt;1,2*STDEV(IF($Q$5:$Q$54=$G258,K$5:K$54,"-")),"-"))</f>
        <v>-</v>
      </c>
      <c r="L258" s="289" t="str">
        <f t="array" ref="L258">IF(L73="-","-",IF( L73&gt;1,2*STDEV(IF($Q$5:$Q$54=$G258,L$5:L$54,"-")),"-"))</f>
        <v>-</v>
      </c>
      <c r="M258" s="289" t="str">
        <f t="array" ref="M258">IF(M73="-","-",IF( M73&gt;1,2*STDEV(IF($Q$5:$Q$54=$G258,M$5:M$54,"-")),"-"))</f>
        <v>-</v>
      </c>
      <c r="N258" s="289" t="str">
        <f t="array" ref="N258">IF(N73="-","-",IF( N73&gt;1,2*STDEV(IF($Q$5:$Q$54=$G258,N$5:N$54,"-")),"-"))</f>
        <v>-</v>
      </c>
      <c r="O258" s="289" t="str">
        <f t="array" ref="O258">IF(O73="-","-",IF( O73&gt;1,2*STDEV(IF($Q$5:$Q$54=$G258,O$5:O$54,"-")),"-"))</f>
        <v>-</v>
      </c>
      <c r="P258" s="289" t="str">
        <f t="array" ref="P258">IF(P73="-","-",IF( P73&gt;1,2*STDEV(IF($Q$5:$Q$54=$G258,P$5:P$54,"-")),"-"))</f>
        <v>-</v>
      </c>
      <c r="Q258" s="290" t="str">
        <f t="array" ref="Q258">IF( H73="-","-",2*STDEV(IF($Q$5:$Q$54=$G258,H$5:P$54,"-")))</f>
        <v>-</v>
      </c>
      <c r="R258" s="291" t="str">
        <f t="array" ref="R258">IF(Q258="-","-",0.5*Q258)</f>
        <v>-</v>
      </c>
      <c r="S258" s="272"/>
      <c r="T258" s="272"/>
      <c r="U258" s="272"/>
      <c r="V258" s="272"/>
      <c r="W258" s="272"/>
      <c r="X258" s="141"/>
      <c r="Y258" s="269"/>
      <c r="Z258" s="269"/>
      <c r="AA258" s="269"/>
      <c r="AB258" s="269"/>
      <c r="AC258" s="269"/>
      <c r="AD258" s="269"/>
      <c r="AE258" s="269"/>
      <c r="AF258" s="269"/>
      <c r="AG258" s="269"/>
      <c r="AH258" s="269"/>
      <c r="AI258" s="269"/>
      <c r="AJ258" s="269"/>
      <c r="AK258" s="269"/>
      <c r="AL258" s="269"/>
      <c r="AM258" s="269"/>
      <c r="AN258" s="269"/>
      <c r="AO258" s="269"/>
      <c r="AP258" s="269"/>
      <c r="AQ258" s="269"/>
      <c r="AR258" s="269"/>
      <c r="AS258" s="269"/>
      <c r="AT258" s="269"/>
      <c r="AU258" s="269"/>
      <c r="AV258" s="269"/>
      <c r="AW258" s="269"/>
      <c r="AX258" s="269"/>
      <c r="AY258" s="269"/>
      <c r="AZ258" s="269"/>
      <c r="BA258" s="269"/>
      <c r="BB258" s="269"/>
      <c r="BC258" s="273"/>
      <c r="BD258" s="273"/>
      <c r="BE258" s="12"/>
      <c r="BF258" s="12"/>
      <c r="BG258" s="12"/>
      <c r="BH258" s="12"/>
      <c r="BI258" s="12"/>
      <c r="BJ258" s="12"/>
      <c r="BK258" s="12"/>
      <c r="BL258" s="12"/>
      <c r="BM258" s="12"/>
      <c r="BN258" s="12"/>
      <c r="BO258" s="12"/>
      <c r="BP258" s="12"/>
      <c r="BQ258" s="12"/>
      <c r="BR258" s="12"/>
      <c r="BS258" s="12"/>
      <c r="BT258" s="12"/>
    </row>
    <row r="259" spans="1:72" s="274" customFormat="1" ht="12.75" customHeight="1">
      <c r="A259" s="19"/>
      <c r="B259" s="19"/>
      <c r="C259" s="19"/>
      <c r="D259" s="118"/>
      <c r="E259" s="136"/>
      <c r="F259" s="136"/>
      <c r="G259" s="153">
        <f t="shared" ref="G259:G273" si="31">G258+1</f>
        <v>1</v>
      </c>
      <c r="H259" s="292" t="str">
        <f t="array" ref="H259">IF(H74="-","-",IF( H74&gt;1,2*STDEV(IF($Q$5:$Q$54=$G259,H$5:H$54,"-")),"-"))</f>
        <v>-</v>
      </c>
      <c r="I259" s="292" t="str">
        <f t="array" ref="I259">IF(I74="-","-",IF( I74&gt;1,2*STDEV(IF($Q$5:$Q$54=$G259,I$5:I$54,"-")),"-"))</f>
        <v>-</v>
      </c>
      <c r="J259" s="292" t="str">
        <f t="array" ref="J259">IF(J74="-","-",IF( J74&gt;1,2*STDEV(IF($Q$5:$Q$54=$G259,J$5:J$54,"-")),"-"))</f>
        <v>-</v>
      </c>
      <c r="K259" s="292" t="str">
        <f t="array" ref="K259">IF(K74="-","-",IF( K74&gt;1,2*STDEV(IF($Q$5:$Q$54=$G259,K$5:K$54,"-")),"-"))</f>
        <v>-</v>
      </c>
      <c r="L259" s="292" t="str">
        <f t="array" ref="L259">IF(L74="-","-",IF( L74&gt;1,2*STDEV(IF($Q$5:$Q$54=$G259,L$5:L$54,"-")),"-"))</f>
        <v>-</v>
      </c>
      <c r="M259" s="292" t="str">
        <f t="array" ref="M259">IF(M74="-","-",IF( M74&gt;1,2*STDEV(IF($Q$5:$Q$54=$G259,M$5:M$54,"-")),"-"))</f>
        <v>-</v>
      </c>
      <c r="N259" s="292" t="str">
        <f t="array" ref="N259">IF(N74="-","-",IF( N74&gt;1,2*STDEV(IF($Q$5:$Q$54=$G259,N$5:N$54,"-")),"-"))</f>
        <v>-</v>
      </c>
      <c r="O259" s="292" t="str">
        <f t="array" ref="O259">IF(O74="-","-",IF( O74&gt;1,2*STDEV(IF($Q$5:$Q$54=$G259,O$5:O$54,"-")),"-"))</f>
        <v>-</v>
      </c>
      <c r="P259" s="292" t="str">
        <f t="array" ref="P259">IF(P74="-","-",IF( P74&gt;1,2*STDEV(IF($Q$5:$Q$54=$G259,P$5:P$54,"-")),"-"))</f>
        <v>-</v>
      </c>
      <c r="Q259" s="293" t="str">
        <f t="array" ref="Q259">IF( H74="-","-",2*STDEV(IF($Q$5:$Q$54=$G259,H$5:P$54,"-")))</f>
        <v>-</v>
      </c>
      <c r="R259" s="294" t="str">
        <f t="array" ref="R259">IF(Q259="-","-",0.5*Q259)</f>
        <v>-</v>
      </c>
      <c r="S259" s="272"/>
      <c r="T259" s="272"/>
      <c r="U259" s="272"/>
      <c r="V259" s="272"/>
      <c r="W259" s="272"/>
      <c r="X259" s="141"/>
      <c r="Y259" s="269"/>
      <c r="Z259" s="269"/>
      <c r="AA259" s="269"/>
      <c r="AB259" s="269"/>
      <c r="AC259" s="269"/>
      <c r="AD259" s="269"/>
      <c r="AE259" s="269"/>
      <c r="AF259" s="269"/>
      <c r="AG259" s="269"/>
      <c r="AH259" s="269"/>
      <c r="AI259" s="269"/>
      <c r="AJ259" s="269"/>
      <c r="AK259" s="269"/>
      <c r="AL259" s="269"/>
      <c r="AM259" s="269"/>
      <c r="AN259" s="269"/>
      <c r="AO259" s="269"/>
      <c r="AP259" s="269"/>
      <c r="AQ259" s="269"/>
      <c r="AR259" s="269"/>
      <c r="AS259" s="269"/>
      <c r="AT259" s="269"/>
      <c r="AU259" s="269"/>
      <c r="AV259" s="269"/>
      <c r="AW259" s="269"/>
      <c r="AX259" s="269"/>
      <c r="AY259" s="269"/>
      <c r="AZ259" s="269"/>
      <c r="BA259" s="269"/>
      <c r="BB259" s="269"/>
      <c r="BC259" s="273"/>
      <c r="BD259" s="273"/>
      <c r="BE259" s="12"/>
      <c r="BF259" s="12"/>
      <c r="BG259" s="12"/>
      <c r="BH259" s="12"/>
      <c r="BI259" s="12"/>
      <c r="BJ259" s="12"/>
      <c r="BK259" s="12"/>
      <c r="BL259" s="12"/>
      <c r="BM259" s="12"/>
      <c r="BN259" s="12"/>
      <c r="BO259" s="12"/>
      <c r="BP259" s="12"/>
      <c r="BQ259" s="12"/>
      <c r="BR259" s="12"/>
      <c r="BS259" s="12"/>
      <c r="BT259" s="12"/>
    </row>
    <row r="260" spans="1:72" s="274" customFormat="1" ht="12.75" customHeight="1">
      <c r="A260" s="19"/>
      <c r="B260" s="19"/>
      <c r="C260" s="19"/>
      <c r="D260" s="118"/>
      <c r="E260" s="136"/>
      <c r="F260" s="136"/>
      <c r="G260" s="153">
        <f t="shared" si="31"/>
        <v>2</v>
      </c>
      <c r="H260" s="292">
        <f t="array" ref="H260">IF(H75="-","-",IF( H75&gt;1,2*STDEV(IF($Q$5:$Q$54=$G260,H$5:H$54,"-")),"-"))</f>
        <v>0</v>
      </c>
      <c r="I260" s="292">
        <f t="array" ref="I260">IF(I75="-","-",IF( I75&gt;1,2*STDEV(IF($Q$5:$Q$54=$G260,I$5:I$54,"-")),"-"))</f>
        <v>0</v>
      </c>
      <c r="J260" s="292">
        <f t="array" ref="J260">IF(J75="-","-",IF( J75&gt;1,2*STDEV(IF($Q$5:$Q$54=$G260,J$5:J$54,"-")),"-"))</f>
        <v>0</v>
      </c>
      <c r="K260" s="292">
        <f t="array" ref="K260">IF(K75="-","-",IF( K75&gt;1,2*STDEV(IF($Q$5:$Q$54=$G260,K$5:K$54,"-")),"-"))</f>
        <v>0</v>
      </c>
      <c r="L260" s="292">
        <f t="array" ref="L260">IF(L75="-","-",IF( L75&gt;1,2*STDEV(IF($Q$5:$Q$54=$G260,L$5:L$54,"-")),"-"))</f>
        <v>0</v>
      </c>
      <c r="M260" s="292">
        <f t="array" ref="M260">IF(M75="-","-",IF( M75&gt;1,2*STDEV(IF($Q$5:$Q$54=$G260,M$5:M$54,"-")),"-"))</f>
        <v>0</v>
      </c>
      <c r="N260" s="292">
        <f t="array" ref="N260">IF(N75="-","-",IF( N75&gt;1,2*STDEV(IF($Q$5:$Q$54=$G260,N$5:N$54,"-")),"-"))</f>
        <v>0</v>
      </c>
      <c r="O260" s="292">
        <f t="array" ref="O260">IF(O75="-","-",IF( O75&gt;1,2*STDEV(IF($Q$5:$Q$54=$G260,O$5:O$54,"-")),"-"))</f>
        <v>0</v>
      </c>
      <c r="P260" s="292">
        <f t="array" ref="P260">IF(P75="-","-",IF( P75&gt;1,2*STDEV(IF($Q$5:$Q$54=$G260,P$5:P$54,"-")),"-"))</f>
        <v>0</v>
      </c>
      <c r="Q260" s="293">
        <f t="array" ref="Q260">IF( H75="-","-",2*STDEV(IF($Q$5:$Q$54=$G260,H$5:P$54,"-")))</f>
        <v>0</v>
      </c>
      <c r="R260" s="294">
        <f t="array" ref="R260">IF(Q260="-","-",0.5*Q260)</f>
        <v>0</v>
      </c>
      <c r="S260" s="272"/>
      <c r="T260" s="272"/>
      <c r="U260" s="272"/>
      <c r="V260" s="272"/>
      <c r="W260" s="272"/>
      <c r="X260" s="141"/>
      <c r="Y260" s="269"/>
      <c r="Z260" s="269"/>
      <c r="AA260" s="269"/>
      <c r="AB260" s="269"/>
      <c r="AC260" s="269"/>
      <c r="AD260" s="269"/>
      <c r="AE260" s="269"/>
      <c r="AF260" s="269"/>
      <c r="AG260" s="269"/>
      <c r="AH260" s="269"/>
      <c r="AI260" s="269"/>
      <c r="AJ260" s="269"/>
      <c r="AK260" s="269"/>
      <c r="AL260" s="269"/>
      <c r="AM260" s="269"/>
      <c r="AN260" s="269"/>
      <c r="AO260" s="269"/>
      <c r="AP260" s="269"/>
      <c r="AQ260" s="269"/>
      <c r="AR260" s="269"/>
      <c r="AS260" s="269"/>
      <c r="AT260" s="269"/>
      <c r="AU260" s="269"/>
      <c r="AV260" s="269"/>
      <c r="AW260" s="269"/>
      <c r="AX260" s="269"/>
      <c r="AY260" s="269"/>
      <c r="AZ260" s="269"/>
      <c r="BA260" s="269"/>
      <c r="BB260" s="269"/>
      <c r="BC260" s="273"/>
      <c r="BD260" s="273"/>
      <c r="BE260" s="12"/>
      <c r="BF260" s="12"/>
      <c r="BG260" s="12"/>
      <c r="BH260" s="12"/>
      <c r="BI260" s="12"/>
      <c r="BJ260" s="12"/>
      <c r="BK260" s="12"/>
      <c r="BL260" s="12"/>
      <c r="BM260" s="12"/>
      <c r="BN260" s="12"/>
      <c r="BO260" s="12"/>
      <c r="BP260" s="12"/>
      <c r="BQ260" s="12"/>
      <c r="BR260" s="12"/>
      <c r="BS260" s="12"/>
      <c r="BT260" s="12"/>
    </row>
    <row r="261" spans="1:72" s="274" customFormat="1" ht="12.75" customHeight="1">
      <c r="A261" s="19"/>
      <c r="B261" s="19"/>
      <c r="C261" s="19"/>
      <c r="D261" s="118"/>
      <c r="E261" s="136"/>
      <c r="F261" s="136"/>
      <c r="G261" s="153">
        <f t="shared" si="31"/>
        <v>3</v>
      </c>
      <c r="H261" s="292">
        <f t="array" ref="H261">IF(H76="-","-",IF( H76&gt;1,2*STDEV(IF($Q$5:$Q$54=$G261,H$5:H$54,"-")),"-"))</f>
        <v>0</v>
      </c>
      <c r="I261" s="292">
        <f t="array" ref="I261">IF(I76="-","-",IF( I76&gt;1,2*STDEV(IF($Q$5:$Q$54=$G261,I$5:I$54,"-")),"-"))</f>
        <v>0</v>
      </c>
      <c r="J261" s="292">
        <f t="array" ref="J261">IF(J76="-","-",IF( J76&gt;1,2*STDEV(IF($Q$5:$Q$54=$G261,J$5:J$54,"-")),"-"))</f>
        <v>0</v>
      </c>
      <c r="K261" s="292">
        <f t="array" ref="K261">IF(K76="-","-",IF( K76&gt;1,2*STDEV(IF($Q$5:$Q$54=$G261,K$5:K$54,"-")),"-"))</f>
        <v>0</v>
      </c>
      <c r="L261" s="292">
        <f t="array" ref="L261">IF(L76="-","-",IF( L76&gt;1,2*STDEV(IF($Q$5:$Q$54=$G261,L$5:L$54,"-")),"-"))</f>
        <v>1</v>
      </c>
      <c r="M261" s="292">
        <f t="array" ref="M261">IF(M76="-","-",IF( M76&gt;1,2*STDEV(IF($Q$5:$Q$54=$G261,M$5:M$54,"-")),"-"))</f>
        <v>0</v>
      </c>
      <c r="N261" s="292">
        <f t="array" ref="N261">IF(N76="-","-",IF( N76&gt;1,2*STDEV(IF($Q$5:$Q$54=$G261,N$5:N$54,"-")),"-"))</f>
        <v>1</v>
      </c>
      <c r="O261" s="292">
        <f t="array" ref="O261">IF(O76="-","-",IF( O76&gt;1,2*STDEV(IF($Q$5:$Q$54=$G261,O$5:O$54,"-")),"-"))</f>
        <v>1</v>
      </c>
      <c r="P261" s="292">
        <f t="array" ref="P261">IF(P76="-","-",IF( P76&gt;1,2*STDEV(IF($Q$5:$Q$54=$G261,P$5:P$54,"-")),"-"))</f>
        <v>0</v>
      </c>
      <c r="Q261" s="293">
        <f t="array" ref="Q261">IF( H76="-","-",2*STDEV(IF($Q$5:$Q$54=$G261,H$5:P$54,"-")))</f>
        <v>0.56061191058138804</v>
      </c>
      <c r="R261" s="294">
        <f t="array" ref="R261">IF(Q261="-","-",0.5*Q261)</f>
        <v>0.28030595529069402</v>
      </c>
      <c r="S261" s="272"/>
      <c r="T261" s="272"/>
      <c r="U261" s="272"/>
      <c r="V261" s="272"/>
      <c r="W261" s="272"/>
      <c r="X261" s="141"/>
      <c r="Y261" s="269"/>
      <c r="Z261" s="269"/>
      <c r="AA261" s="269"/>
      <c r="AB261" s="269"/>
      <c r="AC261" s="269"/>
      <c r="AD261" s="269"/>
      <c r="AE261" s="269"/>
      <c r="AF261" s="269"/>
      <c r="AG261" s="269"/>
      <c r="AH261" s="269"/>
      <c r="AI261" s="269"/>
      <c r="AJ261" s="269"/>
      <c r="AK261" s="269"/>
      <c r="AL261" s="269"/>
      <c r="AM261" s="269"/>
      <c r="AN261" s="269"/>
      <c r="AO261" s="269"/>
      <c r="AP261" s="269"/>
      <c r="AQ261" s="269"/>
      <c r="AR261" s="269"/>
      <c r="AS261" s="269"/>
      <c r="AT261" s="269"/>
      <c r="AU261" s="269"/>
      <c r="AV261" s="269"/>
      <c r="AW261" s="269"/>
      <c r="AX261" s="269"/>
      <c r="AY261" s="269"/>
      <c r="AZ261" s="269"/>
      <c r="BA261" s="269"/>
      <c r="BB261" s="269"/>
      <c r="BC261" s="273"/>
      <c r="BD261" s="273"/>
      <c r="BE261" s="12"/>
      <c r="BF261" s="12"/>
      <c r="BG261" s="12"/>
      <c r="BH261" s="12"/>
      <c r="BI261" s="12"/>
      <c r="BJ261" s="12"/>
      <c r="BK261" s="12"/>
      <c r="BL261" s="12"/>
      <c r="BM261" s="12"/>
      <c r="BN261" s="12"/>
      <c r="BO261" s="12"/>
      <c r="BP261" s="12"/>
      <c r="BQ261" s="12"/>
      <c r="BR261" s="12"/>
      <c r="BS261" s="12"/>
      <c r="BT261" s="12"/>
    </row>
    <row r="262" spans="1:72" s="274" customFormat="1" ht="12.75" customHeight="1">
      <c r="A262" s="19"/>
      <c r="B262" s="19"/>
      <c r="C262" s="19"/>
      <c r="D262" s="118"/>
      <c r="E262" s="136"/>
      <c r="F262" s="136"/>
      <c r="G262" s="153">
        <f t="shared" si="31"/>
        <v>4</v>
      </c>
      <c r="H262" s="292">
        <f t="array" ref="H262">IF(H77="-","-",IF( H77&gt;1,2*STDEV(IF($Q$5:$Q$54=$G262,H$5:H$54,"-")),"-"))</f>
        <v>0</v>
      </c>
      <c r="I262" s="292">
        <f t="array" ref="I262">IF(I77="-","-",IF( I77&gt;1,2*STDEV(IF($Q$5:$Q$54=$G262,I$5:I$54,"-")),"-"))</f>
        <v>0.8164965809277237</v>
      </c>
      <c r="J262" s="292">
        <f t="array" ref="J262">IF(J77="-","-",IF( J77&gt;1,2*STDEV(IF($Q$5:$Q$54=$G262,J$5:J$54,"-")),"-"))</f>
        <v>0</v>
      </c>
      <c r="K262" s="292">
        <f t="array" ref="K262">IF(K77="-","-",IF( K77&gt;1,2*STDEV(IF($Q$5:$Q$54=$G262,K$5:K$54,"-")),"-"))</f>
        <v>0</v>
      </c>
      <c r="L262" s="292">
        <f t="array" ref="L262">IF(L77="-","-",IF( L77&gt;1,2*STDEV(IF($Q$5:$Q$54=$G262,L$5:L$54,"-")),"-"))</f>
        <v>1.0327955589886426</v>
      </c>
      <c r="M262" s="292">
        <f t="array" ref="M262">IF(M77="-","-",IF( M77&gt;1,2*STDEV(IF($Q$5:$Q$54=$G262,M$5:M$54,"-")),"-"))</f>
        <v>0</v>
      </c>
      <c r="N262" s="292">
        <f t="array" ref="N262">IF(N77="-","-",IF( N77&gt;1,2*STDEV(IF($Q$5:$Q$54=$G262,N$5:N$54,"-")),"-"))</f>
        <v>0</v>
      </c>
      <c r="O262" s="292">
        <f t="array" ref="O262">IF(O77="-","-",IF( O77&gt;1,2*STDEV(IF($Q$5:$Q$54=$G262,O$5:O$54,"-")),"-"))</f>
        <v>0</v>
      </c>
      <c r="P262" s="292">
        <f t="array" ref="P262">IF(P77="-","-",IF( P77&gt;1,2*STDEV(IF($Q$5:$Q$54=$G262,P$5:P$54,"-")),"-"))</f>
        <v>0</v>
      </c>
      <c r="Q262" s="293">
        <f t="array" ref="Q262">IF( H77="-","-",2*STDEV(IF($Q$5:$Q$54=$G262,H$5:P$54,"-")))</f>
        <v>0.47887143573130447</v>
      </c>
      <c r="R262" s="294">
        <f t="array" ref="R262">IF(Q262="-","-",0.5*Q262)</f>
        <v>0.23943571786565224</v>
      </c>
      <c r="S262" s="272"/>
      <c r="T262" s="272"/>
      <c r="U262" s="272"/>
      <c r="V262" s="272"/>
      <c r="W262" s="272"/>
      <c r="X262" s="141"/>
      <c r="Y262" s="269"/>
      <c r="Z262" s="269"/>
      <c r="AA262" s="269"/>
      <c r="AB262" s="269"/>
      <c r="AC262" s="269"/>
      <c r="AD262" s="269"/>
      <c r="AE262" s="269"/>
      <c r="AF262" s="269"/>
      <c r="AG262" s="269"/>
      <c r="AH262" s="269"/>
      <c r="AI262" s="269"/>
      <c r="AJ262" s="269"/>
      <c r="AK262" s="269"/>
      <c r="AL262" s="269"/>
      <c r="AM262" s="269"/>
      <c r="AN262" s="269"/>
      <c r="AO262" s="269"/>
      <c r="AP262" s="269"/>
      <c r="AQ262" s="269"/>
      <c r="AR262" s="269"/>
      <c r="AS262" s="269"/>
      <c r="AT262" s="269"/>
      <c r="AU262" s="269"/>
      <c r="AV262" s="269"/>
      <c r="AW262" s="269"/>
      <c r="AX262" s="269"/>
      <c r="AY262" s="269"/>
      <c r="AZ262" s="269"/>
      <c r="BA262" s="269"/>
      <c r="BB262" s="269"/>
      <c r="BC262" s="273"/>
      <c r="BD262" s="273"/>
      <c r="BE262" s="12"/>
      <c r="BF262" s="12"/>
      <c r="BG262" s="12"/>
      <c r="BH262" s="12"/>
      <c r="BI262" s="12"/>
      <c r="BJ262" s="12"/>
      <c r="BK262" s="12"/>
      <c r="BL262" s="12"/>
      <c r="BM262" s="12"/>
      <c r="BN262" s="12"/>
      <c r="BO262" s="12"/>
      <c r="BP262" s="12"/>
      <c r="BQ262" s="12"/>
      <c r="BR262" s="12"/>
      <c r="BS262" s="12"/>
      <c r="BT262" s="12"/>
    </row>
    <row r="263" spans="1:72" s="274" customFormat="1" ht="12.75" customHeight="1">
      <c r="A263" s="19"/>
      <c r="B263" s="19"/>
      <c r="C263" s="19"/>
      <c r="D263" s="118"/>
      <c r="E263" s="136"/>
      <c r="F263" s="136"/>
      <c r="G263" s="153">
        <f t="shared" si="31"/>
        <v>5</v>
      </c>
      <c r="H263" s="292">
        <f t="array" ref="H263">IF(H78="-","-",IF( H78&gt;1,2*STDEV(IF($Q$5:$Q$54=$G263,H$5:H$54,"-")),"-"))</f>
        <v>0</v>
      </c>
      <c r="I263" s="292">
        <f t="array" ref="I263">IF(I78="-","-",IF( I78&gt;1,2*STDEV(IF($Q$5:$Q$54=$G263,I$5:I$54,"-")),"-"))</f>
        <v>0</v>
      </c>
      <c r="J263" s="292">
        <f t="array" ref="J263">IF(J78="-","-",IF( J78&gt;1,2*STDEV(IF($Q$5:$Q$54=$G263,J$5:J$54,"-")),"-"))</f>
        <v>0.89442719099992218</v>
      </c>
      <c r="K263" s="292">
        <f t="array" ref="K263">IF(K78="-","-",IF( K78&gt;1,2*STDEV(IF($Q$5:$Q$54=$G263,K$5:K$54,"-")),"-"))</f>
        <v>0</v>
      </c>
      <c r="L263" s="292">
        <f t="array" ref="L263">IF(L78="-","-",IF( L78&gt;1,2*STDEV(IF($Q$5:$Q$54=$G263,L$5:L$54,"-")),"-"))</f>
        <v>0</v>
      </c>
      <c r="M263" s="292">
        <f t="array" ref="M263">IF(M78="-","-",IF( M78&gt;1,2*STDEV(IF($Q$5:$Q$54=$G263,M$5:M$54,"-")),"-"))</f>
        <v>0</v>
      </c>
      <c r="N263" s="292">
        <f t="array" ref="N263">IF(N78="-","-",IF( N78&gt;1,2*STDEV(IF($Q$5:$Q$54=$G263,N$5:N$54,"-")),"-"))</f>
        <v>0</v>
      </c>
      <c r="O263" s="292">
        <f t="array" ref="O263">IF(O78="-","-",IF( O78&gt;1,2*STDEV(IF($Q$5:$Q$54=$G263,O$5:O$54,"-")),"-"))</f>
        <v>0</v>
      </c>
      <c r="P263" s="292">
        <f t="array" ref="P263">IF(P78="-","-",IF( P78&gt;1,2*STDEV(IF($Q$5:$Q$54=$G263,P$5:P$54,"-")),"-"))</f>
        <v>0</v>
      </c>
      <c r="Q263" s="293">
        <f t="array" ref="Q263">IF( H78="-","-",2*STDEV(IF($Q$5:$Q$54=$G263,H$5:P$54,"-")))</f>
        <v>0.29814239699998663</v>
      </c>
      <c r="R263" s="294">
        <f t="array" ref="R263">IF(Q263="-","-",0.5*Q263)</f>
        <v>0.14907119849999331</v>
      </c>
      <c r="S263" s="272"/>
      <c r="T263" s="272"/>
      <c r="U263" s="272"/>
      <c r="V263" s="272"/>
      <c r="W263" s="272"/>
      <c r="X263" s="141"/>
      <c r="Y263" s="269"/>
      <c r="Z263" s="269"/>
      <c r="AA263" s="269"/>
      <c r="AB263" s="269"/>
      <c r="AC263" s="269"/>
      <c r="AD263" s="269"/>
      <c r="AE263" s="269"/>
      <c r="AF263" s="269"/>
      <c r="AG263" s="269"/>
      <c r="AH263" s="269"/>
      <c r="AI263" s="269"/>
      <c r="AJ263" s="269"/>
      <c r="AK263" s="269"/>
      <c r="AL263" s="269"/>
      <c r="AM263" s="269"/>
      <c r="AN263" s="269"/>
      <c r="AO263" s="269"/>
      <c r="AP263" s="269"/>
      <c r="AQ263" s="269"/>
      <c r="AR263" s="269"/>
      <c r="AS263" s="269"/>
      <c r="AT263" s="269"/>
      <c r="AU263" s="269"/>
      <c r="AV263" s="269"/>
      <c r="AW263" s="269"/>
      <c r="AX263" s="269"/>
      <c r="AY263" s="269"/>
      <c r="AZ263" s="269"/>
      <c r="BA263" s="269"/>
      <c r="BB263" s="269"/>
      <c r="BC263" s="273"/>
      <c r="BD263" s="273"/>
      <c r="BE263" s="12"/>
      <c r="BF263" s="12"/>
      <c r="BG263" s="12"/>
      <c r="BH263" s="12"/>
      <c r="BI263" s="12"/>
      <c r="BJ263" s="12"/>
      <c r="BK263" s="12"/>
      <c r="BL263" s="12"/>
      <c r="BM263" s="12"/>
      <c r="BN263" s="12"/>
      <c r="BO263" s="12"/>
      <c r="BP263" s="12"/>
      <c r="BQ263" s="12"/>
      <c r="BR263" s="12"/>
      <c r="BS263" s="12"/>
      <c r="BT263" s="12"/>
    </row>
    <row r="264" spans="1:72" s="274" customFormat="1" ht="12.75" customHeight="1">
      <c r="A264" s="19"/>
      <c r="B264" s="19"/>
      <c r="C264" s="19"/>
      <c r="D264" s="118"/>
      <c r="E264" s="136"/>
      <c r="F264" s="136"/>
      <c r="G264" s="153">
        <f t="shared" si="31"/>
        <v>6</v>
      </c>
      <c r="H264" s="292">
        <f t="array" ref="H264">IF(H79="-","-",IF( H79&gt;1,2*STDEV(IF($Q$5:$Q$54=$G264,H$5:H$54,"-")),"-"))</f>
        <v>0</v>
      </c>
      <c r="I264" s="292">
        <f t="array" ref="I264">IF(I79="-","-",IF( I79&gt;1,2*STDEV(IF($Q$5:$Q$54=$G264,I$5:I$54,"-")),"-"))</f>
        <v>0.66666666666667618</v>
      </c>
      <c r="J264" s="292">
        <f t="array" ref="J264">IF(J79="-","-",IF( J79&gt;1,2*STDEV(IF($Q$5:$Q$54=$G264,J$5:J$54,"-")),"-"))</f>
        <v>0</v>
      </c>
      <c r="K264" s="292">
        <f t="array" ref="K264">IF(K79="-","-",IF( K79&gt;1,2*STDEV(IF($Q$5:$Q$54=$G264,K$5:K$54,"-")),"-"))</f>
        <v>0</v>
      </c>
      <c r="L264" s="292">
        <f t="array" ref="L264">IF(L79="-","-",IF( L79&gt;1,2*STDEV(IF($Q$5:$Q$54=$G264,L$5:L$54,"-")),"-"))</f>
        <v>0.66666666666667618</v>
      </c>
      <c r="M264" s="292">
        <f t="array" ref="M264">IF(M79="-","-",IF( M79&gt;1,2*STDEV(IF($Q$5:$Q$54=$G264,M$5:M$54,"-")),"-"))</f>
        <v>0.66666666666667618</v>
      </c>
      <c r="N264" s="292">
        <f t="array" ref="N264">IF(N79="-","-",IF( N79&gt;1,2*STDEV(IF($Q$5:$Q$54=$G264,N$5:N$54,"-")),"-"))</f>
        <v>0.66666666666667618</v>
      </c>
      <c r="O264" s="292">
        <f t="array" ref="O264">IF(O79="-","-",IF( O79&gt;1,2*STDEV(IF($Q$5:$Q$54=$G264,O$5:O$54,"-")),"-"))</f>
        <v>0</v>
      </c>
      <c r="P264" s="292">
        <f t="array" ref="P264">IF(P79="-","-",IF( P79&gt;1,2*STDEV(IF($Q$5:$Q$54=$G264,P$5:P$54,"-")),"-"))</f>
        <v>0</v>
      </c>
      <c r="Q264" s="293">
        <f t="array" ref="Q264">IF( H79="-","-",2*STDEV(IF($Q$5:$Q$54=$G264,H$5:P$54,"-")))</f>
        <v>0.44444444444444225</v>
      </c>
      <c r="R264" s="294">
        <f t="array" ref="R264">IF(Q264="-","-",0.5*Q264)</f>
        <v>0.22222222222222113</v>
      </c>
      <c r="S264" s="272"/>
      <c r="T264" s="272"/>
      <c r="U264" s="272"/>
      <c r="V264" s="272"/>
      <c r="W264" s="272"/>
      <c r="X264" s="141"/>
      <c r="Y264" s="269"/>
      <c r="Z264" s="269"/>
      <c r="AA264" s="269"/>
      <c r="AB264" s="269"/>
      <c r="AC264" s="269"/>
      <c r="AD264" s="269"/>
      <c r="AE264" s="269"/>
      <c r="AF264" s="269"/>
      <c r="AG264" s="269"/>
      <c r="AH264" s="269"/>
      <c r="AI264" s="269"/>
      <c r="AJ264" s="269"/>
      <c r="AK264" s="269"/>
      <c r="AL264" s="269"/>
      <c r="AM264" s="269"/>
      <c r="AN264" s="269"/>
      <c r="AO264" s="269"/>
      <c r="AP264" s="269"/>
      <c r="AQ264" s="269"/>
      <c r="AR264" s="269"/>
      <c r="AS264" s="269"/>
      <c r="AT264" s="269"/>
      <c r="AU264" s="269"/>
      <c r="AV264" s="269"/>
      <c r="AW264" s="269"/>
      <c r="AX264" s="269"/>
      <c r="AY264" s="269"/>
      <c r="AZ264" s="269"/>
      <c r="BA264" s="269"/>
      <c r="BB264" s="269"/>
      <c r="BC264" s="273"/>
      <c r="BD264" s="273"/>
      <c r="BE264" s="12"/>
      <c r="BF264" s="12"/>
      <c r="BG264" s="12"/>
      <c r="BH264" s="12"/>
      <c r="BI264" s="12"/>
      <c r="BJ264" s="12"/>
      <c r="BK264" s="12"/>
      <c r="BL264" s="12"/>
      <c r="BM264" s="12"/>
      <c r="BN264" s="12"/>
      <c r="BO264" s="12"/>
      <c r="BP264" s="12"/>
      <c r="BQ264" s="12"/>
      <c r="BR264" s="12"/>
      <c r="BS264" s="12"/>
      <c r="BT264" s="12"/>
    </row>
    <row r="265" spans="1:72" s="274" customFormat="1" ht="12.75" customHeight="1">
      <c r="A265" s="19"/>
      <c r="B265" s="19"/>
      <c r="C265" s="19"/>
      <c r="D265" s="118"/>
      <c r="E265" s="136"/>
      <c r="F265" s="136"/>
      <c r="G265" s="153">
        <f t="shared" si="31"/>
        <v>7</v>
      </c>
      <c r="H265" s="292">
        <f t="array" ref="H265">IF(H80="-","-",IF( H80&gt;1,2*STDEV(IF($Q$5:$Q$54=$G265,H$5:H$54,"-")),"-"))</f>
        <v>0</v>
      </c>
      <c r="I265" s="292">
        <f t="array" ref="I265">IF(I80="-","-",IF( I80&gt;1,2*STDEV(IF($Q$5:$Q$54=$G265,I$5:I$54,"-")),"-"))</f>
        <v>0</v>
      </c>
      <c r="J265" s="292">
        <f t="array" ref="J265">IF(J80="-","-",IF( J80&gt;1,2*STDEV(IF($Q$5:$Q$54=$G265,J$5:J$54,"-")),"-"))</f>
        <v>0</v>
      </c>
      <c r="K265" s="292">
        <f t="array" ref="K265">IF(K80="-","-",IF( K80&gt;1,2*STDEV(IF($Q$5:$Q$54=$G265,K$5:K$54,"-")),"-"))</f>
        <v>0</v>
      </c>
      <c r="L265" s="292">
        <f t="array" ref="L265">IF(L80="-","-",IF( L80&gt;1,2*STDEV(IF($Q$5:$Q$54=$G265,L$5:L$54,"-")),"-"))</f>
        <v>0.75592894601844374</v>
      </c>
      <c r="M265" s="292">
        <f t="array" ref="M265">IF(M80="-","-",IF( M80&gt;1,2*STDEV(IF($Q$5:$Q$54=$G265,M$5:M$54,"-")),"-"))</f>
        <v>0.75592894601844374</v>
      </c>
      <c r="N265" s="292">
        <f t="array" ref="N265">IF(N80="-","-",IF( N80&gt;1,2*STDEV(IF($Q$5:$Q$54=$G265,N$5:N$54,"-")),"-"))</f>
        <v>0</v>
      </c>
      <c r="O265" s="292">
        <f t="array" ref="O265">IF(O80="-","-",IF( O80&gt;1,2*STDEV(IF($Q$5:$Q$54=$G265,O$5:O$54,"-")),"-"))</f>
        <v>0</v>
      </c>
      <c r="P265" s="292">
        <f t="array" ref="P265">IF(P80="-","-",IF( P80&gt;1,2*STDEV(IF($Q$5:$Q$54=$G265,P$5:P$54,"-")),"-"))</f>
        <v>0</v>
      </c>
      <c r="Q265" s="293">
        <f t="array" ref="Q265">IF( H80="-","-",2*STDEV(IF($Q$5:$Q$54=$G265,H$5:P$54,"-")))</f>
        <v>0.35346286354260581</v>
      </c>
      <c r="R265" s="294">
        <f t="array" ref="R265">IF(Q265="-","-",0.5*Q265)</f>
        <v>0.1767314317713029</v>
      </c>
      <c r="S265" s="272"/>
      <c r="T265" s="272"/>
      <c r="U265" s="272"/>
      <c r="V265" s="272"/>
      <c r="W265" s="272"/>
      <c r="X265" s="141"/>
      <c r="Y265" s="269"/>
      <c r="Z265" s="269"/>
      <c r="AA265" s="269"/>
      <c r="AB265" s="269"/>
      <c r="AC265" s="269"/>
      <c r="AD265" s="269"/>
      <c r="AE265" s="269"/>
      <c r="AF265" s="269"/>
      <c r="AG265" s="269"/>
      <c r="AH265" s="269"/>
      <c r="AI265" s="269"/>
      <c r="AJ265" s="269"/>
      <c r="AK265" s="269"/>
      <c r="AL265" s="269"/>
      <c r="AM265" s="269"/>
      <c r="AN265" s="269"/>
      <c r="AO265" s="269"/>
      <c r="AP265" s="269"/>
      <c r="AQ265" s="269"/>
      <c r="AR265" s="269"/>
      <c r="AS265" s="269"/>
      <c r="AT265" s="269"/>
      <c r="AU265" s="269"/>
      <c r="AV265" s="269"/>
      <c r="AW265" s="269"/>
      <c r="AX265" s="269"/>
      <c r="AY265" s="269"/>
      <c r="AZ265" s="269"/>
      <c r="BA265" s="269"/>
      <c r="BB265" s="269"/>
      <c r="BC265" s="273"/>
      <c r="BD265" s="273"/>
      <c r="BE265" s="12"/>
      <c r="BF265" s="12"/>
      <c r="BG265" s="12"/>
      <c r="BH265" s="12"/>
      <c r="BI265" s="12"/>
      <c r="BJ265" s="12"/>
      <c r="BK265" s="12"/>
      <c r="BL265" s="12"/>
      <c r="BM265" s="12"/>
      <c r="BN265" s="12"/>
      <c r="BO265" s="12"/>
      <c r="BP265" s="12"/>
      <c r="BQ265" s="12"/>
      <c r="BR265" s="12"/>
      <c r="BS265" s="12"/>
      <c r="BT265" s="12"/>
    </row>
    <row r="266" spans="1:72" s="274" customFormat="1" ht="12.75" customHeight="1">
      <c r="A266" s="19"/>
      <c r="B266" s="19"/>
      <c r="C266" s="19"/>
      <c r="D266" s="118"/>
      <c r="E266" s="136"/>
      <c r="F266" s="136"/>
      <c r="G266" s="153">
        <f t="shared" si="31"/>
        <v>8</v>
      </c>
      <c r="H266" s="292">
        <f t="array" ref="H266">IF(H81="-","-",IF( H81&gt;1,2*STDEV(IF($Q$5:$Q$54=$G266,H$5:H$54,"-")),"-"))</f>
        <v>0</v>
      </c>
      <c r="I266" s="292">
        <f t="array" ref="I266">IF(I81="-","-",IF( I81&gt;1,2*STDEV(IF($Q$5:$Q$54=$G266,I$5:I$54,"-")),"-"))</f>
        <v>0</v>
      </c>
      <c r="J266" s="292">
        <f t="array" ref="J266">IF(J81="-","-",IF( J81&gt;1,2*STDEV(IF($Q$5:$Q$54=$G266,J$5:J$54,"-")),"-"))</f>
        <v>0</v>
      </c>
      <c r="K266" s="292">
        <f t="array" ref="K266">IF(K81="-","-",IF( K81&gt;1,2*STDEV(IF($Q$5:$Q$54=$G266,K$5:K$54,"-")),"-"))</f>
        <v>1.6329931618554521</v>
      </c>
      <c r="L266" s="292">
        <f t="array" ref="L266">IF(L81="-","-",IF( L81&gt;1,2*STDEV(IF($Q$5:$Q$54=$G266,L$5:L$54,"-")),"-"))</f>
        <v>1</v>
      </c>
      <c r="M266" s="292">
        <f t="array" ref="M266">IF(M81="-","-",IF( M81&gt;1,2*STDEV(IF($Q$5:$Q$54=$G266,M$5:M$54,"-")),"-"))</f>
        <v>0</v>
      </c>
      <c r="N266" s="292">
        <f t="array" ref="N266">IF(N81="-","-",IF( N81&gt;1,2*STDEV(IF($Q$5:$Q$54=$G266,N$5:N$54,"-")),"-"))</f>
        <v>0</v>
      </c>
      <c r="O266" s="292">
        <f t="array" ref="O266">IF(O81="-","-",IF( O81&gt;1,2*STDEV(IF($Q$5:$Q$54=$G266,O$5:O$54,"-")),"-"))</f>
        <v>0</v>
      </c>
      <c r="P266" s="292">
        <f t="array" ref="P266">IF(P81="-","-",IF( P81&gt;1,2*STDEV(IF($Q$5:$Q$54=$G266,P$5:P$54,"-")),"-"))</f>
        <v>1</v>
      </c>
      <c r="Q266" s="293">
        <f t="array" ref="Q266">IF( H81="-","-",2*STDEV(IF($Q$5:$Q$54=$G266,H$5:P$54,"-")))</f>
        <v>0.66666666666664931</v>
      </c>
      <c r="R266" s="294">
        <f t="array" ref="R266">IF(Q266="-","-",0.5*Q266)</f>
        <v>0.33333333333332466</v>
      </c>
      <c r="S266" s="272"/>
      <c r="T266" s="272"/>
      <c r="U266" s="272"/>
      <c r="V266" s="272"/>
      <c r="W266" s="272"/>
      <c r="X266" s="141"/>
      <c r="Y266" s="269"/>
      <c r="Z266" s="269"/>
      <c r="AA266" s="269"/>
      <c r="AB266" s="269"/>
      <c r="AC266" s="269"/>
      <c r="AD266" s="269"/>
      <c r="AE266" s="269"/>
      <c r="AF266" s="269"/>
      <c r="AG266" s="269"/>
      <c r="AH266" s="269"/>
      <c r="AI266" s="269"/>
      <c r="AJ266" s="269"/>
      <c r="AK266" s="269"/>
      <c r="AL266" s="269"/>
      <c r="AM266" s="269"/>
      <c r="AN266" s="269"/>
      <c r="AO266" s="269"/>
      <c r="AP266" s="269"/>
      <c r="AQ266" s="269"/>
      <c r="AR266" s="269"/>
      <c r="AS266" s="269"/>
      <c r="AT266" s="269"/>
      <c r="AU266" s="269"/>
      <c r="AV266" s="269"/>
      <c r="AW266" s="269"/>
      <c r="AX266" s="269"/>
      <c r="AY266" s="269"/>
      <c r="AZ266" s="269"/>
      <c r="BA266" s="269"/>
      <c r="BB266" s="269"/>
      <c r="BC266" s="273"/>
      <c r="BD266" s="273"/>
      <c r="BE266" s="12"/>
      <c r="BF266" s="12"/>
      <c r="BG266" s="12"/>
      <c r="BH266" s="12"/>
      <c r="BI266" s="12"/>
      <c r="BJ266" s="12"/>
      <c r="BK266" s="12"/>
      <c r="BL266" s="12"/>
      <c r="BM266" s="12"/>
      <c r="BN266" s="12"/>
      <c r="BO266" s="12"/>
      <c r="BP266" s="12"/>
      <c r="BQ266" s="12"/>
      <c r="BR266" s="12"/>
      <c r="BS266" s="12"/>
      <c r="BT266" s="12"/>
    </row>
    <row r="267" spans="1:72" s="274" customFormat="1" ht="12.75" customHeight="1">
      <c r="A267" s="19"/>
      <c r="B267" s="19"/>
      <c r="C267" s="19"/>
      <c r="D267" s="118"/>
      <c r="E267" s="136"/>
      <c r="F267" s="136"/>
      <c r="G267" s="153">
        <f t="shared" si="31"/>
        <v>9</v>
      </c>
      <c r="H267" s="292">
        <f t="array" ref="H267">IF(H82="-","-",IF( H82&gt;1,2*STDEV(IF($Q$5:$Q$54=$G267,H$5:H$54,"-")),"-"))</f>
        <v>0</v>
      </c>
      <c r="I267" s="292">
        <f t="array" ref="I267">IF(I82="-","-",IF( I82&gt;1,2*STDEV(IF($Q$5:$Q$54=$G267,I$5:I$54,"-")),"-"))</f>
        <v>0</v>
      </c>
      <c r="J267" s="292">
        <f t="array" ref="J267">IF(J82="-","-",IF( J82&gt;1,2*STDEV(IF($Q$5:$Q$54=$G267,J$5:J$54,"-")),"-"))</f>
        <v>0</v>
      </c>
      <c r="K267" s="292">
        <f t="array" ref="K267">IF(K82="-","-",IF( K82&gt;1,2*STDEV(IF($Q$5:$Q$54=$G267,K$5:K$54,"-")),"-"))</f>
        <v>0</v>
      </c>
      <c r="L267" s="292">
        <f t="array" ref="L267">IF(L82="-","-",IF( L82&gt;1,2*STDEV(IF($Q$5:$Q$54=$G267,L$5:L$54,"-")),"-"))</f>
        <v>1.4142135623730951</v>
      </c>
      <c r="M267" s="292">
        <f t="array" ref="M267">IF(M82="-","-",IF( M82&gt;1,2*STDEV(IF($Q$5:$Q$54=$G267,M$5:M$54,"-")),"-"))</f>
        <v>2.8284271247461903</v>
      </c>
      <c r="N267" s="292">
        <f t="array" ref="N267">IF(N82="-","-",IF( N82&gt;1,2*STDEV(IF($Q$5:$Q$54=$G267,N$5:N$54,"-")),"-"))</f>
        <v>0</v>
      </c>
      <c r="O267" s="292">
        <f t="array" ref="O267">IF(O82="-","-",IF( O82&gt;1,2*STDEV(IF($Q$5:$Q$54=$G267,O$5:O$54,"-")),"-"))</f>
        <v>1.4142135623730951</v>
      </c>
      <c r="P267" s="292">
        <f t="array" ref="P267">IF(P82="-","-",IF( P82&gt;1,2*STDEV(IF($Q$5:$Q$54=$G267,P$5:P$54,"-")),"-"))</f>
        <v>1.4142135623730951</v>
      </c>
      <c r="Q267" s="293">
        <f t="array" ref="Q267">IF( H82="-","-",2*STDEV(IF($Q$5:$Q$54=$G267,H$5:P$54,"-")))</f>
        <v>1.07860961093921</v>
      </c>
      <c r="R267" s="294">
        <f t="array" ref="R267">IF(Q267="-","-",0.5*Q267)</f>
        <v>0.53930480546960502</v>
      </c>
      <c r="S267" s="272"/>
      <c r="T267" s="272"/>
      <c r="U267" s="272"/>
      <c r="V267" s="272"/>
      <c r="W267" s="272"/>
      <c r="X267" s="141"/>
      <c r="Y267" s="269"/>
      <c r="Z267" s="269"/>
      <c r="AA267" s="269"/>
      <c r="AB267" s="269"/>
      <c r="AC267" s="269"/>
      <c r="AD267" s="269"/>
      <c r="AE267" s="269"/>
      <c r="AF267" s="269"/>
      <c r="AG267" s="269"/>
      <c r="AH267" s="269"/>
      <c r="AI267" s="269"/>
      <c r="AJ267" s="269"/>
      <c r="AK267" s="269"/>
      <c r="AL267" s="269"/>
      <c r="AM267" s="269"/>
      <c r="AN267" s="269"/>
      <c r="AO267" s="269"/>
      <c r="AP267" s="269"/>
      <c r="AQ267" s="269"/>
      <c r="AR267" s="269"/>
      <c r="AS267" s="269"/>
      <c r="AT267" s="269"/>
      <c r="AU267" s="269"/>
      <c r="AV267" s="269"/>
      <c r="AW267" s="269"/>
      <c r="AX267" s="269"/>
      <c r="AY267" s="269"/>
      <c r="AZ267" s="269"/>
      <c r="BA267" s="269"/>
      <c r="BB267" s="269"/>
      <c r="BC267" s="273"/>
      <c r="BD267" s="273"/>
      <c r="BE267" s="12"/>
      <c r="BF267" s="12"/>
      <c r="BG267" s="12"/>
      <c r="BH267" s="12"/>
      <c r="BI267" s="12"/>
      <c r="BJ267" s="12"/>
      <c r="BK267" s="12"/>
      <c r="BL267" s="12"/>
      <c r="BM267" s="12"/>
      <c r="BN267" s="12"/>
      <c r="BO267" s="12"/>
      <c r="BP267" s="12"/>
      <c r="BQ267" s="12"/>
      <c r="BR267" s="12"/>
      <c r="BS267" s="12"/>
      <c r="BT267" s="12"/>
    </row>
    <row r="268" spans="1:72" s="274" customFormat="1" ht="12.75" customHeight="1">
      <c r="A268" s="19"/>
      <c r="B268" s="19"/>
      <c r="C268" s="19"/>
      <c r="D268" s="118"/>
      <c r="E268" s="136"/>
      <c r="F268" s="136"/>
      <c r="G268" s="153">
        <f t="shared" si="31"/>
        <v>10</v>
      </c>
      <c r="H268" s="292">
        <f t="array" ref="H268">IF(H83="-","-",IF( H83&gt;1,2*STDEV(IF($Q$5:$Q$54=$G268,H$5:H$54,"-")),"-"))</f>
        <v>1</v>
      </c>
      <c r="I268" s="292">
        <f t="array" ref="I268">IF(I83="-","-",IF( I83&gt;1,2*STDEV(IF($Q$5:$Q$54=$G268,I$5:I$54,"-")),"-"))</f>
        <v>0</v>
      </c>
      <c r="J268" s="292">
        <f t="array" ref="J268">IF(J83="-","-",IF( J83&gt;1,2*STDEV(IF($Q$5:$Q$54=$G268,J$5:J$54,"-")),"-"))</f>
        <v>1</v>
      </c>
      <c r="K268" s="292">
        <f t="array" ref="K268">IF(K83="-","-",IF( K83&gt;1,2*STDEV(IF($Q$5:$Q$54=$G268,K$5:K$54,"-")),"-"))</f>
        <v>1</v>
      </c>
      <c r="L268" s="292">
        <f t="array" ref="L268">IF(L83="-","-",IF( L83&gt;1,2*STDEV(IF($Q$5:$Q$54=$G268,L$5:L$54,"-")),"-"))</f>
        <v>0</v>
      </c>
      <c r="M268" s="292">
        <f t="array" ref="M268">IF(M83="-","-",IF( M83&gt;1,2*STDEV(IF($Q$5:$Q$54=$G268,M$5:M$54,"-")),"-"))</f>
        <v>1.1547005383792515</v>
      </c>
      <c r="N268" s="292">
        <f t="array" ref="N268">IF(N83="-","-",IF( N83&gt;1,2*STDEV(IF($Q$5:$Q$54=$G268,N$5:N$54,"-")),"-"))</f>
        <v>0</v>
      </c>
      <c r="O268" s="292">
        <f t="array" ref="O268">IF(O83="-","-",IF( O83&gt;1,2*STDEV(IF($Q$5:$Q$54=$G268,O$5:O$54,"-")),"-"))</f>
        <v>0</v>
      </c>
      <c r="P268" s="292">
        <f t="array" ref="P268">IF(P83="-","-",IF( P83&gt;1,2*STDEV(IF($Q$5:$Q$54=$G268,P$5:P$54,"-")),"-"))</f>
        <v>1</v>
      </c>
      <c r="Q268" s="293">
        <f t="array" ref="Q268">IF( H83="-","-",2*STDEV(IF($Q$5:$Q$54=$G268,H$5:P$54,"-")))</f>
        <v>0.83212797981434183</v>
      </c>
      <c r="R268" s="294">
        <f t="array" ref="R268">IF(Q268="-","-",0.5*Q268)</f>
        <v>0.41606398990717092</v>
      </c>
      <c r="S268" s="272"/>
      <c r="T268" s="272"/>
      <c r="U268" s="272"/>
      <c r="V268" s="272"/>
      <c r="W268" s="272"/>
      <c r="X268" s="141"/>
      <c r="Y268" s="269"/>
      <c r="Z268" s="269"/>
      <c r="AA268" s="269"/>
      <c r="AB268" s="269"/>
      <c r="AC268" s="269"/>
      <c r="AD268" s="269"/>
      <c r="AE268" s="269"/>
      <c r="AF268" s="269"/>
      <c r="AG268" s="269"/>
      <c r="AH268" s="269"/>
      <c r="AI268" s="269"/>
      <c r="AJ268" s="269"/>
      <c r="AK268" s="269"/>
      <c r="AL268" s="269"/>
      <c r="AM268" s="269"/>
      <c r="AN268" s="269"/>
      <c r="AO268" s="269"/>
      <c r="AP268" s="269"/>
      <c r="AQ268" s="269"/>
      <c r="AR268" s="269"/>
      <c r="AS268" s="269"/>
      <c r="AT268" s="269"/>
      <c r="AU268" s="269"/>
      <c r="AV268" s="269"/>
      <c r="AW268" s="269"/>
      <c r="AX268" s="269"/>
      <c r="AY268" s="269"/>
      <c r="AZ268" s="269"/>
      <c r="BA268" s="269"/>
      <c r="BB268" s="269"/>
      <c r="BC268" s="273"/>
      <c r="BD268" s="273"/>
      <c r="BE268" s="12"/>
      <c r="BF268" s="12"/>
      <c r="BG268" s="12"/>
      <c r="BH268" s="12"/>
      <c r="BI268" s="12"/>
      <c r="BJ268" s="12"/>
      <c r="BK268" s="12"/>
      <c r="BL268" s="12"/>
      <c r="BM268" s="12"/>
      <c r="BN268" s="12"/>
      <c r="BO268" s="12"/>
      <c r="BP268" s="12"/>
      <c r="BQ268" s="12"/>
      <c r="BR268" s="12"/>
      <c r="BS268" s="12"/>
      <c r="BT268" s="12"/>
    </row>
    <row r="269" spans="1:72" s="274" customFormat="1" ht="12.75" customHeight="1">
      <c r="A269" s="19"/>
      <c r="B269" s="19"/>
      <c r="C269" s="19"/>
      <c r="D269" s="118"/>
      <c r="E269" s="136"/>
      <c r="F269" s="136"/>
      <c r="G269" s="153">
        <f t="shared" si="31"/>
        <v>11</v>
      </c>
      <c r="H269" s="292">
        <f t="array" ref="H269">IF(H84="-","-",IF( H84&gt;1,2*STDEV(IF($Q$5:$Q$54=$G269,H$5:H$54,"-")),"-"))</f>
        <v>0</v>
      </c>
      <c r="I269" s="292">
        <f t="array" ref="I269">IF(I84="-","-",IF( I84&gt;1,2*STDEV(IF($Q$5:$Q$54=$G269,I$5:I$54,"-")),"-"))</f>
        <v>1.1547005383792679</v>
      </c>
      <c r="J269" s="292">
        <f t="array" ref="J269">IF(J84="-","-",IF( J84&gt;1,2*STDEV(IF($Q$5:$Q$54=$G269,J$5:J$54,"-")),"-"))</f>
        <v>1.1547005383792679</v>
      </c>
      <c r="K269" s="292">
        <f t="array" ref="K269">IF(K84="-","-",IF( K84&gt;1,2*STDEV(IF($Q$5:$Q$54=$G269,K$5:K$54,"-")),"-"))</f>
        <v>2</v>
      </c>
      <c r="L269" s="292">
        <f t="array" ref="L269">IF(L84="-","-",IF( L84&gt;1,2*STDEV(IF($Q$5:$Q$54=$G269,L$5:L$54,"-")),"-"))</f>
        <v>1.1547005383792679</v>
      </c>
      <c r="M269" s="292">
        <f t="array" ref="M269">IF(M84="-","-",IF( M84&gt;1,2*STDEV(IF($Q$5:$Q$54=$G269,M$5:M$54,"-")),"-"))</f>
        <v>1.1547005383792679</v>
      </c>
      <c r="N269" s="292">
        <f t="array" ref="N269">IF(N84="-","-",IF( N84&gt;1,2*STDEV(IF($Q$5:$Q$54=$G269,N$5:N$54,"-")),"-"))</f>
        <v>5.6568542494923806</v>
      </c>
      <c r="O269" s="292">
        <f t="array" ref="O269">IF(O84="-","-",IF( O84&gt;1,2*STDEV(IF($Q$5:$Q$54=$G269,O$5:O$54,"-")),"-"))</f>
        <v>1.1547005383792679</v>
      </c>
      <c r="P269" s="292">
        <f t="array" ref="P269">IF(P84="-","-",IF( P84&gt;1,2*STDEV(IF($Q$5:$Q$54=$G269,P$5:P$54,"-")),"-"))</f>
        <v>1.1547005383792679</v>
      </c>
      <c r="Q269" s="293">
        <f t="array" ref="Q269">IF( H84="-","-",2*STDEV(IF($Q$5:$Q$54=$G269,H$5:P$54,"-")))</f>
        <v>1.9861055824440428</v>
      </c>
      <c r="R269" s="294">
        <f t="array" ref="R269">IF(Q269="-","-",0.5*Q269)</f>
        <v>0.99305279122202139</v>
      </c>
      <c r="S269" s="272"/>
      <c r="T269" s="272"/>
      <c r="U269" s="272"/>
      <c r="V269" s="272"/>
      <c r="W269" s="272"/>
      <c r="X269" s="141"/>
      <c r="Y269" s="269"/>
      <c r="Z269" s="269"/>
      <c r="AA269" s="269"/>
      <c r="AB269" s="269"/>
      <c r="AC269" s="269"/>
      <c r="AD269" s="269"/>
      <c r="AE269" s="269"/>
      <c r="AF269" s="269"/>
      <c r="AG269" s="269"/>
      <c r="AH269" s="269"/>
      <c r="AI269" s="269"/>
      <c r="AJ269" s="269"/>
      <c r="AK269" s="269"/>
      <c r="AL269" s="269"/>
      <c r="AM269" s="269"/>
      <c r="AN269" s="269"/>
      <c r="AO269" s="269"/>
      <c r="AP269" s="269"/>
      <c r="AQ269" s="269"/>
      <c r="AR269" s="269"/>
      <c r="AS269" s="269"/>
      <c r="AT269" s="269"/>
      <c r="AU269" s="269"/>
      <c r="AV269" s="269"/>
      <c r="AW269" s="269"/>
      <c r="AX269" s="269"/>
      <c r="AY269" s="269"/>
      <c r="AZ269" s="269"/>
      <c r="BA269" s="269"/>
      <c r="BB269" s="269"/>
      <c r="BC269" s="273"/>
      <c r="BD269" s="273"/>
      <c r="BE269" s="12"/>
      <c r="BF269" s="12"/>
      <c r="BG269" s="12"/>
      <c r="BH269" s="12"/>
      <c r="BI269" s="12"/>
      <c r="BJ269" s="12"/>
      <c r="BK269" s="12"/>
      <c r="BL269" s="12"/>
      <c r="BM269" s="12"/>
      <c r="BN269" s="12"/>
      <c r="BO269" s="12"/>
      <c r="BP269" s="12"/>
      <c r="BQ269" s="12"/>
      <c r="BR269" s="12"/>
      <c r="BS269" s="12"/>
      <c r="BT269" s="12"/>
    </row>
    <row r="270" spans="1:72" s="274" customFormat="1" ht="12.75" customHeight="1">
      <c r="A270" s="19"/>
      <c r="B270" s="19"/>
      <c r="C270" s="19"/>
      <c r="D270" s="118"/>
      <c r="E270" s="136"/>
      <c r="F270" s="136"/>
      <c r="G270" s="153">
        <f t="shared" si="31"/>
        <v>12</v>
      </c>
      <c r="H270" s="292" t="str">
        <f t="array" ref="H270">IF(H85="-","-",IF( H85&gt;1,2*STDEV(IF($Q$5:$Q$54=$G270,H$5:H$54,"-")),"-"))</f>
        <v>-</v>
      </c>
      <c r="I270" s="292" t="str">
        <f t="array" ref="I270">IF(I85="-","-",IF( I85&gt;1,2*STDEV(IF($Q$5:$Q$54=$G270,I$5:I$54,"-")),"-"))</f>
        <v>-</v>
      </c>
      <c r="J270" s="292" t="str">
        <f t="array" ref="J270">IF(J85="-","-",IF( J85&gt;1,2*STDEV(IF($Q$5:$Q$54=$G270,J$5:J$54,"-")),"-"))</f>
        <v>-</v>
      </c>
      <c r="K270" s="292" t="str">
        <f t="array" ref="K270">IF(K85="-","-",IF( K85&gt;1,2*STDEV(IF($Q$5:$Q$54=$G270,K$5:K$54,"-")),"-"))</f>
        <v>-</v>
      </c>
      <c r="L270" s="292" t="str">
        <f t="array" ref="L270">IF(L85="-","-",IF( L85&gt;1,2*STDEV(IF($Q$5:$Q$54=$G270,L$5:L$54,"-")),"-"))</f>
        <v>-</v>
      </c>
      <c r="M270" s="292" t="str">
        <f t="array" ref="M270">IF(M85="-","-",IF( M85&gt;1,2*STDEV(IF($Q$5:$Q$54=$G270,M$5:M$54,"-")),"-"))</f>
        <v>-</v>
      </c>
      <c r="N270" s="292" t="str">
        <f t="array" ref="N270">IF(N85="-","-",IF( N85&gt;1,2*STDEV(IF($Q$5:$Q$54=$G270,N$5:N$54,"-")),"-"))</f>
        <v>-</v>
      </c>
      <c r="O270" s="292" t="str">
        <f t="array" ref="O270">IF(O85="-","-",IF( O85&gt;1,2*STDEV(IF($Q$5:$Q$54=$G270,O$5:O$54,"-")),"-"))</f>
        <v>-</v>
      </c>
      <c r="P270" s="292" t="str">
        <f t="array" ref="P270">IF(P85="-","-",IF( P85&gt;1,2*STDEV(IF($Q$5:$Q$54=$G270,P$5:P$54,"-")),"-"))</f>
        <v>-</v>
      </c>
      <c r="Q270" s="293">
        <f t="array" ref="Q270">IF( H85="-","-",2*STDEV(IF($Q$5:$Q$54=$G270,H$5:P$54,"-")))</f>
        <v>1.0540925533894479</v>
      </c>
      <c r="R270" s="294">
        <f t="array" ref="R270">IF(Q270="-","-",0.5*Q270)</f>
        <v>0.52704627669472393</v>
      </c>
      <c r="S270" s="272"/>
      <c r="T270" s="272"/>
      <c r="U270" s="272"/>
      <c r="V270" s="272"/>
      <c r="W270" s="272"/>
      <c r="X270" s="141"/>
      <c r="Y270" s="269"/>
      <c r="Z270" s="269"/>
      <c r="AA270" s="269"/>
      <c r="AB270" s="269"/>
      <c r="AC270" s="269"/>
      <c r="AD270" s="269"/>
      <c r="AE270" s="269"/>
      <c r="AF270" s="269"/>
      <c r="AG270" s="269"/>
      <c r="AH270" s="269"/>
      <c r="AI270" s="269"/>
      <c r="AJ270" s="269"/>
      <c r="AK270" s="269"/>
      <c r="AL270" s="269"/>
      <c r="AM270" s="269"/>
      <c r="AN270" s="269"/>
      <c r="AO270" s="269"/>
      <c r="AP270" s="269"/>
      <c r="AQ270" s="269"/>
      <c r="AR270" s="269"/>
      <c r="AS270" s="269"/>
      <c r="AT270" s="269"/>
      <c r="AU270" s="269"/>
      <c r="AV270" s="269"/>
      <c r="AW270" s="269"/>
      <c r="AX270" s="269"/>
      <c r="AY270" s="269"/>
      <c r="AZ270" s="269"/>
      <c r="BA270" s="269"/>
      <c r="BB270" s="269"/>
      <c r="BC270" s="273"/>
      <c r="BD270" s="273"/>
      <c r="BE270" s="12"/>
      <c r="BF270" s="12"/>
      <c r="BG270" s="12"/>
      <c r="BH270" s="12"/>
      <c r="BI270" s="12"/>
      <c r="BJ270" s="12"/>
      <c r="BK270" s="12"/>
      <c r="BL270" s="12"/>
      <c r="BM270" s="12"/>
      <c r="BN270" s="12"/>
      <c r="BO270" s="12"/>
      <c r="BP270" s="12"/>
      <c r="BQ270" s="12"/>
      <c r="BR270" s="12"/>
      <c r="BS270" s="12"/>
      <c r="BT270" s="12"/>
    </row>
    <row r="271" spans="1:72" s="274" customFormat="1" ht="12.75" customHeight="1">
      <c r="A271" s="19"/>
      <c r="B271" s="19"/>
      <c r="C271" s="19"/>
      <c r="D271" s="118"/>
      <c r="E271" s="136"/>
      <c r="F271" s="136"/>
      <c r="G271" s="153">
        <f t="shared" si="31"/>
        <v>13</v>
      </c>
      <c r="H271" s="292" t="str">
        <f t="array" ref="H271">IF(H86="-","-",IF( H86&gt;1,2*STDEV(IF($Q$5:$Q$54=$G271,H$5:H$54,"-")),"-"))</f>
        <v>-</v>
      </c>
      <c r="I271" s="292" t="str">
        <f t="array" ref="I271">IF(I86="-","-",IF( I86&gt;1,2*STDEV(IF($Q$5:$Q$54=$G271,I$5:I$54,"-")),"-"))</f>
        <v>-</v>
      </c>
      <c r="J271" s="292" t="str">
        <f t="array" ref="J271">IF(J86="-","-",IF( J86&gt;1,2*STDEV(IF($Q$5:$Q$54=$G271,J$5:J$54,"-")),"-"))</f>
        <v>-</v>
      </c>
      <c r="K271" s="292" t="str">
        <f t="array" ref="K271">IF(K86="-","-",IF( K86&gt;1,2*STDEV(IF($Q$5:$Q$54=$G271,K$5:K$54,"-")),"-"))</f>
        <v>-</v>
      </c>
      <c r="L271" s="292" t="str">
        <f t="array" ref="L271">IF(L86="-","-",IF( L86&gt;1,2*STDEV(IF($Q$5:$Q$54=$G271,L$5:L$54,"-")),"-"))</f>
        <v>-</v>
      </c>
      <c r="M271" s="292" t="str">
        <f t="array" ref="M271">IF(M86="-","-",IF( M86&gt;1,2*STDEV(IF($Q$5:$Q$54=$G271,M$5:M$54,"-")),"-"))</f>
        <v>-</v>
      </c>
      <c r="N271" s="292" t="str">
        <f t="array" ref="N271">IF(N86="-","-",IF( N86&gt;1,2*STDEV(IF($Q$5:$Q$54=$G271,N$5:N$54,"-")),"-"))</f>
        <v>-</v>
      </c>
      <c r="O271" s="292" t="str">
        <f t="array" ref="O271">IF(O86="-","-",IF( O86&gt;1,2*STDEV(IF($Q$5:$Q$54=$G271,O$5:O$54,"-")),"-"))</f>
        <v>-</v>
      </c>
      <c r="P271" s="292" t="str">
        <f t="array" ref="P271">IF(P86="-","-",IF( P86&gt;1,2*STDEV(IF($Q$5:$Q$54=$G271,P$5:P$54,"-")),"-"))</f>
        <v>-</v>
      </c>
      <c r="Q271" s="293" t="str">
        <f t="array" ref="Q271">IF( H86="-","-",2*STDEV(IF($Q$5:$Q$54=$G271,H$5:P$54,"-")))</f>
        <v>-</v>
      </c>
      <c r="R271" s="294" t="str">
        <f t="array" ref="R271">IF(Q271="-","-",0.5*Q271)</f>
        <v>-</v>
      </c>
      <c r="S271" s="272"/>
      <c r="T271" s="272"/>
      <c r="U271" s="272"/>
      <c r="V271" s="272"/>
      <c r="W271" s="272"/>
      <c r="X271" s="141"/>
      <c r="Y271" s="269"/>
      <c r="Z271" s="269"/>
      <c r="AA271" s="269"/>
      <c r="AB271" s="269"/>
      <c r="AC271" s="269"/>
      <c r="AD271" s="269"/>
      <c r="AE271" s="269"/>
      <c r="AF271" s="269"/>
      <c r="AG271" s="269"/>
      <c r="AH271" s="269"/>
      <c r="AI271" s="269"/>
      <c r="AJ271" s="269"/>
      <c r="AK271" s="269"/>
      <c r="AL271" s="269"/>
      <c r="AM271" s="269"/>
      <c r="AN271" s="269"/>
      <c r="AO271" s="269"/>
      <c r="AP271" s="269"/>
      <c r="AQ271" s="269"/>
      <c r="AR271" s="269"/>
      <c r="AS271" s="269"/>
      <c r="AT271" s="269"/>
      <c r="AU271" s="269"/>
      <c r="AV271" s="269"/>
      <c r="AW271" s="269"/>
      <c r="AX271" s="269"/>
      <c r="AY271" s="269"/>
      <c r="AZ271" s="269"/>
      <c r="BA271" s="269"/>
      <c r="BB271" s="269"/>
      <c r="BC271" s="273"/>
      <c r="BD271" s="273"/>
      <c r="BE271" s="12"/>
      <c r="BF271" s="12"/>
      <c r="BG271" s="12"/>
      <c r="BH271" s="12"/>
      <c r="BI271" s="12"/>
      <c r="BJ271" s="12"/>
      <c r="BK271" s="12"/>
      <c r="BL271" s="12"/>
      <c r="BM271" s="12"/>
      <c r="BN271" s="12"/>
      <c r="BO271" s="12"/>
      <c r="BP271" s="12"/>
      <c r="BQ271" s="12"/>
      <c r="BR271" s="12"/>
      <c r="BS271" s="12"/>
      <c r="BT271" s="12"/>
    </row>
    <row r="272" spans="1:72" s="274" customFormat="1" ht="12.75" customHeight="1">
      <c r="A272" s="19"/>
      <c r="B272" s="19"/>
      <c r="C272" s="19"/>
      <c r="D272" s="118"/>
      <c r="E272" s="136"/>
      <c r="F272" s="136"/>
      <c r="G272" s="153">
        <f t="shared" si="31"/>
        <v>14</v>
      </c>
      <c r="H272" s="292" t="str">
        <f t="array" ref="H272">IF(H87="-","-",IF( H87&gt;1,2*STDEV(IF($Q$5:$Q$54=$G272,H$5:H$54,"-")),"-"))</f>
        <v>-</v>
      </c>
      <c r="I272" s="292" t="str">
        <f t="array" ref="I272">IF(I87="-","-",IF( I87&gt;1,2*STDEV(IF($Q$5:$Q$54=$G272,I$5:I$54,"-")),"-"))</f>
        <v>-</v>
      </c>
      <c r="J272" s="292" t="str">
        <f t="array" ref="J272">IF(J87="-","-",IF( J87&gt;1,2*STDEV(IF($Q$5:$Q$54=$G272,J$5:J$54,"-")),"-"))</f>
        <v>-</v>
      </c>
      <c r="K272" s="292" t="str">
        <f t="array" ref="K272">IF(K87="-","-",IF( K87&gt;1,2*STDEV(IF($Q$5:$Q$54=$G272,K$5:K$54,"-")),"-"))</f>
        <v>-</v>
      </c>
      <c r="L272" s="292" t="str">
        <f t="array" ref="L272">IF(L87="-","-",IF( L87&gt;1,2*STDEV(IF($Q$5:$Q$54=$G272,L$5:L$54,"-")),"-"))</f>
        <v>-</v>
      </c>
      <c r="M272" s="292" t="str">
        <f t="array" ref="M272">IF(M87="-","-",IF( M87&gt;1,2*STDEV(IF($Q$5:$Q$54=$G272,M$5:M$54,"-")),"-"))</f>
        <v>-</v>
      </c>
      <c r="N272" s="292" t="str">
        <f t="array" ref="N272">IF(N87="-","-",IF( N87&gt;1,2*STDEV(IF($Q$5:$Q$54=$G272,N$5:N$54,"-")),"-"))</f>
        <v>-</v>
      </c>
      <c r="O272" s="292" t="str">
        <f t="array" ref="O272">IF(O87="-","-",IF( O87&gt;1,2*STDEV(IF($Q$5:$Q$54=$G272,O$5:O$54,"-")),"-"))</f>
        <v>-</v>
      </c>
      <c r="P272" s="292" t="str">
        <f t="array" ref="P272">IF(P87="-","-",IF( P87&gt;1,2*STDEV(IF($Q$5:$Q$54=$G272,P$5:P$54,"-")),"-"))</f>
        <v>-</v>
      </c>
      <c r="Q272" s="293" t="str">
        <f t="array" ref="Q272">IF( H87="-","-",2*STDEV(IF($Q$5:$Q$54=$G272,H$5:P$54,"-")))</f>
        <v>-</v>
      </c>
      <c r="R272" s="294" t="str">
        <f t="array" ref="R272">IF(Q272="-","-",0.5*Q272)</f>
        <v>-</v>
      </c>
      <c r="S272" s="272"/>
      <c r="T272" s="272"/>
      <c r="U272" s="272"/>
      <c r="V272" s="272"/>
      <c r="W272" s="272"/>
      <c r="X272" s="141"/>
      <c r="Y272" s="269"/>
      <c r="Z272" s="269"/>
      <c r="AA272" s="269"/>
      <c r="AB272" s="269"/>
      <c r="AC272" s="269"/>
      <c r="AD272" s="269"/>
      <c r="AE272" s="269"/>
      <c r="AF272" s="269"/>
      <c r="AG272" s="269"/>
      <c r="AH272" s="269"/>
      <c r="AI272" s="269"/>
      <c r="AJ272" s="269"/>
      <c r="AK272" s="269"/>
      <c r="AL272" s="269"/>
      <c r="AM272" s="269"/>
      <c r="AN272" s="269"/>
      <c r="AO272" s="269"/>
      <c r="AP272" s="269"/>
      <c r="AQ272" s="269"/>
      <c r="AR272" s="269"/>
      <c r="AS272" s="269"/>
      <c r="AT272" s="269"/>
      <c r="AU272" s="269"/>
      <c r="AV272" s="269"/>
      <c r="AW272" s="269"/>
      <c r="AX272" s="269"/>
      <c r="AY272" s="269"/>
      <c r="AZ272" s="269"/>
      <c r="BA272" s="269"/>
      <c r="BB272" s="269"/>
      <c r="BC272" s="273"/>
      <c r="BD272" s="273"/>
      <c r="BE272" s="12"/>
      <c r="BF272" s="12"/>
      <c r="BG272" s="12"/>
      <c r="BH272" s="12"/>
      <c r="BI272" s="12"/>
      <c r="BJ272" s="12"/>
      <c r="BK272" s="12"/>
      <c r="BL272" s="12"/>
      <c r="BM272" s="12"/>
      <c r="BN272" s="12"/>
      <c r="BO272" s="12"/>
      <c r="BP272" s="12"/>
      <c r="BQ272" s="12"/>
      <c r="BR272" s="12"/>
      <c r="BS272" s="12"/>
      <c r="BT272" s="12"/>
    </row>
    <row r="273" spans="1:72" s="274" customFormat="1" ht="12.75" customHeight="1">
      <c r="A273" s="19"/>
      <c r="B273" s="19"/>
      <c r="C273" s="19"/>
      <c r="D273" s="118"/>
      <c r="E273" s="136"/>
      <c r="F273" s="136"/>
      <c r="G273" s="156">
        <f t="shared" si="31"/>
        <v>15</v>
      </c>
      <c r="H273" s="295" t="str">
        <f t="array" ref="H273">IF(H88="-","-",IF( H88&gt;1,2*STDEV(IF($Q$5:$Q$54=$G273,H$5:H$54,"-")),"-"))</f>
        <v>-</v>
      </c>
      <c r="I273" s="295" t="str">
        <f t="array" ref="I273">IF(I88="-","-",IF( I88&gt;1,2*STDEV(IF($Q$5:$Q$54=$G273,I$5:I$54,"-")),"-"))</f>
        <v>-</v>
      </c>
      <c r="J273" s="295" t="str">
        <f t="array" ref="J273">IF(J88="-","-",IF( J88&gt;1,2*STDEV(IF($Q$5:$Q$54=$G273,J$5:J$54,"-")),"-"))</f>
        <v>-</v>
      </c>
      <c r="K273" s="295" t="str">
        <f t="array" ref="K273">IF(K88="-","-",IF( K88&gt;1,2*STDEV(IF($Q$5:$Q$54=$G273,K$5:K$54,"-")),"-"))</f>
        <v>-</v>
      </c>
      <c r="L273" s="295" t="str">
        <f t="array" ref="L273">IF(L88="-","-",IF( L88&gt;1,2*STDEV(IF($Q$5:$Q$54=$G273,L$5:L$54,"-")),"-"))</f>
        <v>-</v>
      </c>
      <c r="M273" s="295" t="str">
        <f t="array" ref="M273">IF(M88="-","-",IF( M88&gt;1,2*STDEV(IF($Q$5:$Q$54=$G273,M$5:M$54,"-")),"-"))</f>
        <v>-</v>
      </c>
      <c r="N273" s="295" t="str">
        <f t="array" ref="N273">IF(N88="-","-",IF( N88&gt;1,2*STDEV(IF($Q$5:$Q$54=$G273,N$5:N$54,"-")),"-"))</f>
        <v>-</v>
      </c>
      <c r="O273" s="295" t="str">
        <f t="array" ref="O273">IF(O88="-","-",IF( O88&gt;1,2*STDEV(IF($Q$5:$Q$54=$G273,O$5:O$54,"-")),"-"))</f>
        <v>-</v>
      </c>
      <c r="P273" s="295" t="str">
        <f t="array" ref="P273">IF(P88="-","-",IF( P88&gt;1,2*STDEV(IF($Q$5:$Q$54=$G273,P$5:P$54,"-")),"-"))</f>
        <v>-</v>
      </c>
      <c r="Q273" s="296">
        <f t="array" ref="Q273">IF( H88="-","-",2*STDEV(IF($Q$5:$Q$54=$G273,H$5:P$54,"-")))</f>
        <v>3.1622776601683795</v>
      </c>
      <c r="R273" s="297">
        <f t="array" ref="R273">IF(Q273="-","-",0.5*Q273)</f>
        <v>1.5811388300841898</v>
      </c>
      <c r="S273" s="272"/>
      <c r="T273" s="272"/>
      <c r="U273" s="272"/>
      <c r="V273" s="272"/>
      <c r="W273" s="272"/>
      <c r="X273" s="141"/>
      <c r="Y273" s="269"/>
      <c r="Z273" s="269"/>
      <c r="AA273" s="269"/>
      <c r="AB273" s="269"/>
      <c r="AC273" s="269"/>
      <c r="AD273" s="269"/>
      <c r="AE273" s="269"/>
      <c r="AF273" s="269"/>
      <c r="AG273" s="269"/>
      <c r="AH273" s="269"/>
      <c r="AI273" s="269"/>
      <c r="AJ273" s="269"/>
      <c r="AK273" s="269"/>
      <c r="AL273" s="269"/>
      <c r="AM273" s="269"/>
      <c r="AN273" s="269"/>
      <c r="AO273" s="269"/>
      <c r="AP273" s="269"/>
      <c r="AQ273" s="269"/>
      <c r="AR273" s="269"/>
      <c r="AS273" s="269"/>
      <c r="AT273" s="269"/>
      <c r="AU273" s="269"/>
      <c r="AV273" s="269"/>
      <c r="AW273" s="269"/>
      <c r="AX273" s="269"/>
      <c r="AY273" s="269"/>
      <c r="AZ273" s="269"/>
      <c r="BA273" s="269"/>
      <c r="BB273" s="269"/>
      <c r="BC273" s="273"/>
      <c r="BD273" s="273"/>
      <c r="BE273" s="12"/>
      <c r="BF273" s="12"/>
      <c r="BG273" s="12"/>
      <c r="BH273" s="12"/>
      <c r="BI273" s="12"/>
      <c r="BJ273" s="12"/>
      <c r="BK273" s="12"/>
      <c r="BL273" s="12"/>
      <c r="BM273" s="12"/>
      <c r="BN273" s="12"/>
      <c r="BO273" s="12"/>
      <c r="BP273" s="12"/>
      <c r="BQ273" s="12"/>
      <c r="BR273" s="12"/>
      <c r="BS273" s="12"/>
      <c r="BT273" s="12"/>
    </row>
    <row r="274" spans="1:72" s="274" customFormat="1" ht="12.75" customHeight="1">
      <c r="A274" s="19"/>
      <c r="B274" s="19"/>
      <c r="C274" s="19"/>
      <c r="D274" s="118"/>
      <c r="E274" s="298"/>
      <c r="F274" s="298"/>
      <c r="G274" s="299"/>
      <c r="H274" s="300"/>
      <c r="I274" s="300"/>
      <c r="J274" s="301"/>
      <c r="K274" s="301"/>
      <c r="L274" s="301"/>
      <c r="M274" s="301"/>
      <c r="N274" s="301"/>
      <c r="O274" s="301"/>
      <c r="P274" s="301"/>
      <c r="Q274" s="302"/>
      <c r="R274" s="303"/>
      <c r="S274" s="272"/>
      <c r="T274" s="272"/>
      <c r="U274" s="272"/>
      <c r="V274" s="272"/>
      <c r="W274" s="272"/>
      <c r="X274" s="141"/>
      <c r="Y274" s="269"/>
      <c r="Z274" s="269"/>
      <c r="AA274" s="269"/>
      <c r="AB274" s="269"/>
      <c r="AC274" s="269"/>
      <c r="AD274" s="269"/>
      <c r="AE274" s="269"/>
      <c r="AF274" s="269"/>
      <c r="AG274" s="269"/>
      <c r="AH274" s="269"/>
      <c r="AI274" s="269"/>
      <c r="AJ274" s="269"/>
      <c r="AK274" s="269"/>
      <c r="AL274" s="269"/>
      <c r="AM274" s="269"/>
      <c r="AN274" s="269"/>
      <c r="AO274" s="269"/>
      <c r="AP274" s="269"/>
      <c r="AQ274" s="269"/>
      <c r="AR274" s="269"/>
      <c r="AS274" s="269"/>
      <c r="AT274" s="269"/>
      <c r="AU274" s="269"/>
      <c r="AV274" s="269"/>
      <c r="AW274" s="269"/>
      <c r="AX274" s="269"/>
      <c r="AY274" s="269"/>
      <c r="AZ274" s="269"/>
      <c r="BA274" s="269"/>
      <c r="BB274" s="269"/>
      <c r="BC274" s="273"/>
      <c r="BD274" s="273"/>
      <c r="BE274" s="12"/>
      <c r="BF274" s="12"/>
      <c r="BG274" s="12"/>
      <c r="BH274" s="12"/>
      <c r="BI274" s="12"/>
      <c r="BJ274" s="12"/>
      <c r="BK274" s="12"/>
      <c r="BL274" s="12"/>
      <c r="BM274" s="12"/>
      <c r="BN274" s="12"/>
      <c r="BO274" s="12"/>
      <c r="BP274" s="12"/>
      <c r="BQ274" s="12"/>
      <c r="BR274" s="12"/>
      <c r="BS274" s="12"/>
      <c r="BT274" s="12"/>
    </row>
    <row r="275" spans="1:72" s="273" customFormat="1" ht="12.75" customHeight="1">
      <c r="A275" s="19"/>
      <c r="B275" s="19"/>
      <c r="C275" s="19"/>
      <c r="D275" s="199"/>
      <c r="E275" s="163"/>
      <c r="F275" s="163"/>
      <c r="G275" s="169"/>
      <c r="H275" s="304"/>
      <c r="I275" s="304"/>
      <c r="J275" s="305"/>
      <c r="K275" s="305"/>
      <c r="L275" s="305"/>
      <c r="M275" s="305"/>
      <c r="N275" s="305"/>
      <c r="O275" s="305"/>
      <c r="P275" s="305"/>
      <c r="Q275" s="304"/>
      <c r="R275" s="8"/>
      <c r="S275" s="272"/>
      <c r="T275" s="272"/>
      <c r="U275" s="272"/>
      <c r="V275" s="272"/>
      <c r="W275" s="272"/>
      <c r="X275" s="141"/>
      <c r="Y275" s="269"/>
      <c r="Z275" s="269"/>
      <c r="AA275" s="269"/>
      <c r="AB275" s="269"/>
      <c r="AC275" s="269"/>
      <c r="AD275" s="269"/>
      <c r="AE275" s="269"/>
      <c r="AF275" s="269"/>
      <c r="AG275" s="269"/>
      <c r="AH275" s="269"/>
      <c r="AI275" s="269"/>
      <c r="AJ275" s="269"/>
      <c r="AK275" s="269"/>
      <c r="AL275" s="269"/>
      <c r="AM275" s="269"/>
      <c r="AN275" s="269"/>
      <c r="AO275" s="269"/>
      <c r="AP275" s="269"/>
      <c r="AQ275" s="269"/>
      <c r="AR275" s="269"/>
      <c r="AS275" s="269"/>
      <c r="AT275" s="269"/>
      <c r="AU275" s="269"/>
      <c r="AV275" s="269"/>
      <c r="AW275" s="269"/>
      <c r="AX275" s="269"/>
      <c r="AY275" s="269"/>
      <c r="AZ275" s="269"/>
      <c r="BA275" s="269"/>
      <c r="BB275" s="269"/>
      <c r="BE275" s="12"/>
      <c r="BF275" s="12"/>
      <c r="BG275" s="12"/>
      <c r="BH275" s="12"/>
      <c r="BI275" s="12"/>
      <c r="BJ275" s="12"/>
      <c r="BK275" s="12"/>
      <c r="BL275" s="12"/>
      <c r="BM275" s="12"/>
      <c r="BN275" s="12"/>
      <c r="BO275" s="12"/>
      <c r="BP275" s="12"/>
      <c r="BQ275" s="12"/>
      <c r="BR275" s="12"/>
      <c r="BS275" s="12"/>
      <c r="BT275" s="12"/>
    </row>
    <row r="276" spans="1:72" s="273" customFormat="1" ht="18" customHeight="1">
      <c r="A276" s="19"/>
      <c r="B276" s="19"/>
      <c r="C276" s="19"/>
      <c r="D276" s="118"/>
      <c r="E276" s="270"/>
      <c r="F276" s="270"/>
      <c r="G276" s="119" t="s">
        <v>66</v>
      </c>
      <c r="H276" s="121"/>
      <c r="I276" s="122"/>
      <c r="J276" s="122"/>
      <c r="K276" s="122"/>
      <c r="L276" s="122"/>
      <c r="M276" s="238"/>
      <c r="N276" s="238"/>
      <c r="O276" s="238"/>
      <c r="P276" s="238"/>
      <c r="Q276" s="239"/>
      <c r="R276" s="8"/>
      <c r="S276" s="272"/>
      <c r="T276" s="272"/>
      <c r="U276" s="272"/>
      <c r="V276" s="272"/>
      <c r="W276" s="272"/>
      <c r="X276" s="141"/>
      <c r="Y276" s="269"/>
      <c r="Z276" s="269"/>
      <c r="AA276" s="269"/>
      <c r="AB276" s="269"/>
      <c r="AC276" s="269"/>
      <c r="AD276" s="269"/>
      <c r="AE276" s="269"/>
      <c r="AF276" s="269"/>
      <c r="AG276" s="269"/>
      <c r="AH276" s="269"/>
      <c r="AI276" s="269"/>
      <c r="AJ276" s="269"/>
      <c r="AK276" s="269"/>
      <c r="AL276" s="269"/>
      <c r="AM276" s="269"/>
      <c r="AN276" s="269"/>
      <c r="AO276" s="269"/>
      <c r="AP276" s="269"/>
      <c r="AQ276" s="269"/>
      <c r="AR276" s="269"/>
      <c r="AS276" s="269"/>
      <c r="AT276" s="269"/>
      <c r="AU276" s="269"/>
      <c r="AV276" s="269"/>
      <c r="AW276" s="269"/>
      <c r="AX276" s="269"/>
      <c r="AY276" s="269"/>
      <c r="AZ276" s="269"/>
      <c r="BA276" s="269"/>
      <c r="BB276" s="269"/>
      <c r="BE276" s="12"/>
      <c r="BF276" s="12"/>
      <c r="BG276" s="12"/>
      <c r="BH276" s="12"/>
      <c r="BI276" s="12"/>
      <c r="BJ276" s="12"/>
      <c r="BK276" s="12"/>
      <c r="BL276" s="12"/>
      <c r="BM276" s="12"/>
      <c r="BN276" s="12"/>
      <c r="BO276" s="12"/>
      <c r="BP276" s="12"/>
      <c r="BQ276" s="12"/>
      <c r="BR276" s="12"/>
      <c r="BS276" s="12"/>
      <c r="BT276" s="12"/>
    </row>
    <row r="277" spans="1:72" s="283" customFormat="1" ht="24.75" customHeight="1">
      <c r="A277" s="19"/>
      <c r="B277" s="19"/>
      <c r="C277" s="19"/>
      <c r="D277" s="139"/>
      <c r="E277" s="306"/>
      <c r="F277" s="306"/>
      <c r="G277" s="140" t="str">
        <f>Q3</f>
        <v>MODAL</v>
      </c>
      <c r="H277" s="464" t="str">
        <f>H3</f>
        <v>Harald</v>
      </c>
      <c r="I277" s="464" t="str">
        <f>I3</f>
        <v>Lisbet</v>
      </c>
      <c r="J277" s="464" t="str">
        <f>J3</f>
        <v>Hildegunn</v>
      </c>
      <c r="K277" s="464" t="str">
        <f>K3</f>
        <v>Stian</v>
      </c>
      <c r="L277" s="464" t="str">
        <f>L3</f>
        <v>Merete</v>
      </c>
      <c r="M277" s="464" t="str">
        <f>M3</f>
        <v>Janicke</v>
      </c>
      <c r="N277" s="464" t="str">
        <f>N3</f>
        <v>Silje</v>
      </c>
      <c r="O277" s="464" t="str">
        <f>O3</f>
        <v>Asbjørn</v>
      </c>
      <c r="P277" s="464" t="str">
        <f>P3</f>
        <v>Else</v>
      </c>
      <c r="Q277" s="137"/>
      <c r="R277" s="307"/>
      <c r="S277" s="280"/>
      <c r="T277" s="280"/>
      <c r="U277" s="280"/>
      <c r="V277" s="280"/>
      <c r="W277" s="280"/>
      <c r="X277" s="281"/>
      <c r="Y277" s="282"/>
      <c r="Z277" s="282"/>
      <c r="AA277" s="282"/>
      <c r="AB277" s="282"/>
      <c r="AC277" s="282"/>
      <c r="AD277" s="282"/>
      <c r="AE277" s="282"/>
      <c r="AF277" s="282"/>
      <c r="AG277" s="282"/>
      <c r="AH277" s="282"/>
      <c r="AI277" s="282"/>
      <c r="AJ277" s="282"/>
      <c r="AK277" s="282"/>
      <c r="AL277" s="282"/>
      <c r="AM277" s="282"/>
      <c r="AN277" s="282"/>
      <c r="AO277" s="282"/>
      <c r="AP277" s="282"/>
      <c r="AQ277" s="282"/>
      <c r="AR277" s="282"/>
      <c r="AS277" s="282"/>
      <c r="AT277" s="282"/>
      <c r="AU277" s="282"/>
      <c r="AV277" s="282"/>
      <c r="AW277" s="282"/>
      <c r="AX277" s="282"/>
      <c r="AY277" s="282"/>
      <c r="AZ277" s="282"/>
      <c r="BA277" s="282"/>
      <c r="BB277" s="282"/>
      <c r="BE277" s="284"/>
      <c r="BF277" s="284"/>
      <c r="BG277" s="284"/>
      <c r="BH277" s="284"/>
      <c r="BI277" s="284"/>
      <c r="BJ277" s="284"/>
      <c r="BK277" s="284"/>
      <c r="BL277" s="284"/>
      <c r="BM277" s="284"/>
      <c r="BN277" s="284"/>
      <c r="BO277" s="284"/>
      <c r="BP277" s="284"/>
      <c r="BQ277" s="284"/>
      <c r="BR277" s="284"/>
      <c r="BS277" s="284"/>
      <c r="BT277" s="284"/>
    </row>
    <row r="278" spans="1:72" s="283" customFormat="1" ht="12.75" customHeight="1">
      <c r="A278" s="19"/>
      <c r="B278" s="19"/>
      <c r="C278" s="19"/>
      <c r="D278" s="139"/>
      <c r="E278" s="306"/>
      <c r="F278" s="306"/>
      <c r="G278" s="143" t="str">
        <f>Q4</f>
        <v>(R1-R5)</v>
      </c>
      <c r="H278" s="286">
        <f>H4</f>
        <v>3</v>
      </c>
      <c r="I278" s="286">
        <f>I4</f>
        <v>1</v>
      </c>
      <c r="J278" s="286">
        <f>J4</f>
        <v>2</v>
      </c>
      <c r="K278" s="286">
        <f>K4</f>
        <v>10</v>
      </c>
      <c r="L278" s="286">
        <f>L4</f>
        <v>4</v>
      </c>
      <c r="M278" s="286">
        <f>M4</f>
        <v>9</v>
      </c>
      <c r="N278" s="286">
        <f>N4</f>
        <v>5</v>
      </c>
      <c r="O278" s="286">
        <f>O4</f>
        <v>8</v>
      </c>
      <c r="P278" s="286">
        <f>P4</f>
        <v>6</v>
      </c>
      <c r="Q278" s="143" t="s">
        <v>39</v>
      </c>
      <c r="R278" s="307"/>
      <c r="S278" s="280"/>
      <c r="T278" s="280"/>
      <c r="U278" s="280"/>
      <c r="V278" s="280"/>
      <c r="W278" s="280"/>
      <c r="X278" s="281"/>
      <c r="Y278" s="282"/>
      <c r="Z278" s="282"/>
      <c r="AA278" s="282"/>
      <c r="AB278" s="282"/>
      <c r="AC278" s="282"/>
      <c r="AD278" s="282"/>
      <c r="AE278" s="282"/>
      <c r="AF278" s="282"/>
      <c r="AG278" s="282"/>
      <c r="AH278" s="282"/>
      <c r="AI278" s="282"/>
      <c r="AJ278" s="282"/>
      <c r="AK278" s="282"/>
      <c r="AL278" s="282"/>
      <c r="AM278" s="282"/>
      <c r="AN278" s="282"/>
      <c r="AO278" s="282"/>
      <c r="AP278" s="282"/>
      <c r="AQ278" s="282"/>
      <c r="AR278" s="282"/>
      <c r="AS278" s="282"/>
      <c r="AT278" s="282"/>
      <c r="AU278" s="282"/>
      <c r="AV278" s="282"/>
      <c r="AW278" s="282"/>
      <c r="AX278" s="282"/>
      <c r="AY278" s="282"/>
      <c r="AZ278" s="282"/>
      <c r="BA278" s="282"/>
      <c r="BB278" s="282"/>
      <c r="BE278" s="284"/>
      <c r="BF278" s="284"/>
      <c r="BG278" s="284"/>
      <c r="BH278" s="284"/>
      <c r="BI278" s="284"/>
      <c r="BJ278" s="284"/>
      <c r="BK278" s="284"/>
      <c r="BL278" s="284"/>
      <c r="BM278" s="284"/>
      <c r="BN278" s="284"/>
      <c r="BO278" s="284"/>
      <c r="BP278" s="284"/>
      <c r="BQ278" s="284"/>
      <c r="BR278" s="284"/>
      <c r="BS278" s="284"/>
      <c r="BT278" s="284"/>
    </row>
    <row r="279" spans="1:72" s="273" customFormat="1" ht="12.75" customHeight="1">
      <c r="A279" s="19"/>
      <c r="B279" s="19"/>
      <c r="C279" s="19"/>
      <c r="D279" s="118"/>
      <c r="E279" s="136"/>
      <c r="F279" s="136"/>
      <c r="G279" s="150">
        <v>0</v>
      </c>
      <c r="H279" s="308" t="str">
        <f t="array" ref="H279">IF(H73="-","-",IF( H73&gt;0,AVERAGE(IF($Q$5:$Q$54=$G279,H$5:H$54,"-")),"-"))</f>
        <v>-</v>
      </c>
      <c r="I279" s="308" t="str">
        <f t="array" ref="I279">IF(I73="-","-",IF( I73&gt;0,AVERAGE(IF($Q$5:$Q$54=$G279,I$5:I$54,"-")),"-"))</f>
        <v>-</v>
      </c>
      <c r="J279" s="308" t="str">
        <f t="array" ref="J279">IF(J73="-","-",IF( J73&gt;0,AVERAGE(IF($Q$5:$Q$54=$G279,J$5:J$54,"-")),"-"))</f>
        <v>-</v>
      </c>
      <c r="K279" s="308" t="str">
        <f t="array" ref="K279">IF(K73="-","-",IF( K73&gt;0,AVERAGE(IF($Q$5:$Q$54=$G279,K$5:K$54,"-")),"-"))</f>
        <v>-</v>
      </c>
      <c r="L279" s="308" t="str">
        <f t="array" ref="L279">IF(L73="-","-",IF( L73&gt;0,AVERAGE(IF($Q$5:$Q$54=$G279,L$5:L$54,"-")),"-"))</f>
        <v>-</v>
      </c>
      <c r="M279" s="308" t="str">
        <f t="array" ref="M279">IF(M73="-","-",IF( M73&gt;0,AVERAGE(IF($Q$5:$Q$54=$G279,M$5:M$54,"-")),"-"))</f>
        <v>-</v>
      </c>
      <c r="N279" s="308" t="str">
        <f t="array" ref="N279">IF(N73="-","-",IF( N73&gt;0,AVERAGE(IF($Q$5:$Q$54=$G279,N$5:N$54,"-")),"-"))</f>
        <v>-</v>
      </c>
      <c r="O279" s="308" t="str">
        <f t="array" ref="O279">IF(O73="-","-",IF( O73&gt;0,AVERAGE(IF($Q$5:$Q$54=$G279,O$5:O$54,"-")),"-"))</f>
        <v>-</v>
      </c>
      <c r="P279" s="308" t="str">
        <f t="array" ref="P279">IF(P73="-","-",IF( P73&gt;0,AVERAGE(IF($Q$5:$Q$54=$G279,P$5:P$54,"-")),"-"))</f>
        <v>-</v>
      </c>
      <c r="Q279" s="309" t="str">
        <f t="array" ref="Q279">IF(Q73="-","-",AVERAGE(IF($Q$5:$Q$54=$G279,H$5:P$54,"-")))</f>
        <v>-</v>
      </c>
      <c r="R279" s="186"/>
      <c r="S279" s="272"/>
      <c r="T279" s="272"/>
      <c r="U279" s="272"/>
      <c r="V279" s="272"/>
      <c r="W279" s="272"/>
      <c r="X279" s="141"/>
      <c r="Y279" s="269"/>
      <c r="Z279" s="269"/>
      <c r="AA279" s="269"/>
      <c r="AB279" s="269"/>
      <c r="AC279" s="269"/>
      <c r="AD279" s="269"/>
      <c r="AE279" s="269"/>
      <c r="AF279" s="269"/>
      <c r="AG279" s="269"/>
      <c r="AH279" s="269"/>
      <c r="AI279" s="269"/>
      <c r="AJ279" s="269"/>
      <c r="AK279" s="269"/>
      <c r="AL279" s="269"/>
      <c r="AM279" s="269"/>
      <c r="AN279" s="269"/>
      <c r="AO279" s="269"/>
      <c r="AP279" s="269"/>
      <c r="AQ279" s="269"/>
      <c r="AR279" s="269"/>
      <c r="AS279" s="269"/>
      <c r="AT279" s="269"/>
      <c r="AU279" s="269"/>
      <c r="AV279" s="269"/>
      <c r="AW279" s="269"/>
      <c r="AX279" s="269"/>
      <c r="AY279" s="269"/>
      <c r="AZ279" s="269"/>
      <c r="BA279" s="269"/>
      <c r="BB279" s="269"/>
      <c r="BE279" s="12"/>
      <c r="BF279" s="12"/>
      <c r="BG279" s="12"/>
      <c r="BH279" s="12"/>
      <c r="BI279" s="12"/>
      <c r="BJ279" s="12"/>
      <c r="BK279" s="12"/>
      <c r="BL279" s="12"/>
      <c r="BM279" s="12"/>
      <c r="BN279" s="12"/>
      <c r="BO279" s="12"/>
      <c r="BP279" s="12"/>
      <c r="BQ279" s="12"/>
      <c r="BR279" s="12"/>
      <c r="BS279" s="12"/>
      <c r="BT279" s="12"/>
    </row>
    <row r="280" spans="1:72" s="273" customFormat="1" ht="12.75" customHeight="1">
      <c r="A280" s="19"/>
      <c r="B280" s="19"/>
      <c r="C280" s="19"/>
      <c r="D280" s="118"/>
      <c r="E280" s="136"/>
      <c r="F280" s="136"/>
      <c r="G280" s="153">
        <f t="shared" ref="G280:G294" si="32">G279+1</f>
        <v>1</v>
      </c>
      <c r="H280" s="310" t="str">
        <f t="array" ref="H280">IF(H74="-","-",IF( H74&gt;0,AVERAGE(IF($Q$5:$Q$54=$G280,H$5:H$54,"-")),"-"))</f>
        <v>-</v>
      </c>
      <c r="I280" s="310" t="str">
        <f t="array" ref="I280">IF(I74="-","-",IF( I74&gt;0,AVERAGE(IF($Q$5:$Q$54=$G280,I$5:I$54,"-")),"-"))</f>
        <v>-</v>
      </c>
      <c r="J280" s="310" t="str">
        <f t="array" ref="J280">IF(J74="-","-",IF( J74&gt;0,AVERAGE(IF($Q$5:$Q$54=$G280,J$5:J$54,"-")),"-"))</f>
        <v>-</v>
      </c>
      <c r="K280" s="310" t="str">
        <f t="array" ref="K280">IF(K74="-","-",IF( K74&gt;0,AVERAGE(IF($Q$5:$Q$54=$G280,K$5:K$54,"-")),"-"))</f>
        <v>-</v>
      </c>
      <c r="L280" s="310" t="str">
        <f t="array" ref="L280">IF(L74="-","-",IF( L74&gt;0,AVERAGE(IF($Q$5:$Q$54=$G280,L$5:L$54,"-")),"-"))</f>
        <v>-</v>
      </c>
      <c r="M280" s="310" t="str">
        <f t="array" ref="M280">IF(M74="-","-",IF( M74&gt;0,AVERAGE(IF($Q$5:$Q$54=$G280,M$5:M$54,"-")),"-"))</f>
        <v>-</v>
      </c>
      <c r="N280" s="310" t="str">
        <f t="array" ref="N280">IF(N74="-","-",IF( N74&gt;0,AVERAGE(IF($Q$5:$Q$54=$G280,N$5:N$54,"-")),"-"))</f>
        <v>-</v>
      </c>
      <c r="O280" s="310" t="str">
        <f t="array" ref="O280">IF(O74="-","-",IF( O74&gt;0,AVERAGE(IF($Q$5:$Q$54=$G280,O$5:O$54,"-")),"-"))</f>
        <v>-</v>
      </c>
      <c r="P280" s="310" t="str">
        <f t="array" ref="P280">IF(P74="-","-",IF( P74&gt;0,AVERAGE(IF($Q$5:$Q$54=$G280,P$5:P$54,"-")),"-"))</f>
        <v>-</v>
      </c>
      <c r="Q280" s="311" t="str">
        <f t="array" ref="Q280">IF(Q74="-","-",AVERAGE(IF($Q$5:$Q$54=$G280,H$5:P$54,"-")))</f>
        <v>-</v>
      </c>
      <c r="R280" s="186"/>
      <c r="S280" s="272"/>
      <c r="T280" s="272"/>
      <c r="U280" s="272"/>
      <c r="V280" s="272"/>
      <c r="W280" s="272"/>
      <c r="X280" s="141"/>
      <c r="Y280" s="269"/>
      <c r="Z280" s="269"/>
      <c r="AA280" s="269"/>
      <c r="AB280" s="269"/>
      <c r="AC280" s="269"/>
      <c r="AD280" s="269"/>
      <c r="AE280" s="269"/>
      <c r="AF280" s="269"/>
      <c r="AG280" s="269"/>
      <c r="AH280" s="269"/>
      <c r="AI280" s="269"/>
      <c r="AJ280" s="269"/>
      <c r="AK280" s="269"/>
      <c r="AL280" s="269"/>
      <c r="AM280" s="269"/>
      <c r="AN280" s="269"/>
      <c r="AO280" s="269"/>
      <c r="AP280" s="269"/>
      <c r="AQ280" s="269"/>
      <c r="AR280" s="269"/>
      <c r="AS280" s="269"/>
      <c r="AT280" s="269"/>
      <c r="AU280" s="269"/>
      <c r="AV280" s="269"/>
      <c r="AW280" s="269"/>
      <c r="AX280" s="269"/>
      <c r="AY280" s="269"/>
      <c r="AZ280" s="269"/>
      <c r="BA280" s="269"/>
      <c r="BB280" s="269"/>
      <c r="BE280" s="12"/>
      <c r="BF280" s="12"/>
      <c r="BG280" s="12"/>
      <c r="BH280" s="12"/>
      <c r="BI280" s="12"/>
      <c r="BJ280" s="12"/>
      <c r="BK280" s="12"/>
      <c r="BL280" s="12"/>
      <c r="BM280" s="12"/>
      <c r="BN280" s="12"/>
      <c r="BO280" s="12"/>
      <c r="BP280" s="12"/>
      <c r="BQ280" s="12"/>
      <c r="BR280" s="12"/>
      <c r="BS280" s="12"/>
      <c r="BT280" s="12"/>
    </row>
    <row r="281" spans="1:72" s="273" customFormat="1" ht="12.75" customHeight="1">
      <c r="A281" s="19"/>
      <c r="B281" s="19"/>
      <c r="C281" s="19"/>
      <c r="D281" s="118"/>
      <c r="E281" s="136"/>
      <c r="F281" s="136"/>
      <c r="G281" s="153">
        <f t="shared" si="32"/>
        <v>2</v>
      </c>
      <c r="H281" s="310">
        <f t="array" ref="H281">IF(H75="-","-",IF( H75&gt;0,AVERAGE(IF($Q$5:$Q$54=$G281,H$5:H$54,"-")),"-"))</f>
        <v>2</v>
      </c>
      <c r="I281" s="310">
        <f t="array" ref="I281">IF(I75="-","-",IF( I75&gt;0,AVERAGE(IF($Q$5:$Q$54=$G281,I$5:I$54,"-")),"-"))</f>
        <v>2</v>
      </c>
      <c r="J281" s="310">
        <f t="array" ref="J281">IF(J75="-","-",IF( J75&gt;0,AVERAGE(IF($Q$5:$Q$54=$G281,J$5:J$54,"-")),"-"))</f>
        <v>2</v>
      </c>
      <c r="K281" s="310">
        <f t="array" ref="K281">IF(K75="-","-",IF( K75&gt;0,AVERAGE(IF($Q$5:$Q$54=$G281,K$5:K$54,"-")),"-"))</f>
        <v>2</v>
      </c>
      <c r="L281" s="310">
        <f t="array" ref="L281">IF(L75="-","-",IF( L75&gt;0,AVERAGE(IF($Q$5:$Q$54=$G281,L$5:L$54,"-")),"-"))</f>
        <v>2</v>
      </c>
      <c r="M281" s="310">
        <f t="array" ref="M281">IF(M75="-","-",IF( M75&gt;0,AVERAGE(IF($Q$5:$Q$54=$G281,M$5:M$54,"-")),"-"))</f>
        <v>2</v>
      </c>
      <c r="N281" s="310">
        <f t="array" ref="N281">IF(N75="-","-",IF( N75&gt;0,AVERAGE(IF($Q$5:$Q$54=$G281,N$5:N$54,"-")),"-"))</f>
        <v>2</v>
      </c>
      <c r="O281" s="310">
        <f t="array" ref="O281">IF(O75="-","-",IF( O75&gt;0,AVERAGE(IF($Q$5:$Q$54=$G281,O$5:O$54,"-")),"-"))</f>
        <v>2</v>
      </c>
      <c r="P281" s="310">
        <f t="array" ref="P281">IF(P75="-","-",IF( P75&gt;0,AVERAGE(IF($Q$5:$Q$54=$G281,P$5:P$54,"-")),"-"))</f>
        <v>2</v>
      </c>
      <c r="Q281" s="311">
        <f t="array" ref="Q281">IF(Q75="-","-",AVERAGE(IF($Q$5:$Q$54=$G281,H$5:P$54,"-")))</f>
        <v>2</v>
      </c>
      <c r="R281" s="186"/>
      <c r="S281" s="272"/>
      <c r="T281" s="272"/>
      <c r="U281" s="272"/>
      <c r="V281" s="272"/>
      <c r="W281" s="272"/>
      <c r="X281" s="141"/>
      <c r="Y281" s="269"/>
      <c r="Z281" s="269"/>
      <c r="AA281" s="269"/>
      <c r="AB281" s="269"/>
      <c r="AC281" s="269"/>
      <c r="AD281" s="269"/>
      <c r="AE281" s="269"/>
      <c r="AF281" s="269"/>
      <c r="AG281" s="269"/>
      <c r="AH281" s="269"/>
      <c r="AI281" s="269"/>
      <c r="AJ281" s="269"/>
      <c r="AK281" s="269"/>
      <c r="AL281" s="269"/>
      <c r="AM281" s="269"/>
      <c r="AN281" s="269"/>
      <c r="AO281" s="269"/>
      <c r="AP281" s="269"/>
      <c r="AQ281" s="269"/>
      <c r="AR281" s="269"/>
      <c r="AS281" s="269"/>
      <c r="AT281" s="269"/>
      <c r="AU281" s="269"/>
      <c r="AV281" s="269"/>
      <c r="AW281" s="269"/>
      <c r="AX281" s="269"/>
      <c r="AY281" s="269"/>
      <c r="AZ281" s="269"/>
      <c r="BA281" s="269"/>
      <c r="BB281" s="269"/>
      <c r="BE281" s="12"/>
      <c r="BF281" s="12"/>
      <c r="BG281" s="12"/>
      <c r="BH281" s="12"/>
      <c r="BI281" s="12"/>
      <c r="BJ281" s="12"/>
      <c r="BK281" s="12"/>
      <c r="BL281" s="12"/>
      <c r="BM281" s="12"/>
      <c r="BN281" s="12"/>
      <c r="BO281" s="12"/>
      <c r="BP281" s="12"/>
      <c r="BQ281" s="12"/>
      <c r="BR281" s="12"/>
      <c r="BS281" s="12"/>
      <c r="BT281" s="12"/>
    </row>
    <row r="282" spans="1:72" s="273" customFormat="1" ht="12.75" customHeight="1">
      <c r="A282" s="19"/>
      <c r="B282" s="19"/>
      <c r="C282" s="19"/>
      <c r="D282" s="118"/>
      <c r="E282" s="136"/>
      <c r="F282" s="136"/>
      <c r="G282" s="153">
        <f t="shared" si="32"/>
        <v>3</v>
      </c>
      <c r="H282" s="310">
        <f t="array" ref="H282">IF(H76="-","-",IF( H76&gt;0,AVERAGE(IF($Q$5:$Q$54=$G282,H$5:H$54,"-")),"-"))</f>
        <v>3</v>
      </c>
      <c r="I282" s="310">
        <f t="array" ref="I282">IF(I76="-","-",IF( I76&gt;0,AVERAGE(IF($Q$5:$Q$54=$G282,I$5:I$54,"-")),"-"))</f>
        <v>3</v>
      </c>
      <c r="J282" s="310">
        <f t="array" ref="J282">IF(J76="-","-",IF( J76&gt;0,AVERAGE(IF($Q$5:$Q$54=$G282,J$5:J$54,"-")),"-"))</f>
        <v>3</v>
      </c>
      <c r="K282" s="310">
        <f t="array" ref="K282">IF(K76="-","-",IF( K76&gt;0,AVERAGE(IF($Q$5:$Q$54=$G282,K$5:K$54,"-")),"-"))</f>
        <v>3</v>
      </c>
      <c r="L282" s="310">
        <f t="array" ref="L282">IF(L76="-","-",IF( L76&gt;0,AVERAGE(IF($Q$5:$Q$54=$G282,L$5:L$54,"-")),"-"))</f>
        <v>3.25</v>
      </c>
      <c r="M282" s="310">
        <f t="array" ref="M282">IF(M76="-","-",IF( M76&gt;0,AVERAGE(IF($Q$5:$Q$54=$G282,M$5:M$54,"-")),"-"))</f>
        <v>3</v>
      </c>
      <c r="N282" s="310">
        <f t="array" ref="N282">IF(N76="-","-",IF( N76&gt;0,AVERAGE(IF($Q$5:$Q$54=$G282,N$5:N$54,"-")),"-"))</f>
        <v>3.25</v>
      </c>
      <c r="O282" s="310">
        <f t="array" ref="O282">IF(O76="-","-",IF( O76&gt;0,AVERAGE(IF($Q$5:$Q$54=$G282,O$5:O$54,"-")),"-"))</f>
        <v>3.25</v>
      </c>
      <c r="P282" s="310">
        <f t="array" ref="P282">IF(P76="-","-",IF( P76&gt;0,AVERAGE(IF($Q$5:$Q$54=$G282,P$5:P$54,"-")),"-"))</f>
        <v>3</v>
      </c>
      <c r="Q282" s="311">
        <f t="array" ref="Q282">IF(Q76="-","-",AVERAGE(IF($Q$5:$Q$54=$G282,H$5:P$54,"-")))</f>
        <v>3.0833333333333335</v>
      </c>
      <c r="R282" s="186"/>
      <c r="S282" s="272"/>
      <c r="T282" s="272"/>
      <c r="U282" s="272"/>
      <c r="V282" s="272"/>
      <c r="W282" s="272"/>
      <c r="X282" s="141"/>
      <c r="Y282" s="269"/>
      <c r="Z282" s="269"/>
      <c r="AA282" s="269"/>
      <c r="AB282" s="269"/>
      <c r="AC282" s="269"/>
      <c r="AD282" s="269"/>
      <c r="AE282" s="269"/>
      <c r="AF282" s="269"/>
      <c r="AG282" s="269"/>
      <c r="AH282" s="269"/>
      <c r="AI282" s="269"/>
      <c r="AJ282" s="269"/>
      <c r="AK282" s="269"/>
      <c r="AL282" s="269"/>
      <c r="AM282" s="269"/>
      <c r="AN282" s="269"/>
      <c r="AO282" s="269"/>
      <c r="AP282" s="269"/>
      <c r="AQ282" s="269"/>
      <c r="AR282" s="269"/>
      <c r="AS282" s="269"/>
      <c r="AT282" s="269"/>
      <c r="AU282" s="269"/>
      <c r="AV282" s="269"/>
      <c r="AW282" s="269"/>
      <c r="AX282" s="269"/>
      <c r="AY282" s="269"/>
      <c r="AZ282" s="269"/>
      <c r="BA282" s="269"/>
      <c r="BB282" s="269"/>
      <c r="BE282" s="12"/>
      <c r="BF282" s="12"/>
      <c r="BG282" s="12"/>
      <c r="BH282" s="12"/>
      <c r="BI282" s="12"/>
      <c r="BJ282" s="12"/>
      <c r="BK282" s="12"/>
      <c r="BL282" s="12"/>
      <c r="BM282" s="12"/>
      <c r="BN282" s="12"/>
      <c r="BO282" s="12"/>
      <c r="BP282" s="12"/>
      <c r="BQ282" s="12"/>
      <c r="BR282" s="12"/>
      <c r="BS282" s="12"/>
      <c r="BT282" s="12"/>
    </row>
    <row r="283" spans="1:72" s="273" customFormat="1" ht="12.75" customHeight="1">
      <c r="A283" s="19"/>
      <c r="B283" s="19"/>
      <c r="C283" s="19"/>
      <c r="D283" s="118"/>
      <c r="E283" s="136"/>
      <c r="F283" s="136"/>
      <c r="G283" s="153">
        <f t="shared" si="32"/>
        <v>4</v>
      </c>
      <c r="H283" s="310">
        <f t="array" ref="H283">IF(H77="-","-",IF( H77&gt;0,AVERAGE(IF($Q$5:$Q$54=$G283,H$5:H$54,"-")),"-"))</f>
        <v>4</v>
      </c>
      <c r="I283" s="310">
        <f t="array" ref="I283">IF(I77="-","-",IF( I77&gt;0,AVERAGE(IF($Q$5:$Q$54=$G283,I$5:I$54,"-")),"-"))</f>
        <v>3.8333333333333335</v>
      </c>
      <c r="J283" s="310">
        <f t="array" ref="J283">IF(J77="-","-",IF( J77&gt;0,AVERAGE(IF($Q$5:$Q$54=$G283,J$5:J$54,"-")),"-"))</f>
        <v>4</v>
      </c>
      <c r="K283" s="310">
        <f t="array" ref="K283">IF(K77="-","-",IF( K77&gt;0,AVERAGE(IF($Q$5:$Q$54=$G283,K$5:K$54,"-")),"-"))</f>
        <v>4</v>
      </c>
      <c r="L283" s="310">
        <f t="array" ref="L283">IF(L77="-","-",IF( L77&gt;0,AVERAGE(IF($Q$5:$Q$54=$G283,L$5:L$54,"-")),"-"))</f>
        <v>4.333333333333333</v>
      </c>
      <c r="M283" s="310">
        <f t="array" ref="M283">IF(M77="-","-",IF( M77&gt;0,AVERAGE(IF($Q$5:$Q$54=$G283,M$5:M$54,"-")),"-"))</f>
        <v>4</v>
      </c>
      <c r="N283" s="310">
        <f t="array" ref="N283">IF(N77="-","-",IF( N77&gt;0,AVERAGE(IF($Q$5:$Q$54=$G283,N$5:N$54,"-")),"-"))</f>
        <v>4</v>
      </c>
      <c r="O283" s="310">
        <f t="array" ref="O283">IF(O77="-","-",IF( O77&gt;0,AVERAGE(IF($Q$5:$Q$54=$G283,O$5:O$54,"-")),"-"))</f>
        <v>4</v>
      </c>
      <c r="P283" s="310">
        <f t="array" ref="P283">IF(P77="-","-",IF( P77&gt;0,AVERAGE(IF($Q$5:$Q$54=$G283,P$5:P$54,"-")),"-"))</f>
        <v>4</v>
      </c>
      <c r="Q283" s="311">
        <f t="array" ref="Q283">IF(Q77="-","-",AVERAGE(IF($Q$5:$Q$54=$G283,H$5:P$54,"-")))</f>
        <v>4.0188679245283021</v>
      </c>
      <c r="R283" s="186"/>
      <c r="S283" s="272"/>
      <c r="T283" s="272"/>
      <c r="U283" s="272"/>
      <c r="V283" s="272"/>
      <c r="W283" s="272"/>
      <c r="X283" s="141"/>
      <c r="Y283" s="269"/>
      <c r="Z283" s="269"/>
      <c r="AA283" s="269"/>
      <c r="AB283" s="269"/>
      <c r="AC283" s="269"/>
      <c r="AD283" s="269"/>
      <c r="AE283" s="269"/>
      <c r="AF283" s="269"/>
      <c r="AG283" s="269"/>
      <c r="AH283" s="269"/>
      <c r="AI283" s="269"/>
      <c r="AJ283" s="269"/>
      <c r="AK283" s="269"/>
      <c r="AL283" s="269"/>
      <c r="AM283" s="269"/>
      <c r="AN283" s="269"/>
      <c r="AO283" s="269"/>
      <c r="AP283" s="269"/>
      <c r="AQ283" s="269"/>
      <c r="AR283" s="269"/>
      <c r="AS283" s="269"/>
      <c r="AT283" s="269"/>
      <c r="AU283" s="269"/>
      <c r="AV283" s="269"/>
      <c r="AW283" s="269"/>
      <c r="AX283" s="269"/>
      <c r="AY283" s="269"/>
      <c r="AZ283" s="269"/>
      <c r="BA283" s="269"/>
      <c r="BB283" s="269"/>
      <c r="BE283" s="12"/>
      <c r="BF283" s="12"/>
      <c r="BG283" s="12"/>
      <c r="BH283" s="12"/>
      <c r="BI283" s="12"/>
      <c r="BJ283" s="12"/>
      <c r="BK283" s="12"/>
      <c r="BL283" s="12"/>
      <c r="BM283" s="12"/>
      <c r="BN283" s="12"/>
      <c r="BO283" s="12"/>
      <c r="BP283" s="12"/>
      <c r="BQ283" s="12"/>
      <c r="BR283" s="12"/>
      <c r="BS283" s="12"/>
      <c r="BT283" s="12"/>
    </row>
    <row r="284" spans="1:72" s="273" customFormat="1" ht="12.75" customHeight="1">
      <c r="A284" s="19"/>
      <c r="B284" s="19"/>
      <c r="C284" s="19"/>
      <c r="D284" s="118"/>
      <c r="E284" s="136"/>
      <c r="F284" s="136"/>
      <c r="G284" s="153">
        <f t="shared" si="32"/>
        <v>5</v>
      </c>
      <c r="H284" s="310">
        <f t="array" ref="H284">IF(H78="-","-",IF( H78&gt;0,AVERAGE(IF($Q$5:$Q$54=$G284,H$5:H$54,"-")),"-"))</f>
        <v>5</v>
      </c>
      <c r="I284" s="310">
        <f t="array" ref="I284">IF(I78="-","-",IF( I78&gt;0,AVERAGE(IF($Q$5:$Q$54=$G284,I$5:I$54,"-")),"-"))</f>
        <v>5</v>
      </c>
      <c r="J284" s="310">
        <f t="array" ref="J284">IF(J78="-","-",IF( J78&gt;0,AVERAGE(IF($Q$5:$Q$54=$G284,J$5:J$54,"-")),"-"))</f>
        <v>5.2</v>
      </c>
      <c r="K284" s="310">
        <f t="array" ref="K284">IF(K78="-","-",IF( K78&gt;0,AVERAGE(IF($Q$5:$Q$54=$G284,K$5:K$54,"-")),"-"))</f>
        <v>5</v>
      </c>
      <c r="L284" s="310">
        <f t="array" ref="L284">IF(L78="-","-",IF( L78&gt;0,AVERAGE(IF($Q$5:$Q$54=$G284,L$5:L$54,"-")),"-"))</f>
        <v>5</v>
      </c>
      <c r="M284" s="310">
        <f t="array" ref="M284">IF(M78="-","-",IF( M78&gt;0,AVERAGE(IF($Q$5:$Q$54=$G284,M$5:M$54,"-")),"-"))</f>
        <v>5</v>
      </c>
      <c r="N284" s="310">
        <f t="array" ref="N284">IF(N78="-","-",IF( N78&gt;0,AVERAGE(IF($Q$5:$Q$54=$G284,N$5:N$54,"-")),"-"))</f>
        <v>5</v>
      </c>
      <c r="O284" s="310">
        <f t="array" ref="O284">IF(O78="-","-",IF( O78&gt;0,AVERAGE(IF($Q$5:$Q$54=$G284,O$5:O$54,"-")),"-"))</f>
        <v>5</v>
      </c>
      <c r="P284" s="310">
        <f t="array" ref="P284">IF(P78="-","-",IF( P78&gt;0,AVERAGE(IF($Q$5:$Q$54=$G284,P$5:P$54,"-")),"-"))</f>
        <v>5</v>
      </c>
      <c r="Q284" s="311">
        <f t="array" ref="Q284">IF(Q78="-","-",AVERAGE(IF($Q$5:$Q$54=$G284,H$5:P$54,"-")))</f>
        <v>5.0222222222222221</v>
      </c>
      <c r="R284" s="186"/>
      <c r="S284" s="272"/>
      <c r="T284" s="272"/>
      <c r="U284" s="272"/>
      <c r="V284" s="272"/>
      <c r="W284" s="272"/>
      <c r="X284" s="141"/>
      <c r="Y284" s="269"/>
      <c r="Z284" s="269"/>
      <c r="AA284" s="269"/>
      <c r="AB284" s="269"/>
      <c r="AC284" s="269"/>
      <c r="AD284" s="269"/>
      <c r="AE284" s="269"/>
      <c r="AF284" s="269"/>
      <c r="AG284" s="269"/>
      <c r="AH284" s="269"/>
      <c r="AI284" s="269"/>
      <c r="AJ284" s="269"/>
      <c r="AK284" s="269"/>
      <c r="AL284" s="269"/>
      <c r="AM284" s="269"/>
      <c r="AN284" s="269"/>
      <c r="AO284" s="269"/>
      <c r="AP284" s="269"/>
      <c r="AQ284" s="269"/>
      <c r="AR284" s="269"/>
      <c r="AS284" s="269"/>
      <c r="AT284" s="269"/>
      <c r="AU284" s="269"/>
      <c r="AV284" s="269"/>
      <c r="AW284" s="269"/>
      <c r="AX284" s="269"/>
      <c r="AY284" s="269"/>
      <c r="AZ284" s="269"/>
      <c r="BA284" s="269"/>
      <c r="BB284" s="269"/>
      <c r="BE284" s="12"/>
      <c r="BF284" s="12"/>
      <c r="BG284" s="12"/>
      <c r="BH284" s="12"/>
      <c r="BI284" s="12"/>
      <c r="BJ284" s="12"/>
      <c r="BK284" s="12"/>
      <c r="BL284" s="12"/>
      <c r="BM284" s="12"/>
      <c r="BN284" s="12"/>
      <c r="BO284" s="12"/>
      <c r="BP284" s="12"/>
      <c r="BQ284" s="12"/>
      <c r="BR284" s="12"/>
      <c r="BS284" s="12"/>
      <c r="BT284" s="12"/>
    </row>
    <row r="285" spans="1:72" s="273" customFormat="1" ht="12.75" customHeight="1">
      <c r="A285" s="19"/>
      <c r="B285" s="19"/>
      <c r="C285" s="19"/>
      <c r="D285" s="118"/>
      <c r="E285" s="136"/>
      <c r="F285" s="136"/>
      <c r="G285" s="153">
        <f t="shared" si="32"/>
        <v>6</v>
      </c>
      <c r="H285" s="310">
        <f t="array" ref="H285">IF(H79="-","-",IF( H79&gt;0,AVERAGE(IF($Q$5:$Q$54=$G285,H$5:H$54,"-")),"-"))</f>
        <v>6</v>
      </c>
      <c r="I285" s="310">
        <f t="array" ref="I285">IF(I79="-","-",IF( I79&gt;0,AVERAGE(IF($Q$5:$Q$54=$G285,I$5:I$54,"-")),"-"))</f>
        <v>5.8888888888888893</v>
      </c>
      <c r="J285" s="310">
        <f t="array" ref="J285">IF(J79="-","-",IF( J79&gt;0,AVERAGE(IF($Q$5:$Q$54=$G285,J$5:J$54,"-")),"-"))</f>
        <v>6</v>
      </c>
      <c r="K285" s="310">
        <f t="array" ref="K285">IF(K79="-","-",IF( K79&gt;0,AVERAGE(IF($Q$5:$Q$54=$G285,K$5:K$54,"-")),"-"))</f>
        <v>6</v>
      </c>
      <c r="L285" s="310">
        <f t="array" ref="L285">IF(L79="-","-",IF( L79&gt;0,AVERAGE(IF($Q$5:$Q$54=$G285,L$5:L$54,"-")),"-"))</f>
        <v>6.1111111111111107</v>
      </c>
      <c r="M285" s="310">
        <f t="array" ref="M285">IF(M79="-","-",IF( M79&gt;0,AVERAGE(IF($Q$5:$Q$54=$G285,M$5:M$54,"-")),"-"))</f>
        <v>5.8888888888888893</v>
      </c>
      <c r="N285" s="310">
        <f t="array" ref="N285">IF(N79="-","-",IF( N79&gt;0,AVERAGE(IF($Q$5:$Q$54=$G285,N$5:N$54,"-")),"-"))</f>
        <v>5.8888888888888893</v>
      </c>
      <c r="O285" s="310">
        <f t="array" ref="O285">IF(O79="-","-",IF( O79&gt;0,AVERAGE(IF($Q$5:$Q$54=$G285,O$5:O$54,"-")),"-"))</f>
        <v>6</v>
      </c>
      <c r="P285" s="310">
        <f t="array" ref="P285">IF(P79="-","-",IF( P79&gt;0,AVERAGE(IF($Q$5:$Q$54=$G285,P$5:P$54,"-")),"-"))</f>
        <v>6</v>
      </c>
      <c r="Q285" s="311">
        <f t="array" ref="Q285">IF(Q79="-","-",AVERAGE(IF($Q$5:$Q$54=$G285,H$5:P$54,"-")))</f>
        <v>5.9753086419753085</v>
      </c>
      <c r="R285" s="186"/>
      <c r="S285" s="272"/>
      <c r="T285" s="272"/>
      <c r="U285" s="272"/>
      <c r="V285" s="272"/>
      <c r="W285" s="272"/>
      <c r="X285" s="141"/>
      <c r="Y285" s="269"/>
      <c r="Z285" s="269"/>
      <c r="AA285" s="269"/>
      <c r="AB285" s="269"/>
      <c r="AC285" s="269"/>
      <c r="AD285" s="269"/>
      <c r="AE285" s="269"/>
      <c r="AF285" s="269"/>
      <c r="AG285" s="269"/>
      <c r="AH285" s="269"/>
      <c r="AI285" s="269"/>
      <c r="AJ285" s="269"/>
      <c r="AK285" s="269"/>
      <c r="AL285" s="269"/>
      <c r="AM285" s="269"/>
      <c r="AN285" s="269"/>
      <c r="AO285" s="269"/>
      <c r="AP285" s="269"/>
      <c r="AQ285" s="269"/>
      <c r="AR285" s="269"/>
      <c r="AS285" s="269"/>
      <c r="AT285" s="269"/>
      <c r="AU285" s="269"/>
      <c r="AV285" s="269"/>
      <c r="AW285" s="269"/>
      <c r="AX285" s="269"/>
      <c r="AY285" s="269"/>
      <c r="AZ285" s="269"/>
      <c r="BA285" s="269"/>
      <c r="BB285" s="269"/>
      <c r="BE285" s="12"/>
      <c r="BF285" s="12"/>
      <c r="BG285" s="12"/>
      <c r="BH285" s="12"/>
      <c r="BI285" s="12"/>
      <c r="BJ285" s="12"/>
      <c r="BK285" s="12"/>
      <c r="BL285" s="12"/>
      <c r="BM285" s="12"/>
      <c r="BN285" s="12"/>
      <c r="BO285" s="12"/>
      <c r="BP285" s="12"/>
      <c r="BQ285" s="12"/>
      <c r="BR285" s="12"/>
      <c r="BS285" s="12"/>
      <c r="BT285" s="12"/>
    </row>
    <row r="286" spans="1:72" s="273" customFormat="1" ht="12.75" customHeight="1">
      <c r="A286" s="19"/>
      <c r="B286" s="19"/>
      <c r="C286" s="19"/>
      <c r="D286" s="118"/>
      <c r="E286" s="136"/>
      <c r="F286" s="136"/>
      <c r="G286" s="153">
        <f t="shared" si="32"/>
        <v>7</v>
      </c>
      <c r="H286" s="310">
        <f t="array" ref="H286">IF(H80="-","-",IF( H80&gt;0,AVERAGE(IF($Q$5:$Q$54=$G286,H$5:H$54,"-")),"-"))</f>
        <v>7</v>
      </c>
      <c r="I286" s="310">
        <f t="array" ref="I286">IF(I80="-","-",IF( I80&gt;0,AVERAGE(IF($Q$5:$Q$54=$G286,I$5:I$54,"-")),"-"))</f>
        <v>7</v>
      </c>
      <c r="J286" s="310">
        <f t="array" ref="J286">IF(J80="-","-",IF( J80&gt;0,AVERAGE(IF($Q$5:$Q$54=$G286,J$5:J$54,"-")),"-"))</f>
        <v>7</v>
      </c>
      <c r="K286" s="310">
        <f t="array" ref="K286">IF(K80="-","-",IF( K80&gt;0,AVERAGE(IF($Q$5:$Q$54=$G286,K$5:K$54,"-")),"-"))</f>
        <v>7</v>
      </c>
      <c r="L286" s="310">
        <f t="array" ref="L286">IF(L80="-","-",IF( L80&gt;0,AVERAGE(IF($Q$5:$Q$54=$G286,L$5:L$54,"-")),"-"))</f>
        <v>6.8571428571428568</v>
      </c>
      <c r="M286" s="310">
        <f t="array" ref="M286">IF(M80="-","-",IF( M80&gt;0,AVERAGE(IF($Q$5:$Q$54=$G286,M$5:M$54,"-")),"-"))</f>
        <v>6.8571428571428568</v>
      </c>
      <c r="N286" s="310">
        <f t="array" ref="N286">IF(N80="-","-",IF( N80&gt;0,AVERAGE(IF($Q$5:$Q$54=$G286,N$5:N$54,"-")),"-"))</f>
        <v>7</v>
      </c>
      <c r="O286" s="310">
        <f t="array" ref="O286">IF(O80="-","-",IF( O80&gt;0,AVERAGE(IF($Q$5:$Q$54=$G286,O$5:O$54,"-")),"-"))</f>
        <v>7</v>
      </c>
      <c r="P286" s="310">
        <f t="array" ref="P286">IF(P80="-","-",IF( P80&gt;0,AVERAGE(IF($Q$5:$Q$54=$G286,P$5:P$54,"-")),"-"))</f>
        <v>7</v>
      </c>
      <c r="Q286" s="311">
        <f t="array" ref="Q286">IF(Q80="-","-",AVERAGE(IF($Q$5:$Q$54=$G286,H$5:P$54,"-")))</f>
        <v>6.9682539682539684</v>
      </c>
      <c r="R286" s="186"/>
      <c r="S286" s="272"/>
      <c r="T286" s="272"/>
      <c r="U286" s="272"/>
      <c r="V286" s="272"/>
      <c r="W286" s="272"/>
      <c r="X286" s="141"/>
      <c r="Y286" s="269"/>
      <c r="Z286" s="269"/>
      <c r="AA286" s="269"/>
      <c r="AB286" s="269"/>
      <c r="AC286" s="269"/>
      <c r="AD286" s="269"/>
      <c r="AE286" s="269"/>
      <c r="AF286" s="269"/>
      <c r="AG286" s="269"/>
      <c r="AH286" s="269"/>
      <c r="AI286" s="269"/>
      <c r="AJ286" s="269"/>
      <c r="AK286" s="269"/>
      <c r="AL286" s="269"/>
      <c r="AM286" s="269"/>
      <c r="AN286" s="269"/>
      <c r="AO286" s="269"/>
      <c r="AP286" s="269"/>
      <c r="AQ286" s="269"/>
      <c r="AR286" s="269"/>
      <c r="AS286" s="269"/>
      <c r="AT286" s="269"/>
      <c r="AU286" s="269"/>
      <c r="AV286" s="269"/>
      <c r="AW286" s="269"/>
      <c r="AX286" s="269"/>
      <c r="AY286" s="269"/>
      <c r="AZ286" s="269"/>
      <c r="BA286" s="269"/>
      <c r="BB286" s="269"/>
      <c r="BE286" s="12"/>
      <c r="BF286" s="12"/>
      <c r="BG286" s="12"/>
      <c r="BH286" s="12"/>
      <c r="BI286" s="12"/>
      <c r="BJ286" s="12"/>
      <c r="BK286" s="12"/>
      <c r="BL286" s="12"/>
      <c r="BM286" s="12"/>
      <c r="BN286" s="12"/>
      <c r="BO286" s="12"/>
      <c r="BP286" s="12"/>
      <c r="BQ286" s="12"/>
      <c r="BR286" s="12"/>
      <c r="BS286" s="12"/>
      <c r="BT286" s="12"/>
    </row>
    <row r="287" spans="1:72" s="273" customFormat="1" ht="12.75" customHeight="1">
      <c r="A287" s="19"/>
      <c r="B287" s="19"/>
      <c r="C287" s="19"/>
      <c r="D287" s="118"/>
      <c r="E287" s="136"/>
      <c r="F287" s="136"/>
      <c r="G287" s="153">
        <f t="shared" si="32"/>
        <v>8</v>
      </c>
      <c r="H287" s="310">
        <f t="array" ref="H287">IF(H81="-","-",IF( H81&gt;0,AVERAGE(IF($Q$5:$Q$54=$G287,H$5:H$54,"-")),"-"))</f>
        <v>8</v>
      </c>
      <c r="I287" s="310">
        <f t="array" ref="I287">IF(I81="-","-",IF( I81&gt;0,AVERAGE(IF($Q$5:$Q$54=$G287,I$5:I$54,"-")),"-"))</f>
        <v>8</v>
      </c>
      <c r="J287" s="310">
        <f t="array" ref="J287">IF(J81="-","-",IF( J81&gt;0,AVERAGE(IF($Q$5:$Q$54=$G287,J$5:J$54,"-")),"-"))</f>
        <v>8</v>
      </c>
      <c r="K287" s="310">
        <f t="array" ref="K287">IF(K81="-","-",IF( K81&gt;0,AVERAGE(IF($Q$5:$Q$54=$G287,K$5:K$54,"-")),"-"))</f>
        <v>8</v>
      </c>
      <c r="L287" s="310">
        <f t="array" ref="L287">IF(L81="-","-",IF( L81&gt;0,AVERAGE(IF($Q$5:$Q$54=$G287,L$5:L$54,"-")),"-"))</f>
        <v>7.75</v>
      </c>
      <c r="M287" s="310">
        <f t="array" ref="M287">IF(M81="-","-",IF( M81&gt;0,AVERAGE(IF($Q$5:$Q$54=$G287,M$5:M$54,"-")),"-"))</f>
        <v>8</v>
      </c>
      <c r="N287" s="310">
        <f t="array" ref="N287">IF(N81="-","-",IF( N81&gt;0,AVERAGE(IF($Q$5:$Q$54=$G287,N$5:N$54,"-")),"-"))</f>
        <v>8</v>
      </c>
      <c r="O287" s="310">
        <f t="array" ref="O287">IF(O81="-","-",IF( O81&gt;0,AVERAGE(IF($Q$5:$Q$54=$G287,O$5:O$54,"-")),"-"))</f>
        <v>8</v>
      </c>
      <c r="P287" s="310">
        <f t="array" ref="P287">IF(P81="-","-",IF( P81&gt;0,AVERAGE(IF($Q$5:$Q$54=$G287,P$5:P$54,"-")),"-"))</f>
        <v>7.75</v>
      </c>
      <c r="Q287" s="311">
        <f t="array" ref="Q287">IF(Q81="-","-",AVERAGE(IF($Q$5:$Q$54=$G287,H$5:P$54,"-")))</f>
        <v>7.9444444444444446</v>
      </c>
      <c r="R287" s="186"/>
      <c r="S287" s="272"/>
      <c r="T287" s="272"/>
      <c r="U287" s="272"/>
      <c r="V287" s="272"/>
      <c r="W287" s="272"/>
      <c r="X287" s="141"/>
      <c r="Y287" s="269"/>
      <c r="Z287" s="269"/>
      <c r="AA287" s="269"/>
      <c r="AB287" s="269"/>
      <c r="AC287" s="269"/>
      <c r="AD287" s="269"/>
      <c r="AE287" s="269"/>
      <c r="AF287" s="269"/>
      <c r="AG287" s="269"/>
      <c r="AH287" s="269"/>
      <c r="AI287" s="269"/>
      <c r="AJ287" s="269"/>
      <c r="AK287" s="269"/>
      <c r="AL287" s="269"/>
      <c r="AM287" s="269"/>
      <c r="AN287" s="269"/>
      <c r="AO287" s="269"/>
      <c r="AP287" s="269"/>
      <c r="AQ287" s="269"/>
      <c r="AR287" s="269"/>
      <c r="AS287" s="269"/>
      <c r="AT287" s="269"/>
      <c r="AU287" s="269"/>
      <c r="AV287" s="269"/>
      <c r="AW287" s="269"/>
      <c r="AX287" s="269"/>
      <c r="AY287" s="269"/>
      <c r="AZ287" s="269"/>
      <c r="BA287" s="269"/>
      <c r="BB287" s="269"/>
      <c r="BE287" s="12"/>
      <c r="BF287" s="12"/>
      <c r="BG287" s="12"/>
      <c r="BH287" s="12"/>
      <c r="BI287" s="12"/>
      <c r="BJ287" s="12"/>
      <c r="BK287" s="12"/>
      <c r="BL287" s="12"/>
      <c r="BM287" s="12"/>
      <c r="BN287" s="12"/>
      <c r="BO287" s="12"/>
      <c r="BP287" s="12"/>
      <c r="BQ287" s="12"/>
      <c r="BR287" s="12"/>
      <c r="BS287" s="12"/>
      <c r="BT287" s="12"/>
    </row>
    <row r="288" spans="1:72" s="273" customFormat="1" ht="12.75" customHeight="1">
      <c r="A288" s="19"/>
      <c r="B288" s="19"/>
      <c r="C288" s="19"/>
      <c r="D288" s="118"/>
      <c r="E288" s="136"/>
      <c r="F288" s="136"/>
      <c r="G288" s="153">
        <f t="shared" si="32"/>
        <v>9</v>
      </c>
      <c r="H288" s="310">
        <f t="array" ref="H288">IF(H82="-","-",IF( H82&gt;0,AVERAGE(IF($Q$5:$Q$54=$G288,H$5:H$54,"-")),"-"))</f>
        <v>9</v>
      </c>
      <c r="I288" s="310">
        <f t="array" ref="I288">IF(I82="-","-",IF( I82&gt;0,AVERAGE(IF($Q$5:$Q$54=$G288,I$5:I$54,"-")),"-"))</f>
        <v>9</v>
      </c>
      <c r="J288" s="310">
        <f t="array" ref="J288">IF(J82="-","-",IF( J82&gt;0,AVERAGE(IF($Q$5:$Q$54=$G288,J$5:J$54,"-")),"-"))</f>
        <v>9</v>
      </c>
      <c r="K288" s="310">
        <f t="array" ref="K288">IF(K82="-","-",IF( K82&gt;0,AVERAGE(IF($Q$5:$Q$54=$G288,K$5:K$54,"-")),"-"))</f>
        <v>9</v>
      </c>
      <c r="L288" s="310">
        <f t="array" ref="L288">IF(L82="-","-",IF( L82&gt;0,AVERAGE(IF($Q$5:$Q$54=$G288,L$5:L$54,"-")),"-"))</f>
        <v>9.5</v>
      </c>
      <c r="M288" s="310">
        <f t="array" ref="M288">IF(M82="-","-",IF( M82&gt;0,AVERAGE(IF($Q$5:$Q$54=$G288,M$5:M$54,"-")),"-"))</f>
        <v>9</v>
      </c>
      <c r="N288" s="310">
        <f t="array" ref="N288">IF(N82="-","-",IF( N82&gt;0,AVERAGE(IF($Q$5:$Q$54=$G288,N$5:N$54,"-")),"-"))</f>
        <v>9</v>
      </c>
      <c r="O288" s="310">
        <f t="array" ref="O288">IF(O82="-","-",IF( O82&gt;0,AVERAGE(IF($Q$5:$Q$54=$G288,O$5:O$54,"-")),"-"))</f>
        <v>9.5</v>
      </c>
      <c r="P288" s="310">
        <f t="array" ref="P288">IF(P82="-","-",IF( P82&gt;0,AVERAGE(IF($Q$5:$Q$54=$G288,P$5:P$54,"-")),"-"))</f>
        <v>8.5</v>
      </c>
      <c r="Q288" s="311">
        <f t="array" ref="Q288">IF(Q82="-","-",AVERAGE(IF($Q$5:$Q$54=$G288,H$5:P$54,"-")))</f>
        <v>9.0555555555555554</v>
      </c>
      <c r="R288" s="186"/>
      <c r="S288" s="272"/>
      <c r="T288" s="272"/>
      <c r="U288" s="272"/>
      <c r="V288" s="272"/>
      <c r="W288" s="272"/>
      <c r="X288" s="141"/>
      <c r="Y288" s="269"/>
      <c r="Z288" s="269"/>
      <c r="AA288" s="269"/>
      <c r="AB288" s="269"/>
      <c r="AC288" s="269"/>
      <c r="AD288" s="269"/>
      <c r="AE288" s="269"/>
      <c r="AF288" s="269"/>
      <c r="AG288" s="269"/>
      <c r="AH288" s="269"/>
      <c r="AI288" s="269"/>
      <c r="AJ288" s="269"/>
      <c r="AK288" s="269"/>
      <c r="AL288" s="269"/>
      <c r="AM288" s="269"/>
      <c r="AN288" s="269"/>
      <c r="AO288" s="269"/>
      <c r="AP288" s="269"/>
      <c r="AQ288" s="269"/>
      <c r="AR288" s="269"/>
      <c r="AS288" s="269"/>
      <c r="AT288" s="269"/>
      <c r="AU288" s="269"/>
      <c r="AV288" s="269"/>
      <c r="AW288" s="269"/>
      <c r="AX288" s="269"/>
      <c r="AY288" s="269"/>
      <c r="AZ288" s="269"/>
      <c r="BA288" s="269"/>
      <c r="BB288" s="269"/>
      <c r="BE288" s="12"/>
      <c r="BF288" s="12"/>
      <c r="BG288" s="12"/>
      <c r="BH288" s="12"/>
      <c r="BI288" s="12"/>
      <c r="BJ288" s="12"/>
      <c r="BK288" s="12"/>
      <c r="BL288" s="12"/>
      <c r="BM288" s="12"/>
      <c r="BN288" s="12"/>
      <c r="BO288" s="12"/>
      <c r="BP288" s="12"/>
      <c r="BQ288" s="12"/>
      <c r="BR288" s="12"/>
      <c r="BS288" s="12"/>
      <c r="BT288" s="12"/>
    </row>
    <row r="289" spans="1:72" s="273" customFormat="1" ht="12.75" customHeight="1">
      <c r="A289" s="19"/>
      <c r="B289" s="19"/>
      <c r="C289" s="19"/>
      <c r="D289" s="118"/>
      <c r="E289" s="136"/>
      <c r="F289" s="136"/>
      <c r="G289" s="153">
        <f t="shared" si="32"/>
        <v>10</v>
      </c>
      <c r="H289" s="310">
        <f t="array" ref="H289">IF(H83="-","-",IF( H83&gt;0,AVERAGE(IF($Q$5:$Q$54=$G289,H$5:H$54,"-")),"-"))</f>
        <v>9.75</v>
      </c>
      <c r="I289" s="310">
        <f t="array" ref="I289">IF(I83="-","-",IF( I83&gt;0,AVERAGE(IF($Q$5:$Q$54=$G289,I$5:I$54,"-")),"-"))</f>
        <v>10</v>
      </c>
      <c r="J289" s="310">
        <f t="array" ref="J289">IF(J83="-","-",IF( J83&gt;0,AVERAGE(IF($Q$5:$Q$54=$G289,J$5:J$54,"-")),"-"))</f>
        <v>10.25</v>
      </c>
      <c r="K289" s="310">
        <f t="array" ref="K289">IF(K83="-","-",IF( K83&gt;0,AVERAGE(IF($Q$5:$Q$54=$G289,K$5:K$54,"-")),"-"))</f>
        <v>10.25</v>
      </c>
      <c r="L289" s="310">
        <f t="array" ref="L289">IF(L83="-","-",IF( L83&gt;0,AVERAGE(IF($Q$5:$Q$54=$G289,L$5:L$54,"-")),"-"))</f>
        <v>10</v>
      </c>
      <c r="M289" s="310">
        <f t="array" ref="M289">IF(M83="-","-",IF( M83&gt;0,AVERAGE(IF($Q$5:$Q$54=$G289,M$5:M$54,"-")),"-"))</f>
        <v>10.5</v>
      </c>
      <c r="N289" s="310">
        <f t="array" ref="N289">IF(N83="-","-",IF( N83&gt;0,AVERAGE(IF($Q$5:$Q$54=$G289,N$5:N$54,"-")),"-"))</f>
        <v>10</v>
      </c>
      <c r="O289" s="310">
        <f t="array" ref="O289">IF(O83="-","-",IF( O83&gt;0,AVERAGE(IF($Q$5:$Q$54=$G289,O$5:O$54,"-")),"-"))</f>
        <v>10</v>
      </c>
      <c r="P289" s="310">
        <f t="array" ref="P289">IF(P83="-","-",IF( P83&gt;0,AVERAGE(IF($Q$5:$Q$54=$G289,P$5:P$54,"-")),"-"))</f>
        <v>9.75</v>
      </c>
      <c r="Q289" s="311">
        <f t="array" ref="Q289">IF(Q83="-","-",AVERAGE(IF($Q$5:$Q$54=$G289,H$5:P$54,"-")))</f>
        <v>10.057142857142857</v>
      </c>
      <c r="R289" s="186"/>
      <c r="S289" s="272"/>
      <c r="T289" s="272"/>
      <c r="U289" s="272"/>
      <c r="V289" s="272"/>
      <c r="W289" s="272"/>
      <c r="X289" s="141"/>
      <c r="Y289" s="269"/>
      <c r="Z289" s="269"/>
      <c r="AA289" s="269"/>
      <c r="AB289" s="269"/>
      <c r="AC289" s="269"/>
      <c r="AD289" s="269"/>
      <c r="AE289" s="269"/>
      <c r="AF289" s="269"/>
      <c r="AG289" s="269"/>
      <c r="AH289" s="269"/>
      <c r="AI289" s="269"/>
      <c r="AJ289" s="269"/>
      <c r="AK289" s="269"/>
      <c r="AL289" s="269"/>
      <c r="AM289" s="269"/>
      <c r="AN289" s="269"/>
      <c r="AO289" s="269"/>
      <c r="AP289" s="269"/>
      <c r="AQ289" s="269"/>
      <c r="AR289" s="269"/>
      <c r="AS289" s="269"/>
      <c r="AT289" s="269"/>
      <c r="AU289" s="269"/>
      <c r="AV289" s="269"/>
      <c r="AW289" s="269"/>
      <c r="AX289" s="269"/>
      <c r="AY289" s="269"/>
      <c r="AZ289" s="269"/>
      <c r="BA289" s="269"/>
      <c r="BB289" s="269"/>
      <c r="BE289" s="12"/>
      <c r="BF289" s="12"/>
      <c r="BG289" s="12"/>
      <c r="BH289" s="12"/>
      <c r="BI289" s="12"/>
      <c r="BJ289" s="12"/>
      <c r="BK289" s="12"/>
      <c r="BL289" s="12"/>
      <c r="BM289" s="12"/>
      <c r="BN289" s="12"/>
      <c r="BO289" s="12"/>
      <c r="BP289" s="12"/>
      <c r="BQ289" s="12"/>
      <c r="BR289" s="12"/>
      <c r="BS289" s="12"/>
      <c r="BT289" s="12"/>
    </row>
    <row r="290" spans="1:72" s="273" customFormat="1" ht="12.75" customHeight="1">
      <c r="A290" s="19"/>
      <c r="B290" s="19"/>
      <c r="C290" s="19"/>
      <c r="D290" s="118"/>
      <c r="E290" s="136"/>
      <c r="F290" s="136"/>
      <c r="G290" s="153">
        <f t="shared" si="32"/>
        <v>11</v>
      </c>
      <c r="H290" s="310">
        <f t="array" ref="H290">IF(H84="-","-",IF( H84&gt;0,AVERAGE(IF($Q$5:$Q$54=$G290,H$5:H$54,"-")),"-"))</f>
        <v>11</v>
      </c>
      <c r="I290" s="310">
        <f t="array" ref="I290">IF(I84="-","-",IF( I84&gt;0,AVERAGE(IF($Q$5:$Q$54=$G290,I$5:I$54,"-")),"-"))</f>
        <v>10.666666666666666</v>
      </c>
      <c r="J290" s="310">
        <f t="array" ref="J290">IF(J84="-","-",IF( J84&gt;0,AVERAGE(IF($Q$5:$Q$54=$G290,J$5:J$54,"-")),"-"))</f>
        <v>11.333333333333334</v>
      </c>
      <c r="K290" s="310">
        <f t="array" ref="K290">IF(K84="-","-",IF( K84&gt;0,AVERAGE(IF($Q$5:$Q$54=$G290,K$5:K$54,"-")),"-"))</f>
        <v>11</v>
      </c>
      <c r="L290" s="310">
        <f t="array" ref="L290">IF(L84="-","-",IF( L84&gt;0,AVERAGE(IF($Q$5:$Q$54=$G290,L$5:L$54,"-")),"-"))</f>
        <v>11.333333333333334</v>
      </c>
      <c r="M290" s="310">
        <f t="array" ref="M290">IF(M84="-","-",IF( M84&gt;0,AVERAGE(IF($Q$5:$Q$54=$G290,M$5:M$54,"-")),"-"))</f>
        <v>10.666666666666666</v>
      </c>
      <c r="N290" s="310">
        <f t="array" ref="N290">IF(N84="-","-",IF( N84&gt;0,AVERAGE(IF($Q$5:$Q$54=$G290,N$5:N$54,"-")),"-"))</f>
        <v>13</v>
      </c>
      <c r="O290" s="310">
        <f t="array" ref="O290">IF(O84="-","-",IF( O84&gt;0,AVERAGE(IF($Q$5:$Q$54=$G290,O$5:O$54,"-")),"-"))</f>
        <v>11.333333333333334</v>
      </c>
      <c r="P290" s="310">
        <f t="array" ref="P290">IF(P84="-","-",IF( P84&gt;0,AVERAGE(IF($Q$5:$Q$54=$G290,P$5:P$54,"-")),"-"))</f>
        <v>10.333333333333334</v>
      </c>
      <c r="Q290" s="311">
        <f t="array" ref="Q290">IF(Q84="-","-",AVERAGE(IF($Q$5:$Q$54=$G290,H$5:P$54,"-")))</f>
        <v>11.115384615384615</v>
      </c>
      <c r="R290" s="186"/>
      <c r="S290" s="272"/>
      <c r="T290" s="272"/>
      <c r="U290" s="272"/>
      <c r="V290" s="272"/>
      <c r="W290" s="272"/>
      <c r="X290" s="141"/>
      <c r="Y290" s="269"/>
      <c r="Z290" s="269"/>
      <c r="AA290" s="269"/>
      <c r="AB290" s="269"/>
      <c r="AC290" s="269"/>
      <c r="AD290" s="269"/>
      <c r="AE290" s="269"/>
      <c r="AF290" s="269"/>
      <c r="AG290" s="269"/>
      <c r="AH290" s="269"/>
      <c r="AI290" s="269"/>
      <c r="AJ290" s="269"/>
      <c r="AK290" s="269"/>
      <c r="AL290" s="269"/>
      <c r="AM290" s="269"/>
      <c r="AN290" s="269"/>
      <c r="AO290" s="269"/>
      <c r="AP290" s="269"/>
      <c r="AQ290" s="269"/>
      <c r="AR290" s="269"/>
      <c r="AS290" s="269"/>
      <c r="AT290" s="269"/>
      <c r="AU290" s="269"/>
      <c r="AV290" s="269"/>
      <c r="AW290" s="269"/>
      <c r="AX290" s="269"/>
      <c r="AY290" s="269"/>
      <c r="AZ290" s="269"/>
      <c r="BA290" s="269"/>
      <c r="BB290" s="269"/>
      <c r="BE290" s="12"/>
      <c r="BF290" s="12"/>
      <c r="BG290" s="12"/>
      <c r="BH290" s="12"/>
      <c r="BI290" s="12"/>
      <c r="BJ290" s="12"/>
      <c r="BK290" s="12"/>
      <c r="BL290" s="12"/>
      <c r="BM290" s="12"/>
      <c r="BN290" s="12"/>
      <c r="BO290" s="12"/>
      <c r="BP290" s="12"/>
      <c r="BQ290" s="12"/>
      <c r="BR290" s="12"/>
      <c r="BS290" s="12"/>
      <c r="BT290" s="12"/>
    </row>
    <row r="291" spans="1:72" s="273" customFormat="1" ht="12.75" customHeight="1">
      <c r="A291" s="19"/>
      <c r="B291" s="19"/>
      <c r="C291" s="19"/>
      <c r="D291" s="118"/>
      <c r="E291" s="136"/>
      <c r="F291" s="136"/>
      <c r="G291" s="153">
        <f t="shared" si="32"/>
        <v>12</v>
      </c>
      <c r="H291" s="310">
        <f t="array" ref="H291">IF(H85="-","-",IF( H85&gt;0,AVERAGE(IF($Q$5:$Q$54=$G291,H$5:H$54,"-")),"-"))</f>
        <v>11</v>
      </c>
      <c r="I291" s="310">
        <f t="array" ref="I291">IF(I85="-","-",IF( I85&gt;0,AVERAGE(IF($Q$5:$Q$54=$G291,I$5:I$54,"-")),"-"))</f>
        <v>12</v>
      </c>
      <c r="J291" s="310">
        <f t="array" ref="J291">IF(J85="-","-",IF( J85&gt;0,AVERAGE(IF($Q$5:$Q$54=$G291,J$5:J$54,"-")),"-"))</f>
        <v>12</v>
      </c>
      <c r="K291" s="310">
        <f t="array" ref="K291">IF(K85="-","-",IF( K85&gt;0,AVERAGE(IF($Q$5:$Q$54=$G291,K$5:K$54,"-")),"-"))</f>
        <v>12</v>
      </c>
      <c r="L291" s="310">
        <f t="array" ref="L291">IF(L85="-","-",IF( L85&gt;0,AVERAGE(IF($Q$5:$Q$54=$G291,L$5:L$54,"-")),"-"))</f>
        <v>12</v>
      </c>
      <c r="M291" s="310">
        <f t="array" ref="M291">IF(M85="-","-",IF( M85&gt;0,AVERAGE(IF($Q$5:$Q$54=$G291,M$5:M$54,"-")),"-"))</f>
        <v>11</v>
      </c>
      <c r="N291" s="310">
        <f t="array" ref="N291">IF(N85="-","-",IF( N85&gt;0,AVERAGE(IF($Q$5:$Q$54=$G291,N$5:N$54,"-")),"-"))</f>
        <v>11</v>
      </c>
      <c r="O291" s="310">
        <f t="array" ref="O291">IF(O85="-","-",IF( O85&gt;0,AVERAGE(IF($Q$5:$Q$54=$G291,O$5:O$54,"-")),"-"))</f>
        <v>12</v>
      </c>
      <c r="P291" s="310">
        <f t="array" ref="P291">IF(P85="-","-",IF( P85&gt;0,AVERAGE(IF($Q$5:$Q$54=$G291,P$5:P$54,"-")),"-"))</f>
        <v>11</v>
      </c>
      <c r="Q291" s="311">
        <f t="array" ref="Q291">IF(Q85="-","-",AVERAGE(IF($Q$5:$Q$54=$G291,H$5:P$54,"-")))</f>
        <v>11.555555555555555</v>
      </c>
      <c r="R291" s="186"/>
      <c r="S291" s="272"/>
      <c r="T291" s="272"/>
      <c r="U291" s="272"/>
      <c r="V291" s="272"/>
      <c r="W291" s="272"/>
      <c r="X291" s="141"/>
      <c r="Y291" s="269"/>
      <c r="Z291" s="269"/>
      <c r="AA291" s="269"/>
      <c r="AB291" s="269"/>
      <c r="AC291" s="269"/>
      <c r="AD291" s="269"/>
      <c r="AE291" s="269"/>
      <c r="AF291" s="269"/>
      <c r="AG291" s="269"/>
      <c r="AH291" s="269"/>
      <c r="AI291" s="269"/>
      <c r="AJ291" s="269"/>
      <c r="AK291" s="269"/>
      <c r="AL291" s="269"/>
      <c r="AM291" s="269"/>
      <c r="AN291" s="269"/>
      <c r="AO291" s="269"/>
      <c r="AP291" s="269"/>
      <c r="AQ291" s="269"/>
      <c r="AR291" s="269"/>
      <c r="AS291" s="269"/>
      <c r="AT291" s="269"/>
      <c r="AU291" s="269"/>
      <c r="AV291" s="269"/>
      <c r="AW291" s="269"/>
      <c r="AX291" s="269"/>
      <c r="AY291" s="269"/>
      <c r="AZ291" s="269"/>
      <c r="BA291" s="269"/>
      <c r="BB291" s="269"/>
      <c r="BE291" s="12"/>
      <c r="BF291" s="12"/>
      <c r="BG291" s="12"/>
      <c r="BH291" s="12"/>
      <c r="BI291" s="12"/>
      <c r="BJ291" s="12"/>
      <c r="BK291" s="12"/>
      <c r="BL291" s="12"/>
      <c r="BM291" s="12"/>
      <c r="BN291" s="12"/>
      <c r="BO291" s="12"/>
      <c r="BP291" s="12"/>
      <c r="BQ291" s="12"/>
      <c r="BR291" s="12"/>
      <c r="BS291" s="12"/>
      <c r="BT291" s="12"/>
    </row>
    <row r="292" spans="1:72" s="273" customFormat="1" ht="12.75" customHeight="1">
      <c r="A292" s="19"/>
      <c r="B292" s="19"/>
      <c r="C292" s="19"/>
      <c r="D292" s="118"/>
      <c r="E292" s="136"/>
      <c r="F292" s="136"/>
      <c r="G292" s="153">
        <f t="shared" si="32"/>
        <v>13</v>
      </c>
      <c r="H292" s="310" t="str">
        <f t="array" ref="H292">IF(H86="-","-",IF( H86&gt;0,AVERAGE(IF($Q$5:$Q$54=$G292,H$5:H$54,"-")),"-"))</f>
        <v>-</v>
      </c>
      <c r="I292" s="310" t="str">
        <f t="array" ref="I292">IF(I86="-","-",IF( I86&gt;0,AVERAGE(IF($Q$5:$Q$54=$G292,I$5:I$54,"-")),"-"))</f>
        <v>-</v>
      </c>
      <c r="J292" s="310" t="str">
        <f t="array" ref="J292">IF(J86="-","-",IF( J86&gt;0,AVERAGE(IF($Q$5:$Q$54=$G292,J$5:J$54,"-")),"-"))</f>
        <v>-</v>
      </c>
      <c r="K292" s="310" t="str">
        <f t="array" ref="K292">IF(K86="-","-",IF( K86&gt;0,AVERAGE(IF($Q$5:$Q$54=$G292,K$5:K$54,"-")),"-"))</f>
        <v>-</v>
      </c>
      <c r="L292" s="310" t="str">
        <f t="array" ref="L292">IF(L86="-","-",IF( L86&gt;0,AVERAGE(IF($Q$5:$Q$54=$G292,L$5:L$54,"-")),"-"))</f>
        <v>-</v>
      </c>
      <c r="M292" s="310" t="str">
        <f t="array" ref="M292">IF(M86="-","-",IF( M86&gt;0,AVERAGE(IF($Q$5:$Q$54=$G292,M$5:M$54,"-")),"-"))</f>
        <v>-</v>
      </c>
      <c r="N292" s="310" t="str">
        <f t="array" ref="N292">IF(N86="-","-",IF( N86&gt;0,AVERAGE(IF($Q$5:$Q$54=$G292,N$5:N$54,"-")),"-"))</f>
        <v>-</v>
      </c>
      <c r="O292" s="310" t="str">
        <f t="array" ref="O292">IF(O86="-","-",IF( O86&gt;0,AVERAGE(IF($Q$5:$Q$54=$G292,O$5:O$54,"-")),"-"))</f>
        <v>-</v>
      </c>
      <c r="P292" s="310" t="str">
        <f t="array" ref="P292">IF(P86="-","-",IF( P86&gt;0,AVERAGE(IF($Q$5:$Q$54=$G292,P$5:P$54,"-")),"-"))</f>
        <v>-</v>
      </c>
      <c r="Q292" s="311" t="str">
        <f t="array" ref="Q292">IF(Q86="-","-",AVERAGE(IF($Q$5:$Q$54=$G292,H$5:P$54,"-")))</f>
        <v>-</v>
      </c>
      <c r="R292" s="186"/>
      <c r="S292" s="272"/>
      <c r="T292" s="272"/>
      <c r="U292" s="272"/>
      <c r="V292" s="272"/>
      <c r="W292" s="272"/>
      <c r="X292" s="141"/>
      <c r="Y292" s="269"/>
      <c r="Z292" s="269"/>
      <c r="AA292" s="269"/>
      <c r="AB292" s="269"/>
      <c r="AC292" s="269"/>
      <c r="AD292" s="269"/>
      <c r="AE292" s="269"/>
      <c r="AF292" s="269"/>
      <c r="AG292" s="269"/>
      <c r="AH292" s="269"/>
      <c r="AI292" s="269"/>
      <c r="AJ292" s="269"/>
      <c r="AK292" s="269"/>
      <c r="AL292" s="269"/>
      <c r="AM292" s="269"/>
      <c r="AN292" s="269"/>
      <c r="AO292" s="269"/>
      <c r="AP292" s="269"/>
      <c r="AQ292" s="269"/>
      <c r="AR292" s="269"/>
      <c r="AS292" s="269"/>
      <c r="AT292" s="269"/>
      <c r="AU292" s="269"/>
      <c r="AV292" s="269"/>
      <c r="AW292" s="269"/>
      <c r="AX292" s="269"/>
      <c r="AY292" s="269"/>
      <c r="AZ292" s="269"/>
      <c r="BA292" s="269"/>
      <c r="BB292" s="269"/>
      <c r="BE292" s="12"/>
      <c r="BF292" s="12"/>
      <c r="BG292" s="12"/>
      <c r="BH292" s="12"/>
      <c r="BI292" s="12"/>
      <c r="BJ292" s="12"/>
      <c r="BK292" s="12"/>
      <c r="BL292" s="12"/>
      <c r="BM292" s="12"/>
      <c r="BN292" s="12"/>
      <c r="BO292" s="12"/>
      <c r="BP292" s="12"/>
      <c r="BQ292" s="12"/>
      <c r="BR292" s="12"/>
      <c r="BS292" s="12"/>
      <c r="BT292" s="12"/>
    </row>
    <row r="293" spans="1:72" s="273" customFormat="1" ht="12.75" customHeight="1">
      <c r="A293" s="19"/>
      <c r="B293" s="19"/>
      <c r="C293" s="19"/>
      <c r="D293" s="118"/>
      <c r="E293" s="136"/>
      <c r="F293" s="136"/>
      <c r="G293" s="153">
        <f t="shared" si="32"/>
        <v>14</v>
      </c>
      <c r="H293" s="310" t="str">
        <f t="array" ref="H293">IF(H87="-","-",IF( H87&gt;0,AVERAGE(IF($Q$5:$Q$54=$G293,H$5:H$54,"-")),"-"))</f>
        <v>-</v>
      </c>
      <c r="I293" s="310" t="str">
        <f t="array" ref="I293">IF(I87="-","-",IF( I87&gt;0,AVERAGE(IF($Q$5:$Q$54=$G293,I$5:I$54,"-")),"-"))</f>
        <v>-</v>
      </c>
      <c r="J293" s="310" t="str">
        <f t="array" ref="J293">IF(J87="-","-",IF( J87&gt;0,AVERAGE(IF($Q$5:$Q$54=$G293,J$5:J$54,"-")),"-"))</f>
        <v>-</v>
      </c>
      <c r="K293" s="310" t="str">
        <f t="array" ref="K293">IF(K87="-","-",IF( K87&gt;0,AVERAGE(IF($Q$5:$Q$54=$G293,K$5:K$54,"-")),"-"))</f>
        <v>-</v>
      </c>
      <c r="L293" s="310" t="str">
        <f t="array" ref="L293">IF(L87="-","-",IF( L87&gt;0,AVERAGE(IF($Q$5:$Q$54=$G293,L$5:L$54,"-")),"-"))</f>
        <v>-</v>
      </c>
      <c r="M293" s="310" t="str">
        <f t="array" ref="M293">IF(M87="-","-",IF( M87&gt;0,AVERAGE(IF($Q$5:$Q$54=$G293,M$5:M$54,"-")),"-"))</f>
        <v>-</v>
      </c>
      <c r="N293" s="310" t="str">
        <f t="array" ref="N293">IF(N87="-","-",IF( N87&gt;0,AVERAGE(IF($Q$5:$Q$54=$G293,N$5:N$54,"-")),"-"))</f>
        <v>-</v>
      </c>
      <c r="O293" s="310" t="str">
        <f t="array" ref="O293">IF(O87="-","-",IF( O87&gt;0,AVERAGE(IF($Q$5:$Q$54=$G293,O$5:O$54,"-")),"-"))</f>
        <v>-</v>
      </c>
      <c r="P293" s="310" t="str">
        <f t="array" ref="P293">IF(P87="-","-",IF( P87&gt;0,AVERAGE(IF($Q$5:$Q$54=$G293,P$5:P$54,"-")),"-"))</f>
        <v>-</v>
      </c>
      <c r="Q293" s="311" t="str">
        <f t="array" ref="Q293">IF(Q87="-","-",AVERAGE(IF($Q$5:$Q$54=$G293,H$5:P$54,"-")))</f>
        <v>-</v>
      </c>
      <c r="R293" s="186"/>
      <c r="S293" s="272"/>
      <c r="T293" s="272"/>
      <c r="U293" s="272"/>
      <c r="V293" s="272"/>
      <c r="W293" s="272"/>
      <c r="X293" s="141"/>
      <c r="Y293" s="269"/>
      <c r="Z293" s="269"/>
      <c r="AA293" s="269"/>
      <c r="AB293" s="269"/>
      <c r="AC293" s="269"/>
      <c r="AD293" s="269"/>
      <c r="AE293" s="269"/>
      <c r="AF293" s="269"/>
      <c r="AG293" s="269"/>
      <c r="AH293" s="269"/>
      <c r="AI293" s="269"/>
      <c r="AJ293" s="269"/>
      <c r="AK293" s="269"/>
      <c r="AL293" s="269"/>
      <c r="AM293" s="269"/>
      <c r="AN293" s="269"/>
      <c r="AO293" s="269"/>
      <c r="AP293" s="269"/>
      <c r="AQ293" s="269"/>
      <c r="AR293" s="269"/>
      <c r="AS293" s="269"/>
      <c r="AT293" s="269"/>
      <c r="AU293" s="269"/>
      <c r="AV293" s="269"/>
      <c r="AW293" s="269"/>
      <c r="AX293" s="269"/>
      <c r="AY293" s="269"/>
      <c r="AZ293" s="269"/>
      <c r="BA293" s="269"/>
      <c r="BB293" s="269"/>
      <c r="BE293" s="12"/>
      <c r="BF293" s="12"/>
      <c r="BG293" s="12"/>
      <c r="BH293" s="12"/>
      <c r="BI293" s="12"/>
      <c r="BJ293" s="12"/>
      <c r="BK293" s="12"/>
      <c r="BL293" s="12"/>
      <c r="BM293" s="12"/>
      <c r="BN293" s="12"/>
      <c r="BO293" s="12"/>
      <c r="BP293" s="12"/>
      <c r="BQ293" s="12"/>
      <c r="BR293" s="12"/>
      <c r="BS293" s="12"/>
      <c r="BT293" s="12"/>
    </row>
    <row r="294" spans="1:72" s="273" customFormat="1" ht="12.75" customHeight="1">
      <c r="A294" s="19"/>
      <c r="B294" s="19"/>
      <c r="C294" s="19"/>
      <c r="D294" s="118"/>
      <c r="E294" s="136"/>
      <c r="F294" s="136"/>
      <c r="G294" s="156">
        <f t="shared" si="32"/>
        <v>15</v>
      </c>
      <c r="H294" s="310">
        <f t="array" ref="H294">IF(H88="-","-",IF( H88&gt;0,AVERAGE(IF($Q$5:$Q$54=$G294,H$5:H$54,"-")),"-"))</f>
        <v>15</v>
      </c>
      <c r="I294" s="310">
        <f t="array" ref="I294">IF(I88="-","-",IF( I88&gt;0,AVERAGE(IF($Q$5:$Q$54=$G294,I$5:I$54,"-")),"-"))</f>
        <v>16</v>
      </c>
      <c r="J294" s="310">
        <f t="array" ref="J294">IF(J88="-","-",IF( J88&gt;0,AVERAGE(IF($Q$5:$Q$54=$G294,J$5:J$54,"-")),"-"))</f>
        <v>16</v>
      </c>
      <c r="K294" s="310">
        <f t="array" ref="K294">IF(K88="-","-",IF( K88&gt;0,AVERAGE(IF($Q$5:$Q$54=$G294,K$5:K$54,"-")),"-"))</f>
        <v>16</v>
      </c>
      <c r="L294" s="310">
        <f t="array" ref="L294">IF(L88="-","-",IF( L88&gt;0,AVERAGE(IF($Q$5:$Q$54=$G294,L$5:L$54,"-")),"-"))</f>
        <v>19</v>
      </c>
      <c r="M294" s="310">
        <f t="array" ref="M294">IF(M88="-","-",IF( M88&gt;0,AVERAGE(IF($Q$5:$Q$54=$G294,M$5:M$54,"-")),"-"))</f>
        <v>15</v>
      </c>
      <c r="N294" s="310">
        <f t="array" ref="N294">IF(N88="-","-",IF( N88&gt;0,AVERAGE(IF($Q$5:$Q$54=$G294,N$5:N$54,"-")),"-"))</f>
        <v>15</v>
      </c>
      <c r="O294" s="310">
        <f t="array" ref="O294">IF(O88="-","-",IF( O88&gt;0,AVERAGE(IF($Q$5:$Q$54=$G294,O$5:O$54,"-")),"-"))</f>
        <v>18</v>
      </c>
      <c r="P294" s="310">
        <f t="array" ref="P294">IF(P88="-","-",IF( P88&gt;0,AVERAGE(IF($Q$5:$Q$54=$G294,P$5:P$54,"-")),"-"))</f>
        <v>14</v>
      </c>
      <c r="Q294" s="312">
        <f t="array" ref="Q294">IF(Q88="-","-",AVERAGE(IF($Q$5:$Q$54=$G294,H$5:P$54,"-")))</f>
        <v>16</v>
      </c>
      <c r="R294" s="186"/>
      <c r="S294" s="272"/>
      <c r="T294" s="272"/>
      <c r="U294" s="272"/>
      <c r="V294" s="272"/>
      <c r="W294" s="272"/>
      <c r="X294" s="141"/>
      <c r="Y294" s="269"/>
      <c r="Z294" s="269"/>
      <c r="AA294" s="269"/>
      <c r="AB294" s="269"/>
      <c r="AC294" s="269"/>
      <c r="AD294" s="269"/>
      <c r="AE294" s="269"/>
      <c r="AF294" s="269"/>
      <c r="AG294" s="269"/>
      <c r="AH294" s="269"/>
      <c r="AI294" s="269"/>
      <c r="AJ294" s="269"/>
      <c r="AK294" s="269"/>
      <c r="AL294" s="269"/>
      <c r="AM294" s="269"/>
      <c r="AN294" s="269"/>
      <c r="AO294" s="269"/>
      <c r="AP294" s="269"/>
      <c r="AQ294" s="269"/>
      <c r="AR294" s="269"/>
      <c r="AS294" s="269"/>
      <c r="AT294" s="269"/>
      <c r="AU294" s="269"/>
      <c r="AV294" s="269"/>
      <c r="AW294" s="269"/>
      <c r="AX294" s="269"/>
      <c r="AY294" s="269"/>
      <c r="AZ294" s="269"/>
      <c r="BA294" s="269"/>
      <c r="BB294" s="269"/>
      <c r="BE294" s="12"/>
      <c r="BF294" s="12"/>
      <c r="BG294" s="12"/>
      <c r="BH294" s="12"/>
      <c r="BI294" s="12"/>
      <c r="BJ294" s="12"/>
      <c r="BK294" s="12"/>
      <c r="BL294" s="12"/>
      <c r="BM294" s="12"/>
      <c r="BN294" s="12"/>
      <c r="BO294" s="12"/>
      <c r="BP294" s="12"/>
      <c r="BQ294" s="12"/>
      <c r="BR294" s="12"/>
      <c r="BS294" s="12"/>
      <c r="BT294" s="12"/>
    </row>
    <row r="295" spans="1:72" s="283" customFormat="1" ht="12.75" customHeight="1">
      <c r="A295" s="19"/>
      <c r="B295" s="19"/>
      <c r="C295" s="19"/>
      <c r="D295" s="313"/>
      <c r="E295" s="314"/>
      <c r="F295" s="315" t="s">
        <v>41</v>
      </c>
      <c r="G295" s="316" t="str">
        <f>$G$89</f>
        <v>0-15</v>
      </c>
      <c r="H295" s="317">
        <f t="shared" ref="H295:N295" si="33">IF(H89=0,"-",AVERAGE(H$5:H$54))</f>
        <v>6.4</v>
      </c>
      <c r="I295" s="317">
        <f t="shared" si="33"/>
        <v>6.4</v>
      </c>
      <c r="J295" s="317">
        <f t="shared" si="33"/>
        <v>6.52</v>
      </c>
      <c r="K295" s="317">
        <f t="shared" si="33"/>
        <v>6.48</v>
      </c>
      <c r="L295" s="317">
        <f t="shared" si="33"/>
        <v>6.6</v>
      </c>
      <c r="M295" s="317">
        <f t="shared" si="33"/>
        <v>6.4</v>
      </c>
      <c r="N295" s="317">
        <f t="shared" si="33"/>
        <v>6.333333333333333</v>
      </c>
      <c r="O295" s="317">
        <f>IF(O89=0,"-",AVERAGE(O$5:O$54))</f>
        <v>6.56</v>
      </c>
      <c r="P295" s="317">
        <f>IF(P89=0,"-",AVERAGE(P$5:P$54))</f>
        <v>6.3469387755102042</v>
      </c>
      <c r="Q295" s="318">
        <f>AVERAGE(H$5:P$54)</f>
        <v>6.449664429530201</v>
      </c>
      <c r="R295" s="186"/>
      <c r="S295" s="280"/>
      <c r="T295" s="280"/>
      <c r="U295" s="280"/>
      <c r="V295" s="280"/>
      <c r="W295" s="280"/>
      <c r="X295" s="281"/>
      <c r="Y295" s="282"/>
      <c r="Z295" s="282"/>
      <c r="AA295" s="282"/>
      <c r="AB295" s="282"/>
      <c r="AC295" s="282"/>
      <c r="AD295" s="282"/>
      <c r="AE295" s="282"/>
      <c r="AF295" s="282"/>
      <c r="AG295" s="282"/>
      <c r="AH295" s="282"/>
      <c r="AI295" s="282"/>
      <c r="AJ295" s="282"/>
      <c r="AK295" s="282"/>
      <c r="AL295" s="282"/>
      <c r="AM295" s="282"/>
      <c r="AN295" s="282"/>
      <c r="AO295" s="282"/>
      <c r="AP295" s="282"/>
      <c r="AQ295" s="282"/>
      <c r="AR295" s="282"/>
      <c r="AS295" s="282"/>
      <c r="AT295" s="282"/>
      <c r="AU295" s="282"/>
      <c r="AV295" s="282"/>
      <c r="AW295" s="282"/>
      <c r="AX295" s="282"/>
      <c r="AY295" s="282"/>
      <c r="AZ295" s="282"/>
      <c r="BA295" s="282"/>
      <c r="BB295" s="282"/>
      <c r="BE295" s="12"/>
      <c r="BF295" s="12"/>
      <c r="BG295" s="12"/>
      <c r="BH295" s="12"/>
      <c r="BI295" s="12"/>
      <c r="BJ295" s="12"/>
      <c r="BK295" s="12"/>
      <c r="BL295" s="12"/>
      <c r="BM295" s="12"/>
      <c r="BN295" s="12"/>
      <c r="BO295" s="12"/>
      <c r="BP295" s="12"/>
      <c r="BQ295" s="12"/>
      <c r="BR295" s="12"/>
      <c r="BS295" s="12"/>
      <c r="BT295" s="12"/>
    </row>
    <row r="296" spans="1:72" s="273" customFormat="1" ht="12.75" customHeight="1">
      <c r="A296" s="19"/>
      <c r="B296" s="19"/>
      <c r="C296" s="19"/>
      <c r="D296" s="199"/>
      <c r="E296" s="167"/>
      <c r="F296" s="167"/>
      <c r="G296" s="169"/>
      <c r="H296" s="319"/>
      <c r="I296" s="319"/>
      <c r="J296" s="319"/>
      <c r="K296" s="319"/>
      <c r="L296" s="319"/>
      <c r="M296" s="319"/>
      <c r="N296" s="319"/>
      <c r="O296" s="319"/>
      <c r="P296" s="319"/>
      <c r="Q296" s="319"/>
      <c r="R296" s="8"/>
      <c r="S296" s="272"/>
      <c r="T296" s="272"/>
      <c r="U296" s="272"/>
      <c r="V296" s="272"/>
      <c r="W296" s="272"/>
      <c r="X296" s="141"/>
      <c r="Y296" s="19"/>
      <c r="Z296" s="19"/>
      <c r="AA296" s="269"/>
      <c r="AB296" s="269"/>
      <c r="AC296" s="269"/>
      <c r="AD296" s="269"/>
      <c r="AE296" s="269"/>
      <c r="AF296" s="269"/>
      <c r="AG296" s="269"/>
      <c r="AH296" s="269"/>
      <c r="AI296" s="269"/>
      <c r="AJ296" s="269"/>
      <c r="AK296" s="269"/>
      <c r="AL296" s="269"/>
      <c r="AM296" s="269"/>
      <c r="AN296" s="269"/>
      <c r="AO296" s="269"/>
      <c r="AP296" s="269"/>
      <c r="AQ296" s="269"/>
      <c r="AR296" s="269"/>
      <c r="AS296" s="19"/>
      <c r="AT296" s="19"/>
      <c r="AU296" s="269"/>
      <c r="AV296" s="269"/>
      <c r="AW296" s="269"/>
      <c r="AX296" s="269"/>
      <c r="AY296" s="269"/>
      <c r="AZ296" s="269"/>
      <c r="BA296" s="269"/>
      <c r="BB296" s="269"/>
      <c r="BE296" s="12"/>
      <c r="BF296" s="12"/>
      <c r="BG296" s="12"/>
      <c r="BH296" s="12"/>
      <c r="BI296" s="12"/>
      <c r="BJ296" s="12"/>
      <c r="BK296" s="12"/>
      <c r="BL296" s="12"/>
      <c r="BM296" s="12"/>
      <c r="BN296" s="12"/>
      <c r="BO296" s="12"/>
      <c r="BP296" s="12"/>
      <c r="BQ296" s="12"/>
      <c r="BR296" s="12"/>
      <c r="BS296" s="12"/>
      <c r="BT296" s="12"/>
    </row>
    <row r="297" spans="1:72" s="274" customFormat="1" ht="12.75" customHeight="1">
      <c r="A297" s="19"/>
      <c r="B297" s="19"/>
      <c r="C297" s="19"/>
      <c r="D297" s="267"/>
      <c r="E297" s="267"/>
      <c r="F297" s="267"/>
      <c r="G297" s="267"/>
      <c r="H297" s="267"/>
      <c r="I297" s="267"/>
      <c r="J297" s="267"/>
      <c r="K297" s="267"/>
      <c r="L297" s="267"/>
      <c r="M297" s="267"/>
      <c r="N297" s="267"/>
      <c r="O297" s="267"/>
      <c r="P297" s="267"/>
      <c r="Q297" s="271"/>
      <c r="R297" s="8"/>
      <c r="S297" s="272"/>
      <c r="T297" s="272"/>
      <c r="U297" s="272"/>
      <c r="V297" s="272"/>
      <c r="W297" s="272"/>
      <c r="X297" s="141"/>
      <c r="Y297" s="19"/>
      <c r="Z297" s="19"/>
      <c r="AA297" s="269"/>
      <c r="AB297" s="269"/>
      <c r="AC297" s="269"/>
      <c r="AD297" s="269"/>
      <c r="AE297" s="269"/>
      <c r="AF297" s="269"/>
      <c r="AG297" s="269"/>
      <c r="AH297" s="269"/>
      <c r="AI297" s="269"/>
      <c r="AJ297" s="269"/>
      <c r="AK297" s="269"/>
      <c r="AL297" s="269"/>
      <c r="AM297" s="269"/>
      <c r="AN297" s="269"/>
      <c r="AO297" s="269"/>
      <c r="AP297" s="269"/>
      <c r="AQ297" s="269"/>
      <c r="AR297" s="269"/>
      <c r="AS297" s="19"/>
      <c r="AT297" s="19"/>
      <c r="AU297" s="269"/>
      <c r="AV297" s="269"/>
      <c r="AW297" s="269"/>
      <c r="AX297" s="269"/>
      <c r="AY297" s="269"/>
      <c r="AZ297" s="269"/>
      <c r="BA297" s="269"/>
      <c r="BB297" s="269"/>
      <c r="BC297" s="273"/>
      <c r="BD297" s="273"/>
      <c r="BE297" s="12"/>
      <c r="BF297" s="12"/>
      <c r="BG297" s="12"/>
      <c r="BH297" s="12"/>
      <c r="BI297" s="12"/>
      <c r="BJ297" s="12"/>
      <c r="BK297" s="12"/>
      <c r="BL297" s="12"/>
      <c r="BM297" s="12"/>
      <c r="BN297" s="12"/>
      <c r="BO297" s="12"/>
      <c r="BP297" s="12"/>
      <c r="BQ297" s="12"/>
      <c r="BR297" s="12"/>
      <c r="BS297" s="12"/>
      <c r="BT297" s="12"/>
    </row>
    <row r="298" spans="1:72" ht="18" customHeight="1">
      <c r="A298" s="19"/>
      <c r="B298" s="19"/>
      <c r="C298" s="19"/>
      <c r="D298" s="118"/>
      <c r="E298" s="118"/>
      <c r="F298" s="118"/>
      <c r="G298" s="119" t="s">
        <v>67</v>
      </c>
      <c r="H298" s="120"/>
      <c r="I298" s="120"/>
      <c r="J298" s="120"/>
      <c r="K298" s="121"/>
      <c r="L298" s="238"/>
      <c r="M298" s="238"/>
      <c r="N298" s="238"/>
      <c r="O298" s="238"/>
      <c r="P298" s="238"/>
      <c r="Q298" s="320"/>
      <c r="R298" s="8"/>
      <c r="S298" s="141"/>
      <c r="T298" s="141"/>
      <c r="U298" s="141"/>
      <c r="V298" s="141"/>
      <c r="W298" s="141"/>
      <c r="X298" s="141"/>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E298" s="12"/>
      <c r="BF298" s="12"/>
      <c r="BG298" s="12"/>
      <c r="BH298" s="12"/>
      <c r="BI298" s="12"/>
      <c r="BJ298" s="12"/>
      <c r="BK298" s="12"/>
      <c r="BL298" s="12"/>
      <c r="BM298" s="12"/>
      <c r="BN298" s="12"/>
      <c r="BO298" s="12"/>
      <c r="BP298" s="12"/>
      <c r="BQ298" s="12"/>
      <c r="BR298" s="12"/>
      <c r="BS298" s="12"/>
      <c r="BT298" s="12"/>
    </row>
    <row r="299" spans="1:72" ht="24.75" customHeight="1">
      <c r="A299" s="19"/>
      <c r="B299" s="19"/>
      <c r="C299" s="19"/>
      <c r="D299" s="118"/>
      <c r="E299" s="126"/>
      <c r="F299" s="126"/>
      <c r="G299" s="127" t="str">
        <f>Q3</f>
        <v>MODAL</v>
      </c>
      <c r="H299" s="464" t="str">
        <f>H3</f>
        <v>Harald</v>
      </c>
      <c r="I299" s="464" t="str">
        <f>I3</f>
        <v>Lisbet</v>
      </c>
      <c r="J299" s="464" t="str">
        <f>J3</f>
        <v>Hildegunn</v>
      </c>
      <c r="K299" s="464" t="str">
        <f>K3</f>
        <v>Stian</v>
      </c>
      <c r="L299" s="464" t="str">
        <f>L3</f>
        <v>Merete</v>
      </c>
      <c r="M299" s="464" t="str">
        <f>M3</f>
        <v>Janicke</v>
      </c>
      <c r="N299" s="464" t="str">
        <f>N3</f>
        <v>Silje</v>
      </c>
      <c r="O299" s="464" t="str">
        <f>O3</f>
        <v>Asbjørn</v>
      </c>
      <c r="P299" s="464" t="str">
        <f>P3</f>
        <v>Else</v>
      </c>
      <c r="Q299" s="129"/>
      <c r="R299" s="186"/>
      <c r="S299" s="141"/>
      <c r="T299" s="141"/>
      <c r="U299" s="141"/>
      <c r="V299" s="141"/>
      <c r="W299" s="141"/>
      <c r="X299" s="141"/>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E299" s="12"/>
      <c r="BF299" s="12"/>
      <c r="BG299" s="12"/>
      <c r="BH299" s="12"/>
      <c r="BI299" s="12"/>
      <c r="BJ299" s="12"/>
      <c r="BK299" s="12"/>
      <c r="BL299" s="12"/>
      <c r="BM299" s="12"/>
      <c r="BN299" s="12"/>
      <c r="BO299" s="12"/>
      <c r="BP299" s="12"/>
      <c r="BQ299" s="12"/>
      <c r="BR299" s="12"/>
      <c r="BS299" s="12"/>
      <c r="BT299" s="12"/>
    </row>
    <row r="300" spans="1:72" ht="12.75" customHeight="1">
      <c r="A300" s="19"/>
      <c r="B300" s="19"/>
      <c r="C300" s="19"/>
      <c r="D300" s="118"/>
      <c r="E300" s="126"/>
      <c r="F300" s="126"/>
      <c r="G300" s="127" t="str">
        <f>Q4</f>
        <v>(R1-R5)</v>
      </c>
      <c r="H300" s="75">
        <f>H4</f>
        <v>3</v>
      </c>
      <c r="I300" s="75">
        <f>I4</f>
        <v>1</v>
      </c>
      <c r="J300" s="75">
        <f>J4</f>
        <v>2</v>
      </c>
      <c r="K300" s="75">
        <f>K4</f>
        <v>10</v>
      </c>
      <c r="L300" s="75">
        <f>L4</f>
        <v>4</v>
      </c>
      <c r="M300" s="75">
        <f>M4</f>
        <v>9</v>
      </c>
      <c r="N300" s="75">
        <f>N4</f>
        <v>5</v>
      </c>
      <c r="O300" s="75">
        <f>O4</f>
        <v>8</v>
      </c>
      <c r="P300" s="75">
        <f>P4</f>
        <v>6</v>
      </c>
      <c r="Q300" s="133" t="s">
        <v>39</v>
      </c>
      <c r="R300" s="186"/>
      <c r="S300" s="141"/>
      <c r="T300" s="141"/>
      <c r="U300" s="141"/>
      <c r="V300" s="141"/>
      <c r="W300" s="141"/>
      <c r="X300" s="141"/>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E300" s="12"/>
      <c r="BF300" s="12"/>
      <c r="BG300" s="12"/>
      <c r="BH300" s="12"/>
      <c r="BI300" s="12"/>
      <c r="BJ300" s="12"/>
      <c r="BK300" s="12"/>
      <c r="BL300" s="12"/>
      <c r="BM300" s="12"/>
      <c r="BN300" s="12"/>
      <c r="BO300" s="12"/>
      <c r="BP300" s="12"/>
      <c r="BQ300" s="12"/>
      <c r="BR300" s="12"/>
      <c r="BS300" s="12"/>
      <c r="BT300" s="12"/>
    </row>
    <row r="301" spans="1:72" ht="12.75" customHeight="1">
      <c r="A301" s="19"/>
      <c r="B301" s="19"/>
      <c r="C301" s="19"/>
      <c r="D301" s="118"/>
      <c r="E301" s="136"/>
      <c r="F301" s="136"/>
      <c r="G301" s="150">
        <v>0</v>
      </c>
      <c r="H301" s="289" t="str">
        <f>IF(H73="-","-",IF( H73&gt;1,H279+H258,"-"))</f>
        <v>-</v>
      </c>
      <c r="I301" s="289" t="str">
        <f>IF(I73="-","-",IF( I73&gt;1,I279+I258,"-"))</f>
        <v>-</v>
      </c>
      <c r="J301" s="289" t="str">
        <f>IF(J73="-","-",IF( J73&gt;1,J279+J258,"-"))</f>
        <v>-</v>
      </c>
      <c r="K301" s="289" t="str">
        <f>IF(K73="-","-",IF( K73&gt;1,K279+K258,"-"))</f>
        <v>-</v>
      </c>
      <c r="L301" s="289" t="str">
        <f>IF(L73="-","-",IF( L73&gt;1,L279+L258,"-"))</f>
        <v>-</v>
      </c>
      <c r="M301" s="289" t="str">
        <f>IF(M73="-","-",IF( M73&gt;1,M279+M258,"-"))</f>
        <v>-</v>
      </c>
      <c r="N301" s="289" t="str">
        <f>IF(N73="-","-",IF( N73&gt;1,N279+N258,"-"))</f>
        <v>-</v>
      </c>
      <c r="O301" s="289" t="str">
        <f>IF(O73="-","-",IF( O73&gt;1,O279+O258,"-"))</f>
        <v>-</v>
      </c>
      <c r="P301" s="289" t="str">
        <f>IF(P73="-","-",IF( P73&gt;1,P279+P258,"-"))</f>
        <v>-</v>
      </c>
      <c r="Q301" s="321" t="str">
        <f>IF( H73="-","-",Q279+Q258)</f>
        <v>-</v>
      </c>
      <c r="R301" s="186"/>
      <c r="S301" s="322"/>
      <c r="T301" s="322"/>
      <c r="U301" s="322"/>
      <c r="V301" s="322"/>
      <c r="W301" s="322"/>
      <c r="X301" s="322"/>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E301" s="12"/>
      <c r="BF301" s="12"/>
      <c r="BG301" s="12"/>
      <c r="BH301" s="12"/>
      <c r="BI301" s="12"/>
      <c r="BJ301" s="12"/>
      <c r="BK301" s="12"/>
      <c r="BL301" s="12"/>
      <c r="BM301" s="12"/>
      <c r="BN301" s="12"/>
      <c r="BO301" s="12"/>
      <c r="BP301" s="12"/>
      <c r="BQ301" s="12"/>
      <c r="BR301" s="12"/>
      <c r="BS301" s="12"/>
      <c r="BT301" s="12"/>
    </row>
    <row r="302" spans="1:72" ht="12.75" customHeight="1">
      <c r="A302" s="19"/>
      <c r="B302" s="19"/>
      <c r="C302" s="19"/>
      <c r="D302" s="118"/>
      <c r="E302" s="136"/>
      <c r="F302" s="136"/>
      <c r="G302" s="153">
        <f t="shared" ref="G302:G316" si="34">G301+1</f>
        <v>1</v>
      </c>
      <c r="H302" s="292" t="str">
        <f>IF(H74="-","-",IF( H74&gt;1,H280+H259,"-"))</f>
        <v>-</v>
      </c>
      <c r="I302" s="292" t="str">
        <f>IF(I74="-","-",IF( I74&gt;1,I280+I259,"-"))</f>
        <v>-</v>
      </c>
      <c r="J302" s="292" t="str">
        <f>IF(J74="-","-",IF( J74&gt;1,J280+J259,"-"))</f>
        <v>-</v>
      </c>
      <c r="K302" s="292" t="str">
        <f>IF(K74="-","-",IF( K74&gt;1,K280+K259,"-"))</f>
        <v>-</v>
      </c>
      <c r="L302" s="292" t="str">
        <f>IF(L74="-","-",IF( L74&gt;1,L280+L259,"-"))</f>
        <v>-</v>
      </c>
      <c r="M302" s="292" t="str">
        <f>IF(M74="-","-",IF( M74&gt;1,M280+M259,"-"))</f>
        <v>-</v>
      </c>
      <c r="N302" s="292" t="str">
        <f>IF(N74="-","-",IF( N74&gt;1,N280+N259,"-"))</f>
        <v>-</v>
      </c>
      <c r="O302" s="292" t="str">
        <f>IF(O74="-","-",IF( O74&gt;1,O280+O259,"-"))</f>
        <v>-</v>
      </c>
      <c r="P302" s="292" t="str">
        <f>IF(P74="-","-",IF( P74&gt;1,P280+P259,"-"))</f>
        <v>-</v>
      </c>
      <c r="Q302" s="323" t="str">
        <f>IF( H74="-","-",Q280+Q259)</f>
        <v>-</v>
      </c>
      <c r="R302" s="186"/>
      <c r="S302" s="322"/>
      <c r="T302" s="322"/>
      <c r="U302" s="322"/>
      <c r="V302" s="322"/>
      <c r="W302" s="322"/>
      <c r="X302" s="322"/>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E302" s="12"/>
      <c r="BF302" s="12"/>
      <c r="BG302" s="12"/>
      <c r="BH302" s="12"/>
      <c r="BI302" s="12"/>
      <c r="BJ302" s="12"/>
      <c r="BK302" s="12"/>
      <c r="BL302" s="12"/>
      <c r="BM302" s="12"/>
      <c r="BN302" s="12"/>
      <c r="BO302" s="12"/>
      <c r="BP302" s="12"/>
      <c r="BQ302" s="12"/>
      <c r="BR302" s="12"/>
      <c r="BS302" s="12"/>
      <c r="BT302" s="12"/>
    </row>
    <row r="303" spans="1:72" ht="12.75" customHeight="1">
      <c r="A303" s="19"/>
      <c r="B303" s="19"/>
      <c r="C303" s="19"/>
      <c r="D303" s="118"/>
      <c r="E303" s="136"/>
      <c r="F303" s="136"/>
      <c r="G303" s="153">
        <f t="shared" si="34"/>
        <v>2</v>
      </c>
      <c r="H303" s="292">
        <f>IF(H75="-","-",IF( H75&gt;1,H281+H260,"-"))</f>
        <v>2</v>
      </c>
      <c r="I303" s="292">
        <f>IF(I75="-","-",IF( I75&gt;1,I281+I260,"-"))</f>
        <v>2</v>
      </c>
      <c r="J303" s="292">
        <f>IF(J75="-","-",IF( J75&gt;1,J281+J260,"-"))</f>
        <v>2</v>
      </c>
      <c r="K303" s="292">
        <f>IF(K75="-","-",IF( K75&gt;1,K281+K260,"-"))</f>
        <v>2</v>
      </c>
      <c r="L303" s="292">
        <f>IF(L75="-","-",IF( L75&gt;1,L281+L260,"-"))</f>
        <v>2</v>
      </c>
      <c r="M303" s="292">
        <f>IF(M75="-","-",IF( M75&gt;1,M281+M260,"-"))</f>
        <v>2</v>
      </c>
      <c r="N303" s="292">
        <f>IF(N75="-","-",IF( N75&gt;1,N281+N260,"-"))</f>
        <v>2</v>
      </c>
      <c r="O303" s="292">
        <f>IF(O75="-","-",IF( O75&gt;1,O281+O260,"-"))</f>
        <v>2</v>
      </c>
      <c r="P303" s="292">
        <f>IF(P75="-","-",IF( P75&gt;1,P281+P260,"-"))</f>
        <v>2</v>
      </c>
      <c r="Q303" s="323">
        <f>IF( H75="-","-",Q281+Q260)</f>
        <v>2</v>
      </c>
      <c r="R303" s="186"/>
      <c r="S303" s="322"/>
      <c r="T303" s="322"/>
      <c r="U303" s="322"/>
      <c r="V303" s="322"/>
      <c r="W303" s="322"/>
      <c r="X303" s="322"/>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E303" s="12"/>
      <c r="BF303" s="12"/>
      <c r="BG303" s="12"/>
      <c r="BH303" s="12"/>
      <c r="BI303" s="12"/>
      <c r="BJ303" s="12"/>
      <c r="BK303" s="12"/>
      <c r="BL303" s="12"/>
      <c r="BM303" s="12"/>
      <c r="BN303" s="12"/>
      <c r="BO303" s="12"/>
      <c r="BP303" s="12"/>
      <c r="BQ303" s="12"/>
      <c r="BR303" s="12"/>
      <c r="BS303" s="12"/>
      <c r="BT303" s="12"/>
    </row>
    <row r="304" spans="1:72" ht="12.75" customHeight="1">
      <c r="A304" s="19"/>
      <c r="B304" s="19"/>
      <c r="C304" s="19"/>
      <c r="D304" s="118"/>
      <c r="E304" s="136"/>
      <c r="F304" s="136"/>
      <c r="G304" s="153">
        <f t="shared" si="34"/>
        <v>3</v>
      </c>
      <c r="H304" s="292">
        <f>IF(H76="-","-",IF( H76&gt;1,H282+H261,"-"))</f>
        <v>3</v>
      </c>
      <c r="I304" s="292">
        <f>IF(I76="-","-",IF( I76&gt;1,I282+I261,"-"))</f>
        <v>3</v>
      </c>
      <c r="J304" s="292">
        <f>IF(J76="-","-",IF( J76&gt;1,J282+J261,"-"))</f>
        <v>3</v>
      </c>
      <c r="K304" s="292">
        <f>IF(K76="-","-",IF( K76&gt;1,K282+K261,"-"))</f>
        <v>3</v>
      </c>
      <c r="L304" s="292">
        <f>IF(L76="-","-",IF( L76&gt;1,L282+L261,"-"))</f>
        <v>4.25</v>
      </c>
      <c r="M304" s="292">
        <f>IF(M76="-","-",IF( M76&gt;1,M282+M261,"-"))</f>
        <v>3</v>
      </c>
      <c r="N304" s="292">
        <f>IF(N76="-","-",IF( N76&gt;1,N282+N261,"-"))</f>
        <v>4.25</v>
      </c>
      <c r="O304" s="292">
        <f>IF(O76="-","-",IF( O76&gt;1,O282+O261,"-"))</f>
        <v>4.25</v>
      </c>
      <c r="P304" s="292">
        <f>IF(P76="-","-",IF( P76&gt;1,P282+P261,"-"))</f>
        <v>3</v>
      </c>
      <c r="Q304" s="323">
        <f>IF( H76="-","-",Q282+Q261)</f>
        <v>3.6439452439147217</v>
      </c>
      <c r="R304" s="186"/>
      <c r="S304" s="322"/>
      <c r="T304" s="322"/>
      <c r="U304" s="322"/>
      <c r="V304" s="322"/>
      <c r="W304" s="322"/>
      <c r="X304" s="322"/>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E304" s="12"/>
      <c r="BF304" s="12"/>
      <c r="BG304" s="12"/>
      <c r="BH304" s="12"/>
      <c r="BI304" s="12"/>
      <c r="BJ304" s="12"/>
      <c r="BK304" s="12"/>
      <c r="BL304" s="12"/>
      <c r="BM304" s="12"/>
      <c r="BN304" s="12"/>
      <c r="BO304" s="12"/>
      <c r="BP304" s="12"/>
      <c r="BQ304" s="12"/>
      <c r="BR304" s="12"/>
      <c r="BS304" s="12"/>
      <c r="BT304" s="12"/>
    </row>
    <row r="305" spans="1:72" ht="12.75" customHeight="1">
      <c r="A305" s="19"/>
      <c r="B305" s="19"/>
      <c r="C305" s="19"/>
      <c r="D305" s="118"/>
      <c r="E305" s="136"/>
      <c r="F305" s="136"/>
      <c r="G305" s="153">
        <f t="shared" si="34"/>
        <v>4</v>
      </c>
      <c r="H305" s="292">
        <f>IF(H77="-","-",IF( H77&gt;1,H283+H262,"-"))</f>
        <v>4</v>
      </c>
      <c r="I305" s="292">
        <f>IF(I77="-","-",IF( I77&gt;1,I283+I262,"-"))</f>
        <v>4.6498299142610575</v>
      </c>
      <c r="J305" s="292">
        <f>IF(J77="-","-",IF( J77&gt;1,J283+J262,"-"))</f>
        <v>4</v>
      </c>
      <c r="K305" s="292">
        <f>IF(K77="-","-",IF( K77&gt;1,K283+K262,"-"))</f>
        <v>4</v>
      </c>
      <c r="L305" s="292">
        <f>IF(L77="-","-",IF( L77&gt;1,L283+L262,"-"))</f>
        <v>5.3661288923219761</v>
      </c>
      <c r="M305" s="292">
        <f>IF(M77="-","-",IF( M77&gt;1,M283+M262,"-"))</f>
        <v>4</v>
      </c>
      <c r="N305" s="292">
        <f>IF(N77="-","-",IF( N77&gt;1,N283+N262,"-"))</f>
        <v>4</v>
      </c>
      <c r="O305" s="292">
        <f>IF(O77="-","-",IF( O77&gt;1,O283+O262,"-"))</f>
        <v>4</v>
      </c>
      <c r="P305" s="292">
        <f>IF(P77="-","-",IF( P77&gt;1,P283+P262,"-"))</f>
        <v>4</v>
      </c>
      <c r="Q305" s="323">
        <f>IF( H77="-","-",Q283+Q262)</f>
        <v>4.4977393602596063</v>
      </c>
      <c r="R305" s="186"/>
      <c r="S305" s="322"/>
      <c r="T305" s="322"/>
      <c r="U305" s="322"/>
      <c r="V305" s="322"/>
      <c r="W305" s="322"/>
      <c r="X305" s="322"/>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E305" s="12"/>
      <c r="BF305" s="12"/>
      <c r="BG305" s="12"/>
      <c r="BH305" s="12"/>
      <c r="BI305" s="12"/>
      <c r="BJ305" s="12"/>
      <c r="BK305" s="12"/>
      <c r="BL305" s="12"/>
      <c r="BM305" s="12"/>
      <c r="BN305" s="12"/>
      <c r="BO305" s="12"/>
      <c r="BP305" s="12"/>
      <c r="BQ305" s="12"/>
      <c r="BR305" s="12"/>
      <c r="BS305" s="12"/>
      <c r="BT305" s="12"/>
    </row>
    <row r="306" spans="1:72" ht="12.75" customHeight="1">
      <c r="A306" s="19"/>
      <c r="B306" s="19"/>
      <c r="C306" s="19"/>
      <c r="D306" s="118"/>
      <c r="E306" s="136"/>
      <c r="F306" s="136"/>
      <c r="G306" s="153">
        <f t="shared" si="34"/>
        <v>5</v>
      </c>
      <c r="H306" s="292">
        <f>IF(H78="-","-",IF( H78&gt;1,H284+H263,"-"))</f>
        <v>5</v>
      </c>
      <c r="I306" s="292">
        <f>IF(I78="-","-",IF( I78&gt;1,I284+I263,"-"))</f>
        <v>5</v>
      </c>
      <c r="J306" s="292">
        <f>IF(J78="-","-",IF( J78&gt;1,J284+J263,"-"))</f>
        <v>6.0944271909999221</v>
      </c>
      <c r="K306" s="292">
        <f>IF(K78="-","-",IF( K78&gt;1,K284+K263,"-"))</f>
        <v>5</v>
      </c>
      <c r="L306" s="292">
        <f>IF(L78="-","-",IF( L78&gt;1,L284+L263,"-"))</f>
        <v>5</v>
      </c>
      <c r="M306" s="292">
        <f>IF(M78="-","-",IF( M78&gt;1,M284+M263,"-"))</f>
        <v>5</v>
      </c>
      <c r="N306" s="292">
        <f>IF(N78="-","-",IF( N78&gt;1,N284+N263,"-"))</f>
        <v>5</v>
      </c>
      <c r="O306" s="292">
        <f>IF(O78="-","-",IF( O78&gt;1,O284+O263,"-"))</f>
        <v>5</v>
      </c>
      <c r="P306" s="292">
        <f>IF(P78="-","-",IF( P78&gt;1,P284+P263,"-"))</f>
        <v>5</v>
      </c>
      <c r="Q306" s="323">
        <f>IF( H78="-","-",Q284+Q263)</f>
        <v>5.3203646192222092</v>
      </c>
      <c r="R306" s="186"/>
      <c r="S306" s="322"/>
      <c r="T306" s="322"/>
      <c r="U306" s="322"/>
      <c r="V306" s="322"/>
      <c r="W306" s="322"/>
      <c r="X306" s="322"/>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E306" s="12"/>
      <c r="BF306" s="12"/>
      <c r="BG306" s="12"/>
      <c r="BH306" s="12"/>
      <c r="BI306" s="12"/>
      <c r="BJ306" s="12"/>
      <c r="BK306" s="12"/>
      <c r="BL306" s="12"/>
      <c r="BM306" s="12"/>
      <c r="BN306" s="12"/>
      <c r="BO306" s="12"/>
      <c r="BP306" s="12"/>
      <c r="BQ306" s="12"/>
      <c r="BR306" s="12"/>
      <c r="BS306" s="12"/>
      <c r="BT306" s="12"/>
    </row>
    <row r="307" spans="1:72" ht="12.75" customHeight="1">
      <c r="A307" s="19"/>
      <c r="B307" s="19"/>
      <c r="C307" s="19"/>
      <c r="D307" s="118"/>
      <c r="E307" s="136"/>
      <c r="F307" s="136"/>
      <c r="G307" s="153">
        <f t="shared" si="34"/>
        <v>6</v>
      </c>
      <c r="H307" s="292">
        <f>IF(H79="-","-",IF( H79&gt;1,H285+H264,"-"))</f>
        <v>6</v>
      </c>
      <c r="I307" s="292">
        <f>IF(I79="-","-",IF( I79&gt;1,I285+I264,"-"))</f>
        <v>6.5555555555555651</v>
      </c>
      <c r="J307" s="292">
        <f>IF(J79="-","-",IF( J79&gt;1,J285+J264,"-"))</f>
        <v>6</v>
      </c>
      <c r="K307" s="292">
        <f>IF(K79="-","-",IF( K79&gt;1,K285+K264,"-"))</f>
        <v>6</v>
      </c>
      <c r="L307" s="292">
        <f>IF(L79="-","-",IF( L79&gt;1,L285+L264,"-"))</f>
        <v>6.7777777777777866</v>
      </c>
      <c r="M307" s="292">
        <f>IF(M79="-","-",IF( M79&gt;1,M285+M264,"-"))</f>
        <v>6.5555555555555651</v>
      </c>
      <c r="N307" s="292">
        <f>IF(N79="-","-",IF( N79&gt;1,N285+N264,"-"))</f>
        <v>6.5555555555555651</v>
      </c>
      <c r="O307" s="292">
        <f>IF(O79="-","-",IF( O79&gt;1,O285+O264,"-"))</f>
        <v>6</v>
      </c>
      <c r="P307" s="292">
        <f>IF(P79="-","-",IF( P79&gt;1,P285+P264,"-"))</f>
        <v>6</v>
      </c>
      <c r="Q307" s="323">
        <f>IF( H79="-","-",Q285+Q264)</f>
        <v>6.4197530864197505</v>
      </c>
      <c r="R307" s="186"/>
      <c r="S307" s="322"/>
      <c r="T307" s="322"/>
      <c r="U307" s="322"/>
      <c r="V307" s="322"/>
      <c r="W307" s="322"/>
      <c r="X307" s="322"/>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E307" s="12"/>
      <c r="BF307" s="12"/>
      <c r="BG307" s="12"/>
      <c r="BH307" s="12"/>
      <c r="BI307" s="12"/>
      <c r="BJ307" s="12"/>
      <c r="BK307" s="12"/>
      <c r="BL307" s="12"/>
      <c r="BM307" s="12"/>
      <c r="BN307" s="12"/>
      <c r="BO307" s="12"/>
      <c r="BP307" s="12"/>
      <c r="BQ307" s="12"/>
      <c r="BR307" s="12"/>
      <c r="BS307" s="12"/>
      <c r="BT307" s="12"/>
    </row>
    <row r="308" spans="1:72" ht="12.75" customHeight="1">
      <c r="A308" s="19"/>
      <c r="B308" s="19"/>
      <c r="C308" s="19"/>
      <c r="D308" s="118"/>
      <c r="E308" s="136"/>
      <c r="F308" s="136"/>
      <c r="G308" s="153">
        <f t="shared" si="34"/>
        <v>7</v>
      </c>
      <c r="H308" s="292">
        <f>IF(H80="-","-",IF( H80&gt;1,H286+H265,"-"))</f>
        <v>7</v>
      </c>
      <c r="I308" s="292">
        <f>IF(I80="-","-",IF( I80&gt;1,I286+I265,"-"))</f>
        <v>7</v>
      </c>
      <c r="J308" s="292">
        <f>IF(J80="-","-",IF( J80&gt;1,J286+J265,"-"))</f>
        <v>7</v>
      </c>
      <c r="K308" s="292">
        <f>IF(K80="-","-",IF( K80&gt;1,K286+K265,"-"))</f>
        <v>7</v>
      </c>
      <c r="L308" s="292">
        <f>IF(L80="-","-",IF( L80&gt;1,L286+L265,"-"))</f>
        <v>7.6130718031613007</v>
      </c>
      <c r="M308" s="292">
        <f>IF(M80="-","-",IF( M80&gt;1,M286+M265,"-"))</f>
        <v>7.6130718031613007</v>
      </c>
      <c r="N308" s="292">
        <f>IF(N80="-","-",IF( N80&gt;1,N286+N265,"-"))</f>
        <v>7</v>
      </c>
      <c r="O308" s="292">
        <f>IF(O80="-","-",IF( O80&gt;1,O286+O265,"-"))</f>
        <v>7</v>
      </c>
      <c r="P308" s="292">
        <f>IF(P80="-","-",IF( P80&gt;1,P286+P265,"-"))</f>
        <v>7</v>
      </c>
      <c r="Q308" s="323">
        <f>IF( H80="-","-",Q286+Q265)</f>
        <v>7.3217168317965742</v>
      </c>
      <c r="R308" s="186"/>
      <c r="S308" s="322"/>
      <c r="T308" s="322"/>
      <c r="U308" s="322"/>
      <c r="V308" s="322"/>
      <c r="W308" s="322"/>
      <c r="X308" s="322"/>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E308" s="12"/>
      <c r="BF308" s="12"/>
      <c r="BG308" s="12"/>
      <c r="BH308" s="12"/>
      <c r="BI308" s="12"/>
      <c r="BJ308" s="12"/>
      <c r="BK308" s="12"/>
      <c r="BL308" s="12"/>
      <c r="BM308" s="12"/>
      <c r="BN308" s="12"/>
      <c r="BO308" s="12"/>
      <c r="BP308" s="12"/>
      <c r="BQ308" s="12"/>
      <c r="BR308" s="12"/>
      <c r="BS308" s="12"/>
      <c r="BT308" s="12"/>
    </row>
    <row r="309" spans="1:72" ht="12.75" customHeight="1">
      <c r="A309" s="19"/>
      <c r="B309" s="19"/>
      <c r="C309" s="19"/>
      <c r="D309" s="118"/>
      <c r="E309" s="136"/>
      <c r="F309" s="136"/>
      <c r="G309" s="153">
        <f t="shared" si="34"/>
        <v>8</v>
      </c>
      <c r="H309" s="292">
        <f>IF(H81="-","-",IF( H81&gt;1,H287+H266,"-"))</f>
        <v>8</v>
      </c>
      <c r="I309" s="292">
        <f>IF(I81="-","-",IF( I81&gt;1,I287+I266,"-"))</f>
        <v>8</v>
      </c>
      <c r="J309" s="292">
        <f>IF(J81="-","-",IF( J81&gt;1,J287+J266,"-"))</f>
        <v>8</v>
      </c>
      <c r="K309" s="292">
        <f>IF(K81="-","-",IF( K81&gt;1,K287+K266,"-"))</f>
        <v>9.6329931618554525</v>
      </c>
      <c r="L309" s="292">
        <f>IF(L81="-","-",IF( L81&gt;1,L287+L266,"-"))</f>
        <v>8.75</v>
      </c>
      <c r="M309" s="292">
        <f>IF(M81="-","-",IF( M81&gt;1,M287+M266,"-"))</f>
        <v>8</v>
      </c>
      <c r="N309" s="292">
        <f>IF(N81="-","-",IF( N81&gt;1,N287+N266,"-"))</f>
        <v>8</v>
      </c>
      <c r="O309" s="292">
        <f>IF(O81="-","-",IF( O81&gt;1,O287+O266,"-"))</f>
        <v>8</v>
      </c>
      <c r="P309" s="292">
        <f>IF(P81="-","-",IF( P81&gt;1,P287+P266,"-"))</f>
        <v>8.75</v>
      </c>
      <c r="Q309" s="323">
        <f>IF( H81="-","-",Q287+Q266)</f>
        <v>8.6111111111110947</v>
      </c>
      <c r="R309" s="186"/>
      <c r="S309" s="322"/>
      <c r="T309" s="322"/>
      <c r="U309" s="322"/>
      <c r="V309" s="322"/>
      <c r="W309" s="322"/>
      <c r="X309" s="322"/>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E309" s="12"/>
      <c r="BF309" s="12"/>
      <c r="BG309" s="12"/>
      <c r="BH309" s="12"/>
      <c r="BI309" s="12"/>
      <c r="BJ309" s="12"/>
      <c r="BK309" s="12"/>
      <c r="BL309" s="12"/>
      <c r="BM309" s="12"/>
      <c r="BN309" s="12"/>
      <c r="BO309" s="12"/>
      <c r="BP309" s="12"/>
      <c r="BQ309" s="12"/>
      <c r="BR309" s="12"/>
      <c r="BS309" s="12"/>
      <c r="BT309" s="12"/>
    </row>
    <row r="310" spans="1:72" ht="12.75" customHeight="1">
      <c r="A310" s="19"/>
      <c r="B310" s="19"/>
      <c r="C310" s="19"/>
      <c r="D310" s="118"/>
      <c r="E310" s="136"/>
      <c r="F310" s="136"/>
      <c r="G310" s="153">
        <f t="shared" si="34"/>
        <v>9</v>
      </c>
      <c r="H310" s="292">
        <f>IF(H82="-","-",IF( H82&gt;1,H288+H267,"-"))</f>
        <v>9</v>
      </c>
      <c r="I310" s="292">
        <f>IF(I82="-","-",IF( I82&gt;1,I288+I267,"-"))</f>
        <v>9</v>
      </c>
      <c r="J310" s="292">
        <f>IF(J82="-","-",IF( J82&gt;1,J288+J267,"-"))</f>
        <v>9</v>
      </c>
      <c r="K310" s="292">
        <f>IF(K82="-","-",IF( K82&gt;1,K288+K267,"-"))</f>
        <v>9</v>
      </c>
      <c r="L310" s="292">
        <f>IF(L82="-","-",IF( L82&gt;1,L288+L267,"-"))</f>
        <v>10.914213562373096</v>
      </c>
      <c r="M310" s="292">
        <f>IF(M82="-","-",IF( M82&gt;1,M288+M267,"-"))</f>
        <v>11.82842712474619</v>
      </c>
      <c r="N310" s="292">
        <f>IF(N82="-","-",IF( N82&gt;1,N288+N267,"-"))</f>
        <v>9</v>
      </c>
      <c r="O310" s="292">
        <f>IF(O82="-","-",IF( O82&gt;1,O288+O267,"-"))</f>
        <v>10.914213562373096</v>
      </c>
      <c r="P310" s="292">
        <f>IF(P82="-","-",IF( P82&gt;1,P288+P267,"-"))</f>
        <v>9.9142135623730958</v>
      </c>
      <c r="Q310" s="323">
        <f>IF( H82="-","-",Q288+Q267)</f>
        <v>10.134165166494766</v>
      </c>
      <c r="R310" s="186"/>
      <c r="S310" s="322"/>
      <c r="T310" s="322"/>
      <c r="U310" s="322"/>
      <c r="V310" s="322"/>
      <c r="W310" s="322"/>
      <c r="X310" s="322"/>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E310" s="12"/>
      <c r="BF310" s="12"/>
      <c r="BG310" s="12"/>
      <c r="BH310" s="12"/>
      <c r="BI310" s="12"/>
      <c r="BJ310" s="12"/>
      <c r="BK310" s="12"/>
      <c r="BL310" s="12"/>
      <c r="BM310" s="12"/>
      <c r="BN310" s="12"/>
      <c r="BO310" s="12"/>
      <c r="BP310" s="12"/>
      <c r="BQ310" s="12"/>
      <c r="BR310" s="12"/>
      <c r="BS310" s="12"/>
      <c r="BT310" s="12"/>
    </row>
    <row r="311" spans="1:72" ht="12.75" customHeight="1">
      <c r="A311" s="19"/>
      <c r="B311" s="19"/>
      <c r="C311" s="19"/>
      <c r="D311" s="118"/>
      <c r="E311" s="136"/>
      <c r="F311" s="136"/>
      <c r="G311" s="153">
        <f t="shared" si="34"/>
        <v>10</v>
      </c>
      <c r="H311" s="292">
        <f>IF(H83="-","-",IF( H83&gt;1,H289+H268,"-"))</f>
        <v>10.75</v>
      </c>
      <c r="I311" s="292">
        <f>IF(I83="-","-",IF( I83&gt;1,I289+I268,"-"))</f>
        <v>10</v>
      </c>
      <c r="J311" s="292">
        <f>IF(J83="-","-",IF( J83&gt;1,J289+J268,"-"))</f>
        <v>11.25</v>
      </c>
      <c r="K311" s="292">
        <f>IF(K83="-","-",IF( K83&gt;1,K289+K268,"-"))</f>
        <v>11.25</v>
      </c>
      <c r="L311" s="292">
        <f>IF(L83="-","-",IF( L83&gt;1,L289+L268,"-"))</f>
        <v>10</v>
      </c>
      <c r="M311" s="292">
        <f>IF(M83="-","-",IF( M83&gt;1,M289+M268,"-"))</f>
        <v>11.654700538379252</v>
      </c>
      <c r="N311" s="292">
        <f>IF(N83="-","-",IF( N83&gt;1,N289+N268,"-"))</f>
        <v>10</v>
      </c>
      <c r="O311" s="292">
        <f>IF(O83="-","-",IF( O83&gt;1,O289+O268,"-"))</f>
        <v>10</v>
      </c>
      <c r="P311" s="292">
        <f>IF(P83="-","-",IF( P83&gt;1,P289+P268,"-"))</f>
        <v>10.75</v>
      </c>
      <c r="Q311" s="323">
        <f>IF( H83="-","-",Q289+Q268)</f>
        <v>10.889270836957198</v>
      </c>
      <c r="R311" s="186"/>
      <c r="S311" s="322"/>
      <c r="T311" s="322"/>
      <c r="U311" s="322"/>
      <c r="V311" s="322"/>
      <c r="W311" s="322"/>
      <c r="X311" s="322"/>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E311" s="12"/>
      <c r="BF311" s="12"/>
      <c r="BG311" s="12"/>
      <c r="BH311" s="12"/>
      <c r="BI311" s="12"/>
      <c r="BJ311" s="12"/>
      <c r="BK311" s="12"/>
      <c r="BL311" s="12"/>
      <c r="BM311" s="12"/>
      <c r="BN311" s="12"/>
      <c r="BO311" s="12"/>
      <c r="BP311" s="12"/>
      <c r="BQ311" s="12"/>
      <c r="BR311" s="12"/>
      <c r="BS311" s="12"/>
      <c r="BT311" s="12"/>
    </row>
    <row r="312" spans="1:72" ht="12.75" customHeight="1">
      <c r="A312" s="19"/>
      <c r="B312" s="19"/>
      <c r="C312" s="19"/>
      <c r="D312" s="118"/>
      <c r="E312" s="136"/>
      <c r="F312" s="136"/>
      <c r="G312" s="153">
        <f t="shared" si="34"/>
        <v>11</v>
      </c>
      <c r="H312" s="292">
        <f>IF(H84="-","-",IF( H84&gt;1,H290+H269,"-"))</f>
        <v>11</v>
      </c>
      <c r="I312" s="292">
        <f>IF(I84="-","-",IF( I84&gt;1,I290+I269,"-"))</f>
        <v>11.821367205045934</v>
      </c>
      <c r="J312" s="292">
        <f>IF(J84="-","-",IF( J84&gt;1,J290+J269,"-"))</f>
        <v>12.488033871712602</v>
      </c>
      <c r="K312" s="292">
        <f>IF(K84="-","-",IF( K84&gt;1,K290+K269,"-"))</f>
        <v>13</v>
      </c>
      <c r="L312" s="292">
        <f>IF(L84="-","-",IF( L84&gt;1,L290+L269,"-"))</f>
        <v>12.488033871712602</v>
      </c>
      <c r="M312" s="292">
        <f>IF(M84="-","-",IF( M84&gt;1,M290+M269,"-"))</f>
        <v>11.821367205045934</v>
      </c>
      <c r="N312" s="292">
        <f>IF(N84="-","-",IF( N84&gt;1,N290+N269,"-"))</f>
        <v>18.65685424949238</v>
      </c>
      <c r="O312" s="292">
        <f>IF(O84="-","-",IF( O84&gt;1,O290+O269,"-"))</f>
        <v>12.488033871712602</v>
      </c>
      <c r="P312" s="292">
        <f>IF(P84="-","-",IF( P84&gt;1,P290+P269,"-"))</f>
        <v>11.488033871712602</v>
      </c>
      <c r="Q312" s="323">
        <f>IF( H84="-","-",Q290+Q269)</f>
        <v>13.101490197828658</v>
      </c>
      <c r="R312" s="186"/>
      <c r="S312" s="322"/>
      <c r="T312" s="322"/>
      <c r="U312" s="322"/>
      <c r="V312" s="322"/>
      <c r="W312" s="322"/>
      <c r="X312" s="322"/>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E312" s="12"/>
      <c r="BF312" s="12"/>
      <c r="BG312" s="12"/>
      <c r="BH312" s="12"/>
      <c r="BI312" s="12"/>
      <c r="BJ312" s="12"/>
      <c r="BK312" s="12"/>
      <c r="BL312" s="12"/>
      <c r="BM312" s="12"/>
      <c r="BN312" s="12"/>
      <c r="BO312" s="12"/>
      <c r="BP312" s="12"/>
      <c r="BQ312" s="12"/>
      <c r="BR312" s="12"/>
      <c r="BS312" s="12"/>
      <c r="BT312" s="12"/>
    </row>
    <row r="313" spans="1:72" ht="12.75" customHeight="1">
      <c r="A313" s="19"/>
      <c r="B313" s="19"/>
      <c r="C313" s="19"/>
      <c r="D313" s="118"/>
      <c r="E313" s="136"/>
      <c r="F313" s="136"/>
      <c r="G313" s="153">
        <f t="shared" si="34"/>
        <v>12</v>
      </c>
      <c r="H313" s="292" t="str">
        <f>IF(H85="-","-",IF( H85&gt;1,H291+H270,"-"))</f>
        <v>-</v>
      </c>
      <c r="I313" s="292" t="str">
        <f>IF(I85="-","-",IF( I85&gt;1,I291+I270,"-"))</f>
        <v>-</v>
      </c>
      <c r="J313" s="292" t="str">
        <f>IF(J85="-","-",IF( J85&gt;1,J291+J270,"-"))</f>
        <v>-</v>
      </c>
      <c r="K313" s="292" t="str">
        <f>IF(K85="-","-",IF( K85&gt;1,K291+K270,"-"))</f>
        <v>-</v>
      </c>
      <c r="L313" s="292" t="str">
        <f>IF(L85="-","-",IF( L85&gt;1,L291+L270,"-"))</f>
        <v>-</v>
      </c>
      <c r="M313" s="292" t="str">
        <f>IF(M85="-","-",IF( M85&gt;1,M291+M270,"-"))</f>
        <v>-</v>
      </c>
      <c r="N313" s="292" t="str">
        <f>IF(N85="-","-",IF( N85&gt;1,N291+N270,"-"))</f>
        <v>-</v>
      </c>
      <c r="O313" s="292" t="str">
        <f>IF(O85="-","-",IF( O85&gt;1,O291+O270,"-"))</f>
        <v>-</v>
      </c>
      <c r="P313" s="292" t="str">
        <f>IF(P85="-","-",IF( P85&gt;1,P291+P270,"-"))</f>
        <v>-</v>
      </c>
      <c r="Q313" s="323">
        <f>IF( H85="-","-",Q291+Q270)</f>
        <v>12.609648108945002</v>
      </c>
      <c r="R313" s="186"/>
      <c r="S313" s="322"/>
      <c r="T313" s="322"/>
      <c r="U313" s="322"/>
      <c r="V313" s="322"/>
      <c r="W313" s="322"/>
      <c r="X313" s="322"/>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E313" s="12"/>
      <c r="BF313" s="12"/>
      <c r="BG313" s="12"/>
      <c r="BH313" s="12"/>
      <c r="BI313" s="12"/>
      <c r="BJ313" s="12"/>
      <c r="BK313" s="12"/>
      <c r="BL313" s="12"/>
      <c r="BM313" s="12"/>
      <c r="BN313" s="12"/>
      <c r="BO313" s="12"/>
      <c r="BP313" s="12"/>
      <c r="BQ313" s="12"/>
      <c r="BR313" s="12"/>
      <c r="BS313" s="12"/>
      <c r="BT313" s="12"/>
    </row>
    <row r="314" spans="1:72" ht="12.75" customHeight="1">
      <c r="A314" s="19"/>
      <c r="B314" s="19"/>
      <c r="C314" s="19"/>
      <c r="D314" s="118"/>
      <c r="E314" s="136"/>
      <c r="F314" s="136"/>
      <c r="G314" s="153">
        <f t="shared" si="34"/>
        <v>13</v>
      </c>
      <c r="H314" s="292" t="str">
        <f>IF(H86="-","-",IF( H86&gt;1,H292+H271,"-"))</f>
        <v>-</v>
      </c>
      <c r="I314" s="292" t="str">
        <f>IF(I86="-","-",IF( I86&gt;1,I292+I271,"-"))</f>
        <v>-</v>
      </c>
      <c r="J314" s="292" t="str">
        <f>IF(J86="-","-",IF( J86&gt;1,J292+J271,"-"))</f>
        <v>-</v>
      </c>
      <c r="K314" s="292" t="str">
        <f>IF(K86="-","-",IF( K86&gt;1,K292+K271,"-"))</f>
        <v>-</v>
      </c>
      <c r="L314" s="292" t="str">
        <f>IF(L86="-","-",IF( L86&gt;1,L292+L271,"-"))</f>
        <v>-</v>
      </c>
      <c r="M314" s="292" t="str">
        <f>IF(M86="-","-",IF( M86&gt;1,M292+M271,"-"))</f>
        <v>-</v>
      </c>
      <c r="N314" s="292" t="str">
        <f>IF(N86="-","-",IF( N86&gt;1,N292+N271,"-"))</f>
        <v>-</v>
      </c>
      <c r="O314" s="292" t="str">
        <f>IF(O86="-","-",IF( O86&gt;1,O292+O271,"-"))</f>
        <v>-</v>
      </c>
      <c r="P314" s="292" t="str">
        <f>IF(P86="-","-",IF( P86&gt;1,P292+P271,"-"))</f>
        <v>-</v>
      </c>
      <c r="Q314" s="323" t="str">
        <f>IF( H86="-","-",Q292+Q271)</f>
        <v>-</v>
      </c>
      <c r="R314" s="186"/>
      <c r="S314" s="322"/>
      <c r="T314" s="322"/>
      <c r="U314" s="322"/>
      <c r="V314" s="322"/>
      <c r="W314" s="322"/>
      <c r="X314" s="322"/>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E314" s="12"/>
      <c r="BF314" s="12"/>
      <c r="BG314" s="12"/>
      <c r="BH314" s="12"/>
      <c r="BI314" s="12"/>
      <c r="BJ314" s="12"/>
      <c r="BK314" s="12"/>
      <c r="BL314" s="12"/>
      <c r="BM314" s="12"/>
      <c r="BN314" s="12"/>
      <c r="BO314" s="12"/>
      <c r="BP314" s="12"/>
      <c r="BQ314" s="12"/>
      <c r="BR314" s="12"/>
      <c r="BS314" s="12"/>
      <c r="BT314" s="12"/>
    </row>
    <row r="315" spans="1:72" ht="12.75" customHeight="1">
      <c r="A315" s="19"/>
      <c r="B315" s="19"/>
      <c r="C315" s="19"/>
      <c r="D315" s="118"/>
      <c r="E315" s="136"/>
      <c r="F315" s="136"/>
      <c r="G315" s="153">
        <f t="shared" si="34"/>
        <v>14</v>
      </c>
      <c r="H315" s="292" t="str">
        <f>IF(H87="-","-",IF( H87&gt;1,H293+H272,"-"))</f>
        <v>-</v>
      </c>
      <c r="I315" s="292" t="str">
        <f>IF(I87="-","-",IF( I87&gt;1,I293+I272,"-"))</f>
        <v>-</v>
      </c>
      <c r="J315" s="292" t="str">
        <f>IF(J87="-","-",IF( J87&gt;1,J293+J272,"-"))</f>
        <v>-</v>
      </c>
      <c r="K315" s="292" t="str">
        <f>IF(K87="-","-",IF( K87&gt;1,K293+K272,"-"))</f>
        <v>-</v>
      </c>
      <c r="L315" s="292" t="str">
        <f>IF(L87="-","-",IF( L87&gt;1,L293+L272,"-"))</f>
        <v>-</v>
      </c>
      <c r="M315" s="292" t="str">
        <f>IF(M87="-","-",IF( M87&gt;1,M293+M272,"-"))</f>
        <v>-</v>
      </c>
      <c r="N315" s="292" t="str">
        <f>IF(N87="-","-",IF( N87&gt;1,N293+N272,"-"))</f>
        <v>-</v>
      </c>
      <c r="O315" s="292" t="str">
        <f>IF(O87="-","-",IF( O87&gt;1,O293+O272,"-"))</f>
        <v>-</v>
      </c>
      <c r="P315" s="292" t="str">
        <f>IF(P87="-","-",IF( P87&gt;1,P293+P272,"-"))</f>
        <v>-</v>
      </c>
      <c r="Q315" s="323" t="str">
        <f>IF( H87="-","-",Q293+Q272)</f>
        <v>-</v>
      </c>
      <c r="R315" s="186"/>
      <c r="S315" s="322"/>
      <c r="T315" s="322"/>
      <c r="U315" s="322"/>
      <c r="V315" s="322"/>
      <c r="W315" s="322"/>
      <c r="X315" s="322"/>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E315" s="12"/>
      <c r="BF315" s="12"/>
      <c r="BG315" s="12"/>
      <c r="BH315" s="12"/>
      <c r="BI315" s="12"/>
      <c r="BJ315" s="12"/>
      <c r="BK315" s="12"/>
      <c r="BL315" s="12"/>
      <c r="BM315" s="12"/>
      <c r="BN315" s="12"/>
      <c r="BO315" s="12"/>
      <c r="BP315" s="12"/>
      <c r="BQ315" s="12"/>
      <c r="BR315" s="12"/>
      <c r="BS315" s="12"/>
      <c r="BT315" s="12"/>
    </row>
    <row r="316" spans="1:72" ht="12.75" customHeight="1">
      <c r="A316" s="19"/>
      <c r="B316" s="19"/>
      <c r="C316" s="19"/>
      <c r="D316" s="118"/>
      <c r="E316" s="136"/>
      <c r="F316" s="136"/>
      <c r="G316" s="156">
        <f t="shared" si="34"/>
        <v>15</v>
      </c>
      <c r="H316" s="295" t="str">
        <f>IF(H88="-","-",IF( H88&gt;1,H294+H273,"-"))</f>
        <v>-</v>
      </c>
      <c r="I316" s="295" t="str">
        <f>IF(I88="-","-",IF( I88&gt;1,I294+I273,"-"))</f>
        <v>-</v>
      </c>
      <c r="J316" s="295" t="str">
        <f>IF(J88="-","-",IF( J88&gt;1,J294+J273,"-"))</f>
        <v>-</v>
      </c>
      <c r="K316" s="295" t="str">
        <f>IF(K88="-","-",IF( K88&gt;1,K294+K273,"-"))</f>
        <v>-</v>
      </c>
      <c r="L316" s="295" t="str">
        <f>IF(L88="-","-",IF( L88&gt;1,L294+L273,"-"))</f>
        <v>-</v>
      </c>
      <c r="M316" s="295" t="str">
        <f>IF(M88="-","-",IF( M88&gt;1,M294+M273,"-"))</f>
        <v>-</v>
      </c>
      <c r="N316" s="295" t="str">
        <f>IF(N88="-","-",IF( N88&gt;1,N294+N273,"-"))</f>
        <v>-</v>
      </c>
      <c r="O316" s="295" t="str">
        <f>IF(O88="-","-",IF( O88&gt;1,O294+O273,"-"))</f>
        <v>-</v>
      </c>
      <c r="P316" s="295" t="str">
        <f>IF(P88="-","-",IF( P88&gt;1,P294+P273,"-"))</f>
        <v>-</v>
      </c>
      <c r="Q316" s="324">
        <f>IF( H88="-","-",Q294+Q273)</f>
        <v>19.162277660168378</v>
      </c>
      <c r="R316" s="186"/>
      <c r="S316" s="322"/>
      <c r="T316" s="322"/>
      <c r="U316" s="322"/>
      <c r="V316" s="322"/>
      <c r="W316" s="322"/>
      <c r="X316" s="322"/>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E316" s="12"/>
      <c r="BF316" s="12"/>
      <c r="BG316" s="12"/>
      <c r="BH316" s="12"/>
      <c r="BI316" s="12"/>
      <c r="BJ316" s="12"/>
      <c r="BK316" s="12"/>
      <c r="BL316" s="12"/>
      <c r="BM316" s="12"/>
      <c r="BN316" s="12"/>
      <c r="BO316" s="12"/>
      <c r="BP316" s="12"/>
      <c r="BQ316" s="12"/>
      <c r="BR316" s="12"/>
      <c r="BS316" s="12"/>
      <c r="BT316" s="12"/>
    </row>
    <row r="317" spans="1:72" ht="12.75" customHeight="1">
      <c r="A317" s="19"/>
      <c r="B317" s="19"/>
      <c r="C317" s="19"/>
      <c r="D317" s="118"/>
      <c r="E317" s="298"/>
      <c r="F317" s="298"/>
      <c r="G317" s="299"/>
      <c r="H317" s="301"/>
      <c r="I317" s="301"/>
      <c r="J317" s="301"/>
      <c r="K317" s="301"/>
      <c r="L317" s="301"/>
      <c r="M317" s="301"/>
      <c r="N317" s="301"/>
      <c r="O317" s="301"/>
      <c r="P317" s="301"/>
      <c r="Q317" s="301"/>
      <c r="R317" s="8"/>
      <c r="S317" s="322"/>
      <c r="T317" s="322"/>
      <c r="U317" s="322"/>
      <c r="V317" s="322"/>
      <c r="W317" s="322"/>
      <c r="X317" s="322"/>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E317" s="12"/>
      <c r="BF317" s="12"/>
      <c r="BG317" s="12"/>
      <c r="BH317" s="12"/>
      <c r="BI317" s="12"/>
      <c r="BJ317" s="12"/>
      <c r="BK317" s="12"/>
      <c r="BL317" s="12"/>
      <c r="BM317" s="12"/>
      <c r="BN317" s="12"/>
      <c r="BO317" s="12"/>
      <c r="BP317" s="12"/>
      <c r="BQ317" s="12"/>
      <c r="BR317" s="12"/>
      <c r="BS317" s="12"/>
      <c r="BT317" s="12"/>
    </row>
    <row r="318" spans="1:72" ht="12.75" customHeight="1">
      <c r="A318" s="19"/>
      <c r="B318" s="19"/>
      <c r="C318" s="19"/>
      <c r="D318" s="118"/>
      <c r="E318" s="298"/>
      <c r="F318" s="298"/>
      <c r="G318" s="169"/>
      <c r="H318" s="305"/>
      <c r="I318" s="305"/>
      <c r="J318" s="305"/>
      <c r="K318" s="305"/>
      <c r="L318" s="305"/>
      <c r="M318" s="305"/>
      <c r="N318" s="305"/>
      <c r="O318" s="305"/>
      <c r="P318" s="305"/>
      <c r="Q318" s="325"/>
      <c r="R318" s="8"/>
      <c r="S318" s="322"/>
      <c r="T318" s="322"/>
      <c r="U318" s="322"/>
      <c r="V318" s="322"/>
      <c r="W318" s="322"/>
      <c r="X318" s="322"/>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E318" s="12"/>
      <c r="BF318" s="12"/>
      <c r="BG318" s="12"/>
      <c r="BH318" s="12"/>
      <c r="BI318" s="12"/>
      <c r="BJ318" s="12"/>
      <c r="BK318" s="12"/>
      <c r="BL318" s="12"/>
      <c r="BM318" s="12"/>
      <c r="BN318" s="12"/>
      <c r="BO318" s="12"/>
      <c r="BP318" s="12"/>
      <c r="BQ318" s="12"/>
      <c r="BR318" s="12"/>
      <c r="BS318" s="12"/>
      <c r="BT318" s="12"/>
    </row>
    <row r="319" spans="1:72" ht="18" customHeight="1">
      <c r="A319" s="19"/>
      <c r="B319" s="19"/>
      <c r="C319" s="19"/>
      <c r="D319" s="118"/>
      <c r="E319" s="118"/>
      <c r="F319" s="118"/>
      <c r="G319" s="119" t="s">
        <v>68</v>
      </c>
      <c r="H319" s="120"/>
      <c r="I319" s="120"/>
      <c r="J319" s="120"/>
      <c r="K319" s="121"/>
      <c r="L319" s="238"/>
      <c r="M319" s="238"/>
      <c r="N319" s="238"/>
      <c r="O319" s="238"/>
      <c r="P319" s="238"/>
      <c r="Q319" s="320"/>
      <c r="R319" s="8"/>
      <c r="S319" s="141"/>
      <c r="T319" s="141"/>
      <c r="U319" s="141"/>
      <c r="V319" s="141"/>
      <c r="W319" s="141"/>
      <c r="X319" s="141"/>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E319" s="12"/>
      <c r="BF319" s="12"/>
      <c r="BG319" s="12"/>
      <c r="BH319" s="12"/>
      <c r="BI319" s="12"/>
      <c r="BJ319" s="12"/>
      <c r="BK319" s="12"/>
      <c r="BL319" s="12"/>
      <c r="BM319" s="12"/>
      <c r="BN319" s="12"/>
      <c r="BO319" s="12"/>
      <c r="BP319" s="12"/>
      <c r="BQ319" s="12"/>
      <c r="BR319" s="12"/>
      <c r="BS319" s="12"/>
      <c r="BT319" s="12"/>
    </row>
    <row r="320" spans="1:72" ht="24.75" customHeight="1">
      <c r="A320" s="19"/>
      <c r="B320" s="19"/>
      <c r="C320" s="19"/>
      <c r="D320" s="118"/>
      <c r="E320" s="126"/>
      <c r="F320" s="126"/>
      <c r="G320" s="127" t="str">
        <f>Q3</f>
        <v>MODAL</v>
      </c>
      <c r="H320" s="464" t="str">
        <f>H3</f>
        <v>Harald</v>
      </c>
      <c r="I320" s="464" t="str">
        <f>I3</f>
        <v>Lisbet</v>
      </c>
      <c r="J320" s="464" t="str">
        <f>J3</f>
        <v>Hildegunn</v>
      </c>
      <c r="K320" s="464" t="str">
        <f>K3</f>
        <v>Stian</v>
      </c>
      <c r="L320" s="464" t="str">
        <f>L3</f>
        <v>Merete</v>
      </c>
      <c r="M320" s="464" t="str">
        <f>M3</f>
        <v>Janicke</v>
      </c>
      <c r="N320" s="464" t="str">
        <f>N3</f>
        <v>Silje</v>
      </c>
      <c r="O320" s="464" t="str">
        <f>O3</f>
        <v>Asbjørn</v>
      </c>
      <c r="P320" s="464" t="str">
        <f>P3</f>
        <v>Else</v>
      </c>
      <c r="Q320" s="129"/>
      <c r="R320" s="186"/>
      <c r="S320" s="141"/>
      <c r="T320" s="141"/>
      <c r="U320" s="141"/>
      <c r="V320" s="141"/>
      <c r="W320" s="141"/>
      <c r="X320" s="141"/>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E320" s="12"/>
      <c r="BF320" s="12"/>
      <c r="BG320" s="12"/>
      <c r="BH320" s="12"/>
      <c r="BI320" s="12"/>
      <c r="BJ320" s="12"/>
      <c r="BK320" s="12"/>
      <c r="BL320" s="12"/>
      <c r="BM320" s="12"/>
      <c r="BN320" s="12"/>
      <c r="BO320" s="12"/>
      <c r="BP320" s="12"/>
      <c r="BQ320" s="12"/>
      <c r="BR320" s="12"/>
      <c r="BS320" s="12"/>
      <c r="BT320" s="12"/>
    </row>
    <row r="321" spans="1:72" ht="12.75" customHeight="1">
      <c r="A321" s="19"/>
      <c r="B321" s="19"/>
      <c r="C321" s="19"/>
      <c r="D321" s="118"/>
      <c r="E321" s="126"/>
      <c r="F321" s="126"/>
      <c r="G321" s="132" t="str">
        <f>Q4</f>
        <v>(R1-R5)</v>
      </c>
      <c r="H321" s="75">
        <f>H4</f>
        <v>3</v>
      </c>
      <c r="I321" s="75">
        <f>I4</f>
        <v>1</v>
      </c>
      <c r="J321" s="75">
        <f>J4</f>
        <v>2</v>
      </c>
      <c r="K321" s="75">
        <f>K4</f>
        <v>10</v>
      </c>
      <c r="L321" s="75">
        <f>L4</f>
        <v>4</v>
      </c>
      <c r="M321" s="75">
        <f>M4</f>
        <v>9</v>
      </c>
      <c r="N321" s="75">
        <f>N4</f>
        <v>5</v>
      </c>
      <c r="O321" s="75">
        <f>O4</f>
        <v>8</v>
      </c>
      <c r="P321" s="75">
        <f>P4</f>
        <v>6</v>
      </c>
      <c r="Q321" s="133" t="s">
        <v>39</v>
      </c>
      <c r="R321" s="186"/>
      <c r="S321" s="141"/>
      <c r="T321" s="141"/>
      <c r="U321" s="141"/>
      <c r="V321" s="141"/>
      <c r="W321" s="141"/>
      <c r="X321" s="141"/>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E321" s="12"/>
      <c r="BF321" s="12"/>
      <c r="BG321" s="12"/>
      <c r="BH321" s="12"/>
      <c r="BI321" s="12"/>
      <c r="BJ321" s="12"/>
      <c r="BK321" s="12"/>
      <c r="BL321" s="12"/>
      <c r="BM321" s="12"/>
      <c r="BN321" s="12"/>
      <c r="BO321" s="12"/>
      <c r="BP321" s="12"/>
      <c r="BQ321" s="12"/>
      <c r="BR321" s="12"/>
      <c r="BS321" s="12"/>
      <c r="BT321" s="12"/>
    </row>
    <row r="322" spans="1:72" ht="12.75" customHeight="1">
      <c r="A322" s="19"/>
      <c r="B322" s="19"/>
      <c r="C322" s="19"/>
      <c r="D322" s="118"/>
      <c r="E322" s="136"/>
      <c r="F322" s="136"/>
      <c r="G322" s="150">
        <v>0</v>
      </c>
      <c r="H322" s="289" t="str">
        <f>IF(H73="-","-",IF( H73&gt;1,H279-H258,"-"))</f>
        <v>-</v>
      </c>
      <c r="I322" s="289" t="str">
        <f>IF(I73="-","-",IF( I73&gt;1,I279-I258,"-"))</f>
        <v>-</v>
      </c>
      <c r="J322" s="289" t="str">
        <f>IF(J73="-","-",IF( J73&gt;1,J279-J258,"-"))</f>
        <v>-</v>
      </c>
      <c r="K322" s="289" t="str">
        <f>IF(K73="-","-",IF( K73&gt;1,K279-K258,"-"))</f>
        <v>-</v>
      </c>
      <c r="L322" s="289" t="str">
        <f>IF(L73="-","-",IF( L73&gt;1,L279-L258,"-"))</f>
        <v>-</v>
      </c>
      <c r="M322" s="289" t="str">
        <f>IF(M73="-","-",IF( M73&gt;1,M279-M258,"-"))</f>
        <v>-</v>
      </c>
      <c r="N322" s="289" t="str">
        <f>IF(N73="-","-",IF( N73&gt;1,N279-N258,"-"))</f>
        <v>-</v>
      </c>
      <c r="O322" s="289" t="str">
        <f>IF(O73="-","-",IF( O73&gt;1,O279-O258,"-"))</f>
        <v>-</v>
      </c>
      <c r="P322" s="289" t="str">
        <f>IF(P73="-","-",IF( P73&gt;1,P279-P258,"-"))</f>
        <v>-</v>
      </c>
      <c r="Q322" s="326" t="str">
        <f>IF( H73="-","-",Q279-Q258)</f>
        <v>-</v>
      </c>
      <c r="R322" s="186"/>
      <c r="S322" s="141"/>
      <c r="T322" s="141"/>
      <c r="U322" s="141"/>
      <c r="V322" s="141"/>
      <c r="W322" s="141"/>
      <c r="X322" s="141"/>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E322" s="12"/>
      <c r="BF322" s="12"/>
      <c r="BG322" s="12"/>
      <c r="BH322" s="12"/>
      <c r="BI322" s="12"/>
      <c r="BJ322" s="12"/>
      <c r="BK322" s="12"/>
      <c r="BL322" s="12"/>
      <c r="BM322" s="12"/>
      <c r="BN322" s="12"/>
      <c r="BO322" s="12"/>
      <c r="BP322" s="12"/>
      <c r="BQ322" s="12"/>
      <c r="BR322" s="12"/>
      <c r="BS322" s="12"/>
      <c r="BT322" s="12"/>
    </row>
    <row r="323" spans="1:72" ht="12.75" customHeight="1">
      <c r="A323" s="19"/>
      <c r="B323" s="19"/>
      <c r="C323" s="19"/>
      <c r="D323" s="118"/>
      <c r="E323" s="136"/>
      <c r="F323" s="136"/>
      <c r="G323" s="153">
        <f t="shared" ref="G323:G337" si="35">G322+1</f>
        <v>1</v>
      </c>
      <c r="H323" s="292" t="str">
        <f>IF(H74="-","-",IF( H74&gt;1,H280-H259,"-"))</f>
        <v>-</v>
      </c>
      <c r="I323" s="292" t="str">
        <f>IF(I74="-","-",IF( I74&gt;1,I280-I259,"-"))</f>
        <v>-</v>
      </c>
      <c r="J323" s="292" t="str">
        <f>IF(J74="-","-",IF( J74&gt;1,J280-J259,"-"))</f>
        <v>-</v>
      </c>
      <c r="K323" s="292" t="str">
        <f>IF(K74="-","-",IF( K74&gt;1,K280-K259,"-"))</f>
        <v>-</v>
      </c>
      <c r="L323" s="292" t="str">
        <f>IF(L74="-","-",IF( L74&gt;1,L280-L259,"-"))</f>
        <v>-</v>
      </c>
      <c r="M323" s="292" t="str">
        <f>IF(M74="-","-",IF( M74&gt;1,M280-M259,"-"))</f>
        <v>-</v>
      </c>
      <c r="N323" s="292" t="str">
        <f>IF(N74="-","-",IF( N74&gt;1,N280-N259,"-"))</f>
        <v>-</v>
      </c>
      <c r="O323" s="292" t="str">
        <f>IF(O74="-","-",IF( O74&gt;1,O280-O259,"-"))</f>
        <v>-</v>
      </c>
      <c r="P323" s="292" t="str">
        <f>IF(P74="-","-",IF( P74&gt;1,P280-P259,"-"))</f>
        <v>-</v>
      </c>
      <c r="Q323" s="327" t="str">
        <f>IF( H74="-","-",Q280-Q259)</f>
        <v>-</v>
      </c>
      <c r="R323" s="186"/>
      <c r="S323" s="141"/>
      <c r="T323" s="141"/>
      <c r="U323" s="141"/>
      <c r="V323" s="141"/>
      <c r="W323" s="141"/>
      <c r="X323" s="141"/>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E323" s="12"/>
      <c r="BF323" s="12"/>
      <c r="BG323" s="12"/>
      <c r="BH323" s="12"/>
      <c r="BI323" s="12"/>
      <c r="BJ323" s="12"/>
      <c r="BK323" s="12"/>
      <c r="BL323" s="12"/>
      <c r="BM323" s="12"/>
      <c r="BN323" s="12"/>
      <c r="BO323" s="12"/>
      <c r="BP323" s="12"/>
      <c r="BQ323" s="12"/>
      <c r="BR323" s="12"/>
      <c r="BS323" s="12"/>
      <c r="BT323" s="12"/>
    </row>
    <row r="324" spans="1:72" ht="12.75" customHeight="1">
      <c r="A324" s="19"/>
      <c r="B324" s="19"/>
      <c r="C324" s="19"/>
      <c r="D324" s="118"/>
      <c r="E324" s="136"/>
      <c r="F324" s="136"/>
      <c r="G324" s="153">
        <f t="shared" si="35"/>
        <v>2</v>
      </c>
      <c r="H324" s="292">
        <f>IF(H75="-","-",IF( H75&gt;1,H281-H260,"-"))</f>
        <v>2</v>
      </c>
      <c r="I324" s="292">
        <f>IF(I75="-","-",IF( I75&gt;1,I281-I260,"-"))</f>
        <v>2</v>
      </c>
      <c r="J324" s="292">
        <f>IF(J75="-","-",IF( J75&gt;1,J281-J260,"-"))</f>
        <v>2</v>
      </c>
      <c r="K324" s="292">
        <f>IF(K75="-","-",IF( K75&gt;1,K281-K260,"-"))</f>
        <v>2</v>
      </c>
      <c r="L324" s="292">
        <f>IF(L75="-","-",IF( L75&gt;1,L281-L260,"-"))</f>
        <v>2</v>
      </c>
      <c r="M324" s="292">
        <f>IF(M75="-","-",IF( M75&gt;1,M281-M260,"-"))</f>
        <v>2</v>
      </c>
      <c r="N324" s="292">
        <f>IF(N75="-","-",IF( N75&gt;1,N281-N260,"-"))</f>
        <v>2</v>
      </c>
      <c r="O324" s="292">
        <f>IF(O75="-","-",IF( O75&gt;1,O281-O260,"-"))</f>
        <v>2</v>
      </c>
      <c r="P324" s="292">
        <f>IF(P75="-","-",IF( P75&gt;1,P281-P260,"-"))</f>
        <v>2</v>
      </c>
      <c r="Q324" s="327">
        <f>IF( H75="-","-",Q281-Q260)</f>
        <v>2</v>
      </c>
      <c r="R324" s="186"/>
      <c r="S324" s="141"/>
      <c r="T324" s="141"/>
      <c r="U324" s="141"/>
      <c r="V324" s="141"/>
      <c r="W324" s="141"/>
      <c r="X324" s="141"/>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E324" s="12"/>
      <c r="BF324" s="12"/>
      <c r="BG324" s="12"/>
      <c r="BH324" s="12"/>
      <c r="BI324" s="12"/>
      <c r="BJ324" s="12"/>
      <c r="BK324" s="12"/>
      <c r="BL324" s="12"/>
      <c r="BM324" s="12"/>
      <c r="BN324" s="12"/>
      <c r="BO324" s="12"/>
      <c r="BP324" s="12"/>
      <c r="BQ324" s="12"/>
      <c r="BR324" s="12"/>
      <c r="BS324" s="12"/>
      <c r="BT324" s="12"/>
    </row>
    <row r="325" spans="1:72" ht="12.75" customHeight="1">
      <c r="A325" s="19"/>
      <c r="B325" s="19"/>
      <c r="C325" s="19"/>
      <c r="D325" s="118"/>
      <c r="E325" s="136"/>
      <c r="F325" s="136"/>
      <c r="G325" s="153">
        <f t="shared" si="35"/>
        <v>3</v>
      </c>
      <c r="H325" s="292">
        <f>IF(H76="-","-",IF( H76&gt;1,H282-H261,"-"))</f>
        <v>3</v>
      </c>
      <c r="I325" s="292">
        <f>IF(I76="-","-",IF( I76&gt;1,I282-I261,"-"))</f>
        <v>3</v>
      </c>
      <c r="J325" s="292">
        <f>IF(J76="-","-",IF( J76&gt;1,J282-J261,"-"))</f>
        <v>3</v>
      </c>
      <c r="K325" s="292">
        <f>IF(K76="-","-",IF( K76&gt;1,K282-K261,"-"))</f>
        <v>3</v>
      </c>
      <c r="L325" s="292">
        <f>IF(L76="-","-",IF( L76&gt;1,L282-L261,"-"))</f>
        <v>2.25</v>
      </c>
      <c r="M325" s="292">
        <f>IF(M76="-","-",IF( M76&gt;1,M282-M261,"-"))</f>
        <v>3</v>
      </c>
      <c r="N325" s="292">
        <f>IF(N76="-","-",IF( N76&gt;1,N282-N261,"-"))</f>
        <v>2.25</v>
      </c>
      <c r="O325" s="292">
        <f>IF(O76="-","-",IF( O76&gt;1,O282-O261,"-"))</f>
        <v>2.25</v>
      </c>
      <c r="P325" s="292">
        <f>IF(P76="-","-",IF( P76&gt;1,P282-P261,"-"))</f>
        <v>3</v>
      </c>
      <c r="Q325" s="327">
        <f>IF( H76="-","-",Q282-Q261)</f>
        <v>2.5227214227519452</v>
      </c>
      <c r="R325" s="186"/>
      <c r="S325" s="141"/>
      <c r="T325" s="141"/>
      <c r="U325" s="141"/>
      <c r="V325" s="141"/>
      <c r="W325" s="141"/>
      <c r="X325" s="141"/>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E325" s="12"/>
      <c r="BF325" s="12"/>
      <c r="BG325" s="12"/>
      <c r="BH325" s="12"/>
      <c r="BI325" s="12"/>
      <c r="BJ325" s="12"/>
      <c r="BK325" s="12"/>
      <c r="BL325" s="12"/>
      <c r="BM325" s="12"/>
      <c r="BN325" s="12"/>
      <c r="BO325" s="12"/>
      <c r="BP325" s="12"/>
      <c r="BQ325" s="12"/>
      <c r="BR325" s="12"/>
      <c r="BS325" s="12"/>
      <c r="BT325" s="12"/>
    </row>
    <row r="326" spans="1:72" ht="12.75" customHeight="1">
      <c r="A326" s="19"/>
      <c r="B326" s="19"/>
      <c r="C326" s="19"/>
      <c r="D326" s="118"/>
      <c r="E326" s="136"/>
      <c r="F326" s="136"/>
      <c r="G326" s="153">
        <f t="shared" si="35"/>
        <v>4</v>
      </c>
      <c r="H326" s="292">
        <f>IF(H77="-","-",IF( H77&gt;1,H283-H262,"-"))</f>
        <v>4</v>
      </c>
      <c r="I326" s="292">
        <f>IF(I77="-","-",IF( I77&gt;1,I283-I262,"-"))</f>
        <v>3.0168367524056099</v>
      </c>
      <c r="J326" s="292">
        <f>IF(J77="-","-",IF( J77&gt;1,J283-J262,"-"))</f>
        <v>4</v>
      </c>
      <c r="K326" s="292">
        <f>IF(K77="-","-",IF( K77&gt;1,K283-K262,"-"))</f>
        <v>4</v>
      </c>
      <c r="L326" s="292">
        <f>IF(L77="-","-",IF( L77&gt;1,L283-L262,"-"))</f>
        <v>3.3005377743446904</v>
      </c>
      <c r="M326" s="292">
        <f>IF(M77="-","-",IF( M77&gt;1,M283-M262,"-"))</f>
        <v>4</v>
      </c>
      <c r="N326" s="292">
        <f>IF(N77="-","-",IF( N77&gt;1,N283-N262,"-"))</f>
        <v>4</v>
      </c>
      <c r="O326" s="292">
        <f>IF(O77="-","-",IF( O77&gt;1,O283-O262,"-"))</f>
        <v>4</v>
      </c>
      <c r="P326" s="292">
        <f>IF(P77="-","-",IF( P77&gt;1,P283-P262,"-"))</f>
        <v>4</v>
      </c>
      <c r="Q326" s="327">
        <f>IF( H77="-","-",Q283-Q262)</f>
        <v>3.5399964887969975</v>
      </c>
      <c r="R326" s="186"/>
      <c r="S326" s="141"/>
      <c r="T326" s="141"/>
      <c r="U326" s="141"/>
      <c r="V326" s="141"/>
      <c r="W326" s="141"/>
      <c r="X326" s="141"/>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E326" s="12"/>
      <c r="BF326" s="12"/>
      <c r="BG326" s="12"/>
      <c r="BH326" s="12"/>
      <c r="BI326" s="12"/>
      <c r="BJ326" s="12"/>
      <c r="BK326" s="12"/>
      <c r="BL326" s="12"/>
      <c r="BM326" s="12"/>
      <c r="BN326" s="12"/>
      <c r="BO326" s="12"/>
      <c r="BP326" s="12"/>
      <c r="BQ326" s="12"/>
      <c r="BR326" s="12"/>
      <c r="BS326" s="12"/>
      <c r="BT326" s="12"/>
    </row>
    <row r="327" spans="1:72" ht="12.75" customHeight="1">
      <c r="A327" s="19"/>
      <c r="B327" s="19"/>
      <c r="C327" s="19"/>
      <c r="D327" s="118"/>
      <c r="E327" s="136"/>
      <c r="F327" s="136"/>
      <c r="G327" s="153">
        <f t="shared" si="35"/>
        <v>5</v>
      </c>
      <c r="H327" s="292">
        <f>IF(H78="-","-",IF( H78&gt;1,H284-H263,"-"))</f>
        <v>5</v>
      </c>
      <c r="I327" s="292">
        <f>IF(I78="-","-",IF( I78&gt;1,I284-I263,"-"))</f>
        <v>5</v>
      </c>
      <c r="J327" s="292">
        <f>IF(J78="-","-",IF( J78&gt;1,J284-J263,"-"))</f>
        <v>4.3055728090000782</v>
      </c>
      <c r="K327" s="292">
        <f>IF(K78="-","-",IF( K78&gt;1,K284-K263,"-"))</f>
        <v>5</v>
      </c>
      <c r="L327" s="292">
        <f>IF(L78="-","-",IF( L78&gt;1,L284-L263,"-"))</f>
        <v>5</v>
      </c>
      <c r="M327" s="292">
        <f>IF(M78="-","-",IF( M78&gt;1,M284-M263,"-"))</f>
        <v>5</v>
      </c>
      <c r="N327" s="292">
        <f>IF(N78="-","-",IF( N78&gt;1,N284-N263,"-"))</f>
        <v>5</v>
      </c>
      <c r="O327" s="292">
        <f>IF(O78="-","-",IF( O78&gt;1,O284-O263,"-"))</f>
        <v>5</v>
      </c>
      <c r="P327" s="292">
        <f>IF(P78="-","-",IF( P78&gt;1,P284-P263,"-"))</f>
        <v>5</v>
      </c>
      <c r="Q327" s="327">
        <f>IF( H78="-","-",Q284-Q263)</f>
        <v>4.7240798252222351</v>
      </c>
      <c r="R327" s="186"/>
      <c r="S327" s="141"/>
      <c r="T327" s="141"/>
      <c r="U327" s="141"/>
      <c r="V327" s="141"/>
      <c r="W327" s="141"/>
      <c r="X327" s="141"/>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E327" s="12"/>
      <c r="BF327" s="12"/>
      <c r="BG327" s="12"/>
      <c r="BH327" s="12"/>
      <c r="BI327" s="12"/>
      <c r="BJ327" s="12"/>
      <c r="BK327" s="12"/>
      <c r="BL327" s="12"/>
      <c r="BM327" s="12"/>
      <c r="BN327" s="12"/>
      <c r="BO327" s="12"/>
      <c r="BP327" s="12"/>
      <c r="BQ327" s="12"/>
      <c r="BR327" s="12"/>
      <c r="BS327" s="12"/>
      <c r="BT327" s="12"/>
    </row>
    <row r="328" spans="1:72" ht="12.75" customHeight="1">
      <c r="A328" s="19"/>
      <c r="B328" s="19"/>
      <c r="C328" s="19"/>
      <c r="D328" s="118"/>
      <c r="E328" s="136"/>
      <c r="F328" s="136"/>
      <c r="G328" s="153">
        <f t="shared" si="35"/>
        <v>6</v>
      </c>
      <c r="H328" s="292">
        <f>IF(H79="-","-",IF( H79&gt;1,H285-H264,"-"))</f>
        <v>6</v>
      </c>
      <c r="I328" s="292">
        <f>IF(I79="-","-",IF( I79&gt;1,I285-I264,"-"))</f>
        <v>5.2222222222222134</v>
      </c>
      <c r="J328" s="292">
        <f>IF(J79="-","-",IF( J79&gt;1,J285-J264,"-"))</f>
        <v>6</v>
      </c>
      <c r="K328" s="292">
        <f>IF(K79="-","-",IF( K79&gt;1,K285-K264,"-"))</f>
        <v>6</v>
      </c>
      <c r="L328" s="292">
        <f>IF(L79="-","-",IF( L79&gt;1,L285-L264,"-"))</f>
        <v>5.4444444444444349</v>
      </c>
      <c r="M328" s="292">
        <f>IF(M79="-","-",IF( M79&gt;1,M285-M264,"-"))</f>
        <v>5.2222222222222134</v>
      </c>
      <c r="N328" s="292">
        <f>IF(N79="-","-",IF( N79&gt;1,N285-N264,"-"))</f>
        <v>5.2222222222222134</v>
      </c>
      <c r="O328" s="292">
        <f>IF(O79="-","-",IF( O79&gt;1,O285-O264,"-"))</f>
        <v>6</v>
      </c>
      <c r="P328" s="292">
        <f>IF(P79="-","-",IF( P79&gt;1,P285-P264,"-"))</f>
        <v>6</v>
      </c>
      <c r="Q328" s="327">
        <f>IF( H79="-","-",Q285-Q264)</f>
        <v>5.5308641975308666</v>
      </c>
      <c r="R328" s="186"/>
      <c r="S328" s="141"/>
      <c r="T328" s="141"/>
      <c r="U328" s="141"/>
      <c r="V328" s="141"/>
      <c r="W328" s="141"/>
      <c r="X328" s="141"/>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E328" s="12"/>
      <c r="BF328" s="12"/>
      <c r="BG328" s="12"/>
      <c r="BH328" s="12"/>
      <c r="BI328" s="12"/>
      <c r="BJ328" s="12"/>
      <c r="BK328" s="12"/>
      <c r="BL328" s="12"/>
      <c r="BM328" s="12"/>
      <c r="BN328" s="12"/>
      <c r="BO328" s="12"/>
      <c r="BP328" s="12"/>
      <c r="BQ328" s="12"/>
      <c r="BR328" s="12"/>
      <c r="BS328" s="12"/>
      <c r="BT328" s="12"/>
    </row>
    <row r="329" spans="1:72" ht="12.75" customHeight="1">
      <c r="A329" s="19"/>
      <c r="B329" s="19"/>
      <c r="C329" s="19"/>
      <c r="D329" s="118"/>
      <c r="E329" s="136"/>
      <c r="F329" s="136"/>
      <c r="G329" s="153">
        <f t="shared" si="35"/>
        <v>7</v>
      </c>
      <c r="H329" s="292">
        <f>IF(H80="-","-",IF( H80&gt;1,H286-H265,"-"))</f>
        <v>7</v>
      </c>
      <c r="I329" s="292">
        <f>IF(I80="-","-",IF( I80&gt;1,I286-I265,"-"))</f>
        <v>7</v>
      </c>
      <c r="J329" s="292">
        <f>IF(J80="-","-",IF( J80&gt;1,J286-J265,"-"))</f>
        <v>7</v>
      </c>
      <c r="K329" s="292">
        <f>IF(K80="-","-",IF( K80&gt;1,K286-K265,"-"))</f>
        <v>7</v>
      </c>
      <c r="L329" s="292">
        <f>IF(L80="-","-",IF( L80&gt;1,L286-L265,"-"))</f>
        <v>6.1012139111244128</v>
      </c>
      <c r="M329" s="292">
        <f>IF(M80="-","-",IF( M80&gt;1,M286-M265,"-"))</f>
        <v>6.1012139111244128</v>
      </c>
      <c r="N329" s="292">
        <f>IF(N80="-","-",IF( N80&gt;1,N286-N265,"-"))</f>
        <v>7</v>
      </c>
      <c r="O329" s="292">
        <f>IF(O80="-","-",IF( O80&gt;1,O286-O265,"-"))</f>
        <v>7</v>
      </c>
      <c r="P329" s="292">
        <f>IF(P80="-","-",IF( P80&gt;1,P286-P265,"-"))</f>
        <v>7</v>
      </c>
      <c r="Q329" s="327">
        <f>IF( H80="-","-",Q286-Q265)</f>
        <v>6.6147911047113626</v>
      </c>
      <c r="R329" s="186"/>
      <c r="S329" s="141"/>
      <c r="T329" s="141"/>
      <c r="U329" s="141"/>
      <c r="V329" s="141"/>
      <c r="W329" s="141"/>
      <c r="X329" s="141"/>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E329" s="12"/>
      <c r="BF329" s="12"/>
      <c r="BG329" s="12"/>
      <c r="BH329" s="12"/>
      <c r="BI329" s="12"/>
      <c r="BJ329" s="12"/>
      <c r="BK329" s="12"/>
      <c r="BL329" s="12"/>
      <c r="BM329" s="12"/>
      <c r="BN329" s="12"/>
      <c r="BO329" s="12"/>
      <c r="BP329" s="12"/>
      <c r="BQ329" s="12"/>
      <c r="BR329" s="12"/>
      <c r="BS329" s="12"/>
      <c r="BT329" s="12"/>
    </row>
    <row r="330" spans="1:72" ht="12.75" customHeight="1">
      <c r="A330" s="19"/>
      <c r="B330" s="19"/>
      <c r="C330" s="19"/>
      <c r="D330" s="118"/>
      <c r="E330" s="136"/>
      <c r="F330" s="136"/>
      <c r="G330" s="153">
        <f t="shared" si="35"/>
        <v>8</v>
      </c>
      <c r="H330" s="292">
        <f>IF(H81="-","-",IF( H81&gt;1,H287-H266,"-"))</f>
        <v>8</v>
      </c>
      <c r="I330" s="292">
        <f>IF(I81="-","-",IF( I81&gt;1,I287-I266,"-"))</f>
        <v>8</v>
      </c>
      <c r="J330" s="292">
        <f>IF(J81="-","-",IF( J81&gt;1,J287-J266,"-"))</f>
        <v>8</v>
      </c>
      <c r="K330" s="292">
        <f>IF(K81="-","-",IF( K81&gt;1,K287-K266,"-"))</f>
        <v>6.3670068381445475</v>
      </c>
      <c r="L330" s="292">
        <f>IF(L81="-","-",IF( L81&gt;1,L287-L266,"-"))</f>
        <v>6.75</v>
      </c>
      <c r="M330" s="292">
        <f>IF(M81="-","-",IF( M81&gt;1,M287-M266,"-"))</f>
        <v>8</v>
      </c>
      <c r="N330" s="292">
        <f>IF(N81="-","-",IF( N81&gt;1,N287-N266,"-"))</f>
        <v>8</v>
      </c>
      <c r="O330" s="292">
        <f>IF(O81="-","-",IF( O81&gt;1,O287-O266,"-"))</f>
        <v>8</v>
      </c>
      <c r="P330" s="292">
        <f>IF(P81="-","-",IF( P81&gt;1,P287-P266,"-"))</f>
        <v>6.75</v>
      </c>
      <c r="Q330" s="327">
        <f>IF( H81="-","-",Q287-Q266)</f>
        <v>7.2777777777777954</v>
      </c>
      <c r="R330" s="186"/>
      <c r="S330" s="141"/>
      <c r="T330" s="141"/>
      <c r="U330" s="141"/>
      <c r="V330" s="141"/>
      <c r="W330" s="141"/>
      <c r="X330" s="141"/>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E330" s="12"/>
      <c r="BF330" s="12"/>
      <c r="BG330" s="12"/>
      <c r="BH330" s="12"/>
      <c r="BI330" s="12"/>
      <c r="BJ330" s="12"/>
      <c r="BK330" s="12"/>
      <c r="BL330" s="12"/>
      <c r="BM330" s="12"/>
      <c r="BN330" s="12"/>
      <c r="BO330" s="12"/>
      <c r="BP330" s="12"/>
      <c r="BQ330" s="12"/>
      <c r="BR330" s="12"/>
      <c r="BS330" s="12"/>
      <c r="BT330" s="12"/>
    </row>
    <row r="331" spans="1:72" ht="12.75" customHeight="1">
      <c r="A331" s="19"/>
      <c r="B331" s="19"/>
      <c r="C331" s="19"/>
      <c r="D331" s="118"/>
      <c r="E331" s="136"/>
      <c r="F331" s="136"/>
      <c r="G331" s="153">
        <f t="shared" si="35"/>
        <v>9</v>
      </c>
      <c r="H331" s="292">
        <f>IF(H82="-","-",IF( H82&gt;1,H288-H267,"-"))</f>
        <v>9</v>
      </c>
      <c r="I331" s="292">
        <f>IF(I82="-","-",IF( I82&gt;1,I288-I267,"-"))</f>
        <v>9</v>
      </c>
      <c r="J331" s="292">
        <f>IF(J82="-","-",IF( J82&gt;1,J288-J267,"-"))</f>
        <v>9</v>
      </c>
      <c r="K331" s="292">
        <f>IF(K82="-","-",IF( K82&gt;1,K288-K267,"-"))</f>
        <v>9</v>
      </c>
      <c r="L331" s="292">
        <f>IF(L82="-","-",IF( L82&gt;1,L288-L267,"-"))</f>
        <v>8.0857864376269042</v>
      </c>
      <c r="M331" s="292">
        <f>IF(M82="-","-",IF( M82&gt;1,M288-M267,"-"))</f>
        <v>6.1715728752538102</v>
      </c>
      <c r="N331" s="292">
        <f>IF(N82="-","-",IF( N82&gt;1,N288-N267,"-"))</f>
        <v>9</v>
      </c>
      <c r="O331" s="292">
        <f>IF(O82="-","-",IF( O82&gt;1,O288-O267,"-"))</f>
        <v>8.0857864376269042</v>
      </c>
      <c r="P331" s="292">
        <f>IF(P82="-","-",IF( P82&gt;1,P288-P267,"-"))</f>
        <v>7.0857864376269051</v>
      </c>
      <c r="Q331" s="327">
        <f>IF( H82="-","-",Q288-Q267)</f>
        <v>7.9769459446163449</v>
      </c>
      <c r="R331" s="186"/>
      <c r="S331" s="141"/>
      <c r="T331" s="141"/>
      <c r="U331" s="141"/>
      <c r="V331" s="141"/>
      <c r="W331" s="141"/>
      <c r="X331" s="141"/>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E331" s="12"/>
      <c r="BF331" s="12"/>
      <c r="BG331" s="12"/>
      <c r="BH331" s="12"/>
      <c r="BI331" s="12"/>
      <c r="BJ331" s="12"/>
      <c r="BK331" s="12"/>
      <c r="BL331" s="12"/>
      <c r="BM331" s="12"/>
      <c r="BN331" s="12"/>
      <c r="BO331" s="12"/>
      <c r="BP331" s="12"/>
      <c r="BQ331" s="12"/>
      <c r="BR331" s="12"/>
      <c r="BS331" s="12"/>
      <c r="BT331" s="12"/>
    </row>
    <row r="332" spans="1:72" ht="12.75" customHeight="1">
      <c r="A332" s="19"/>
      <c r="B332" s="19"/>
      <c r="C332" s="19"/>
      <c r="D332" s="118"/>
      <c r="E332" s="136"/>
      <c r="F332" s="136"/>
      <c r="G332" s="153">
        <f t="shared" si="35"/>
        <v>10</v>
      </c>
      <c r="H332" s="292">
        <f>IF(H83="-","-",IF( H83&gt;1,H289-H268,"-"))</f>
        <v>8.75</v>
      </c>
      <c r="I332" s="292">
        <f>IF(I83="-","-",IF( I83&gt;1,I289-I268,"-"))</f>
        <v>10</v>
      </c>
      <c r="J332" s="292">
        <f>IF(J83="-","-",IF( J83&gt;1,J289-J268,"-"))</f>
        <v>9.25</v>
      </c>
      <c r="K332" s="292">
        <f>IF(K83="-","-",IF( K83&gt;1,K289-K268,"-"))</f>
        <v>9.25</v>
      </c>
      <c r="L332" s="292">
        <f>IF(L83="-","-",IF( L83&gt;1,L289-L268,"-"))</f>
        <v>10</v>
      </c>
      <c r="M332" s="292">
        <f>IF(M83="-","-",IF( M83&gt;1,M289-M268,"-"))</f>
        <v>9.3452994616207476</v>
      </c>
      <c r="N332" s="292">
        <f>IF(N83="-","-",IF( N83&gt;1,N289-N268,"-"))</f>
        <v>10</v>
      </c>
      <c r="O332" s="292">
        <f>IF(O83="-","-",IF( O83&gt;1,O289-O268,"-"))</f>
        <v>10</v>
      </c>
      <c r="P332" s="292">
        <f>IF(P83="-","-",IF( P83&gt;1,P289-P268,"-"))</f>
        <v>8.75</v>
      </c>
      <c r="Q332" s="327">
        <f>IF( H83="-","-",Q289-Q268)</f>
        <v>9.2250148773285154</v>
      </c>
      <c r="R332" s="186"/>
      <c r="S332" s="141"/>
      <c r="T332" s="141"/>
      <c r="U332" s="141"/>
      <c r="V332" s="141"/>
      <c r="W332" s="141"/>
      <c r="X332" s="141"/>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E332" s="12"/>
      <c r="BF332" s="12"/>
      <c r="BG332" s="12"/>
      <c r="BH332" s="12"/>
      <c r="BI332" s="12"/>
      <c r="BJ332" s="12"/>
      <c r="BK332" s="12"/>
      <c r="BL332" s="12"/>
      <c r="BM332" s="12"/>
      <c r="BN332" s="12"/>
      <c r="BO332" s="12"/>
      <c r="BP332" s="12"/>
      <c r="BQ332" s="12"/>
      <c r="BR332" s="12"/>
      <c r="BS332" s="12"/>
      <c r="BT332" s="12"/>
    </row>
    <row r="333" spans="1:72" ht="12.75" customHeight="1">
      <c r="A333" s="19"/>
      <c r="B333" s="19"/>
      <c r="C333" s="19"/>
      <c r="D333" s="118"/>
      <c r="E333" s="136"/>
      <c r="F333" s="136"/>
      <c r="G333" s="153">
        <f t="shared" si="35"/>
        <v>11</v>
      </c>
      <c r="H333" s="292">
        <f>IF(H84="-","-",IF( H84&gt;1,H290-H269,"-"))</f>
        <v>11</v>
      </c>
      <c r="I333" s="292">
        <f>IF(I84="-","-",IF( I84&gt;1,I290-I269,"-"))</f>
        <v>9.5119661282873977</v>
      </c>
      <c r="J333" s="292">
        <f>IF(J84="-","-",IF( J84&gt;1,J290-J269,"-"))</f>
        <v>10.178632794954066</v>
      </c>
      <c r="K333" s="292">
        <f>IF(K84="-","-",IF( K84&gt;1,K290-K269,"-"))</f>
        <v>9</v>
      </c>
      <c r="L333" s="292">
        <f>IF(L84="-","-",IF( L84&gt;1,L290-L269,"-"))</f>
        <v>10.178632794954066</v>
      </c>
      <c r="M333" s="292">
        <f>IF(M84="-","-",IF( M84&gt;1,M290-M269,"-"))</f>
        <v>9.5119661282873977</v>
      </c>
      <c r="N333" s="292">
        <f>IF(N84="-","-",IF( N84&gt;1,N290-N269,"-"))</f>
        <v>7.3431457505076194</v>
      </c>
      <c r="O333" s="292">
        <f>IF(O84="-","-",IF( O84&gt;1,O290-O269,"-"))</f>
        <v>10.178632794954066</v>
      </c>
      <c r="P333" s="292">
        <f>IF(P84="-","-",IF( P84&gt;1,P290-P269,"-"))</f>
        <v>9.1786327949540656</v>
      </c>
      <c r="Q333" s="327">
        <f>IF( H84="-","-",Q290-Q269)</f>
        <v>9.1292790329405715</v>
      </c>
      <c r="R333" s="186"/>
      <c r="S333" s="141"/>
      <c r="T333" s="141"/>
      <c r="U333" s="141"/>
      <c r="V333" s="141"/>
      <c r="W333" s="141"/>
      <c r="X333" s="141"/>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E333" s="12"/>
      <c r="BF333" s="12"/>
      <c r="BG333" s="12"/>
      <c r="BH333" s="12"/>
      <c r="BI333" s="12"/>
      <c r="BJ333" s="12"/>
      <c r="BK333" s="12"/>
      <c r="BL333" s="12"/>
      <c r="BM333" s="12"/>
      <c r="BN333" s="12"/>
      <c r="BO333" s="12"/>
      <c r="BP333" s="12"/>
      <c r="BQ333" s="12"/>
      <c r="BR333" s="12"/>
      <c r="BS333" s="12"/>
      <c r="BT333" s="12"/>
    </row>
    <row r="334" spans="1:72" ht="12.75" customHeight="1">
      <c r="A334" s="19"/>
      <c r="B334" s="19"/>
      <c r="C334" s="19"/>
      <c r="D334" s="118"/>
      <c r="E334" s="136"/>
      <c r="F334" s="136"/>
      <c r="G334" s="153">
        <f t="shared" si="35"/>
        <v>12</v>
      </c>
      <c r="H334" s="292" t="str">
        <f>IF(H85="-","-",IF( H85&gt;1,H291-H270,"-"))</f>
        <v>-</v>
      </c>
      <c r="I334" s="292" t="str">
        <f>IF(I85="-","-",IF( I85&gt;1,I291-I270,"-"))</f>
        <v>-</v>
      </c>
      <c r="J334" s="292" t="str">
        <f>IF(J85="-","-",IF( J85&gt;1,J291-J270,"-"))</f>
        <v>-</v>
      </c>
      <c r="K334" s="292" t="str">
        <f>IF(K85="-","-",IF( K85&gt;1,K291-K270,"-"))</f>
        <v>-</v>
      </c>
      <c r="L334" s="292" t="str">
        <f>IF(L85="-","-",IF( L85&gt;1,L291-L270,"-"))</f>
        <v>-</v>
      </c>
      <c r="M334" s="292" t="str">
        <f>IF(M85="-","-",IF( M85&gt;1,M291-M270,"-"))</f>
        <v>-</v>
      </c>
      <c r="N334" s="292" t="str">
        <f>IF(N85="-","-",IF( N85&gt;1,N291-N270,"-"))</f>
        <v>-</v>
      </c>
      <c r="O334" s="292" t="str">
        <f>IF(O85="-","-",IF( O85&gt;1,O291-O270,"-"))</f>
        <v>-</v>
      </c>
      <c r="P334" s="292" t="str">
        <f>IF(P85="-","-",IF( P85&gt;1,P291-P270,"-"))</f>
        <v>-</v>
      </c>
      <c r="Q334" s="327">
        <f>IF( H85="-","-",Q291-Q270)</f>
        <v>10.501463002166108</v>
      </c>
      <c r="R334" s="186"/>
      <c r="S334" s="141"/>
      <c r="T334" s="141"/>
      <c r="U334" s="141"/>
      <c r="V334" s="141"/>
      <c r="W334" s="141"/>
      <c r="X334" s="141"/>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E334" s="12"/>
      <c r="BF334" s="12"/>
      <c r="BG334" s="12"/>
      <c r="BH334" s="12"/>
      <c r="BI334" s="12"/>
      <c r="BJ334" s="12"/>
      <c r="BK334" s="12"/>
      <c r="BL334" s="12"/>
      <c r="BM334" s="12"/>
      <c r="BN334" s="12"/>
      <c r="BO334" s="12"/>
      <c r="BP334" s="12"/>
      <c r="BQ334" s="12"/>
      <c r="BR334" s="12"/>
      <c r="BS334" s="12"/>
      <c r="BT334" s="12"/>
    </row>
    <row r="335" spans="1:72" ht="12.75" customHeight="1">
      <c r="A335" s="19"/>
      <c r="B335" s="19"/>
      <c r="C335" s="19"/>
      <c r="D335" s="118"/>
      <c r="E335" s="136"/>
      <c r="F335" s="136"/>
      <c r="G335" s="153">
        <f t="shared" si="35"/>
        <v>13</v>
      </c>
      <c r="H335" s="292" t="str">
        <f>IF(H86="-","-",IF( H86&gt;1,H292-H271,"-"))</f>
        <v>-</v>
      </c>
      <c r="I335" s="292" t="str">
        <f>IF(I86="-","-",IF( I86&gt;1,I292-I271,"-"))</f>
        <v>-</v>
      </c>
      <c r="J335" s="292" t="str">
        <f>IF(J86="-","-",IF( J86&gt;1,J292-J271,"-"))</f>
        <v>-</v>
      </c>
      <c r="K335" s="292" t="str">
        <f>IF(K86="-","-",IF( K86&gt;1,K292-K271,"-"))</f>
        <v>-</v>
      </c>
      <c r="L335" s="292" t="str">
        <f>IF(L86="-","-",IF( L86&gt;1,L292-L271,"-"))</f>
        <v>-</v>
      </c>
      <c r="M335" s="292" t="str">
        <f>IF(M86="-","-",IF( M86&gt;1,M292-M271,"-"))</f>
        <v>-</v>
      </c>
      <c r="N335" s="292" t="str">
        <f>IF(N86="-","-",IF( N86&gt;1,N292-N271,"-"))</f>
        <v>-</v>
      </c>
      <c r="O335" s="292" t="str">
        <f>IF(O86="-","-",IF( O86&gt;1,O292-O271,"-"))</f>
        <v>-</v>
      </c>
      <c r="P335" s="292" t="str">
        <f>IF(P86="-","-",IF( P86&gt;1,P292-P271,"-"))</f>
        <v>-</v>
      </c>
      <c r="Q335" s="327" t="str">
        <f>IF( H86="-","-",Q292-Q271)</f>
        <v>-</v>
      </c>
      <c r="R335" s="186"/>
      <c r="S335" s="141"/>
      <c r="T335" s="141"/>
      <c r="U335" s="141"/>
      <c r="V335" s="141"/>
      <c r="W335" s="141"/>
      <c r="X335" s="141"/>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E335" s="12"/>
      <c r="BF335" s="12"/>
      <c r="BG335" s="12"/>
      <c r="BH335" s="12"/>
      <c r="BI335" s="12"/>
      <c r="BJ335" s="12"/>
      <c r="BK335" s="12"/>
      <c r="BL335" s="12"/>
      <c r="BM335" s="12"/>
      <c r="BN335" s="12"/>
      <c r="BO335" s="12"/>
      <c r="BP335" s="12"/>
      <c r="BQ335" s="12"/>
      <c r="BR335" s="12"/>
      <c r="BS335" s="12"/>
      <c r="BT335" s="12"/>
    </row>
    <row r="336" spans="1:72" ht="12.75" customHeight="1">
      <c r="A336" s="19"/>
      <c r="B336" s="19"/>
      <c r="C336" s="19"/>
      <c r="D336" s="118"/>
      <c r="E336" s="136"/>
      <c r="F336" s="136"/>
      <c r="G336" s="153">
        <f t="shared" si="35"/>
        <v>14</v>
      </c>
      <c r="H336" s="292" t="str">
        <f>IF(H87="-","-",IF( H87&gt;1,H293-H272,"-"))</f>
        <v>-</v>
      </c>
      <c r="I336" s="292" t="str">
        <f>IF(I87="-","-",IF( I87&gt;1,I293-I272,"-"))</f>
        <v>-</v>
      </c>
      <c r="J336" s="292" t="str">
        <f>IF(J87="-","-",IF( J87&gt;1,J293-J272,"-"))</f>
        <v>-</v>
      </c>
      <c r="K336" s="292" t="str">
        <f>IF(K87="-","-",IF( K87&gt;1,K293-K272,"-"))</f>
        <v>-</v>
      </c>
      <c r="L336" s="292" t="str">
        <f>IF(L87="-","-",IF( L87&gt;1,L293-L272,"-"))</f>
        <v>-</v>
      </c>
      <c r="M336" s="292" t="str">
        <f>IF(M87="-","-",IF( M87&gt;1,M293-M272,"-"))</f>
        <v>-</v>
      </c>
      <c r="N336" s="292" t="str">
        <f>IF(N87="-","-",IF( N87&gt;1,N293-N272,"-"))</f>
        <v>-</v>
      </c>
      <c r="O336" s="292" t="str">
        <f>IF(O87="-","-",IF( O87&gt;1,O293-O272,"-"))</f>
        <v>-</v>
      </c>
      <c r="P336" s="292" t="str">
        <f>IF(P87="-","-",IF( P87&gt;1,P293-P272,"-"))</f>
        <v>-</v>
      </c>
      <c r="Q336" s="327" t="str">
        <f>IF( H87="-","-",Q293-Q272)</f>
        <v>-</v>
      </c>
      <c r="R336" s="186"/>
      <c r="S336" s="141"/>
      <c r="T336" s="141"/>
      <c r="U336" s="141"/>
      <c r="V336" s="141"/>
      <c r="W336" s="141"/>
      <c r="X336" s="141"/>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E336" s="12"/>
      <c r="BF336" s="12"/>
      <c r="BG336" s="12"/>
      <c r="BH336" s="12"/>
      <c r="BI336" s="12"/>
      <c r="BJ336" s="12"/>
      <c r="BK336" s="12"/>
      <c r="BL336" s="12"/>
      <c r="BM336" s="12"/>
      <c r="BN336" s="12"/>
      <c r="BO336" s="12"/>
      <c r="BP336" s="12"/>
      <c r="BQ336" s="12"/>
      <c r="BR336" s="12"/>
      <c r="BS336" s="12"/>
      <c r="BT336" s="12"/>
    </row>
    <row r="337" spans="1:72" ht="12.75" customHeight="1">
      <c r="A337" s="19"/>
      <c r="B337" s="19"/>
      <c r="C337" s="19"/>
      <c r="D337" s="118"/>
      <c r="E337" s="136"/>
      <c r="F337" s="136"/>
      <c r="G337" s="156">
        <f t="shared" si="35"/>
        <v>15</v>
      </c>
      <c r="H337" s="295" t="str">
        <f>IF(H88="-","-",IF( H88&gt;1,H294-H273,"-"))</f>
        <v>-</v>
      </c>
      <c r="I337" s="295" t="str">
        <f>IF(I88="-","-",IF( I88&gt;1,I294-I273,"-"))</f>
        <v>-</v>
      </c>
      <c r="J337" s="295" t="str">
        <f>IF(J88="-","-",IF( J88&gt;1,J294-J273,"-"))</f>
        <v>-</v>
      </c>
      <c r="K337" s="295" t="str">
        <f>IF(K88="-","-",IF( K88&gt;1,K294-K273,"-"))</f>
        <v>-</v>
      </c>
      <c r="L337" s="295" t="str">
        <f>IF(L88="-","-",IF( L88&gt;1,L294-L273,"-"))</f>
        <v>-</v>
      </c>
      <c r="M337" s="295" t="str">
        <f>IF(M88="-","-",IF( M88&gt;1,M294-M273,"-"))</f>
        <v>-</v>
      </c>
      <c r="N337" s="295" t="str">
        <f>IF(N88="-","-",IF( N88&gt;1,N294-N273,"-"))</f>
        <v>-</v>
      </c>
      <c r="O337" s="295" t="str">
        <f>IF(O88="-","-",IF( O88&gt;1,O294-O273,"-"))</f>
        <v>-</v>
      </c>
      <c r="P337" s="295" t="str">
        <f>IF(P88="-","-",IF( P88&gt;1,P294-P273,"-"))</f>
        <v>-</v>
      </c>
      <c r="Q337" s="328">
        <f>IF( H88="-","-",Q294-Q273)</f>
        <v>12.83772233983162</v>
      </c>
      <c r="R337" s="186"/>
      <c r="S337" s="141"/>
      <c r="T337" s="141"/>
      <c r="U337" s="141"/>
      <c r="V337" s="141"/>
      <c r="W337" s="141"/>
      <c r="X337" s="141"/>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E337" s="12"/>
      <c r="BF337" s="12"/>
      <c r="BG337" s="12"/>
      <c r="BH337" s="12"/>
      <c r="BI337" s="12"/>
      <c r="BJ337" s="12"/>
      <c r="BK337" s="12"/>
      <c r="BL337" s="12"/>
      <c r="BM337" s="12"/>
      <c r="BN337" s="12"/>
      <c r="BO337" s="12"/>
      <c r="BP337" s="12"/>
      <c r="BQ337" s="12"/>
      <c r="BR337" s="12"/>
      <c r="BS337" s="12"/>
      <c r="BT337" s="12"/>
    </row>
    <row r="338" spans="1:72" ht="12.75" customHeight="1">
      <c r="A338" s="19"/>
      <c r="B338" s="19"/>
      <c r="C338" s="19"/>
      <c r="D338" s="19"/>
      <c r="E338" s="89"/>
      <c r="F338" s="89"/>
      <c r="G338" s="329"/>
      <c r="H338" s="329"/>
      <c r="I338" s="329"/>
      <c r="J338" s="329"/>
      <c r="K338" s="329"/>
      <c r="L338" s="329"/>
      <c r="M338" s="329"/>
      <c r="N338" s="329"/>
      <c r="O338" s="329"/>
      <c r="P338" s="329"/>
      <c r="Q338" s="330"/>
      <c r="R338" s="8"/>
      <c r="S338" s="141"/>
      <c r="T338" s="141"/>
      <c r="U338" s="141"/>
      <c r="V338" s="141"/>
      <c r="W338" s="141"/>
      <c r="X338" s="141"/>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E338" s="12"/>
      <c r="BF338" s="12"/>
      <c r="BG338" s="12"/>
      <c r="BH338" s="12"/>
      <c r="BI338" s="12"/>
      <c r="BJ338" s="12"/>
      <c r="BK338" s="12"/>
      <c r="BL338" s="12"/>
      <c r="BM338" s="12"/>
      <c r="BN338" s="12"/>
      <c r="BO338" s="12"/>
      <c r="BP338" s="12"/>
      <c r="BQ338" s="12"/>
      <c r="BR338" s="12"/>
      <c r="BS338" s="12"/>
      <c r="BT338" s="12"/>
    </row>
    <row r="339" spans="1:72">
      <c r="A339" s="19"/>
      <c r="B339" s="19"/>
      <c r="C339" s="19"/>
      <c r="D339" s="19"/>
      <c r="E339" s="19"/>
      <c r="F339" s="19"/>
      <c r="G339" s="19"/>
      <c r="H339" s="19"/>
      <c r="I339" s="19"/>
      <c r="J339" s="19"/>
      <c r="K339" s="19"/>
      <c r="L339" s="19"/>
      <c r="M339" s="19"/>
      <c r="N339" s="19"/>
      <c r="O339" s="19"/>
      <c r="P339" s="19"/>
      <c r="Q339" s="141"/>
      <c r="R339" s="141"/>
      <c r="S339" s="141"/>
      <c r="T339" s="141"/>
      <c r="U339" s="141"/>
      <c r="V339" s="141"/>
      <c r="W339" s="141"/>
      <c r="X339" s="141"/>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E339" s="12"/>
      <c r="BF339" s="12"/>
      <c r="BG339" s="12"/>
      <c r="BH339" s="12"/>
      <c r="BI339" s="12"/>
      <c r="BJ339" s="12"/>
      <c r="BK339" s="12"/>
      <c r="BL339" s="12"/>
      <c r="BM339" s="12"/>
      <c r="BN339" s="12"/>
      <c r="BO339" s="12"/>
      <c r="BP339" s="12"/>
      <c r="BQ339" s="12"/>
      <c r="BR339" s="12"/>
      <c r="BS339" s="12"/>
      <c r="BT339" s="12"/>
    </row>
    <row r="340" spans="1:72" ht="20.25">
      <c r="A340" s="19"/>
      <c r="B340" s="19"/>
      <c r="C340" s="19"/>
      <c r="D340" s="19"/>
      <c r="E340" s="89"/>
      <c r="F340" s="89"/>
      <c r="G340" s="19"/>
      <c r="H340" s="90"/>
      <c r="I340" s="90"/>
      <c r="J340" s="19"/>
      <c r="K340" s="19"/>
      <c r="L340" s="19"/>
      <c r="M340" s="19"/>
      <c r="N340" s="19"/>
      <c r="O340" s="19"/>
      <c r="P340" s="19"/>
      <c r="Q340" s="141"/>
      <c r="R340" s="141"/>
      <c r="S340" s="141"/>
      <c r="T340" s="141"/>
      <c r="U340" s="141"/>
      <c r="V340" s="141"/>
      <c r="W340" s="141"/>
      <c r="X340" s="141"/>
      <c r="Y340" s="19"/>
      <c r="Z340" s="19"/>
      <c r="AA340" s="19"/>
      <c r="AB340" s="92" t="str">
        <f>$J$1</f>
        <v>Seilesing HI 2015, ALDER</v>
      </c>
      <c r="AC340" s="220"/>
      <c r="AD340" s="331"/>
      <c r="AE340" s="111"/>
      <c r="AF340" s="111"/>
      <c r="AG340" s="111"/>
      <c r="AH340" s="111"/>
      <c r="AI340" s="111"/>
      <c r="AJ340" s="111"/>
      <c r="AK340" s="111"/>
      <c r="AL340" s="111"/>
      <c r="AM340" s="111"/>
      <c r="AN340" s="111"/>
      <c r="AO340" s="111"/>
      <c r="AP340" s="19"/>
      <c r="AQ340" s="19"/>
      <c r="AR340" s="19"/>
      <c r="AS340" s="19"/>
      <c r="AT340" s="19"/>
      <c r="AU340" s="19"/>
      <c r="AV340" s="19"/>
      <c r="AW340" s="19"/>
      <c r="AX340" s="19"/>
      <c r="AY340" s="19"/>
      <c r="AZ340" s="19"/>
      <c r="BA340" s="19"/>
      <c r="BB340" s="19"/>
      <c r="BE340" s="12"/>
      <c r="BF340" s="12"/>
      <c r="BG340" s="12"/>
      <c r="BH340" s="12"/>
      <c r="BI340" s="12"/>
      <c r="BJ340" s="12"/>
      <c r="BK340" s="12"/>
      <c r="BL340" s="12"/>
      <c r="BM340" s="12"/>
      <c r="BN340" s="12"/>
      <c r="BO340" s="12"/>
      <c r="BP340" s="12"/>
      <c r="BQ340" s="12"/>
      <c r="BR340" s="12"/>
      <c r="BS340" s="12"/>
      <c r="BT340" s="12"/>
    </row>
    <row r="341" spans="1:72" ht="12.75" customHeight="1">
      <c r="A341" s="214"/>
      <c r="B341" s="214"/>
      <c r="C341" s="214"/>
      <c r="D341" s="214"/>
      <c r="E341" s="332"/>
      <c r="F341" s="332"/>
      <c r="G341" s="214"/>
      <c r="H341" s="333"/>
      <c r="I341" s="333"/>
      <c r="J341" s="214"/>
      <c r="K341" s="214"/>
      <c r="L341" s="214"/>
      <c r="M341" s="214"/>
      <c r="N341" s="214"/>
      <c r="O341" s="214"/>
      <c r="P341" s="214"/>
      <c r="Q341" s="248"/>
      <c r="R341" s="248"/>
      <c r="S341" s="248"/>
      <c r="T341" s="248"/>
      <c r="U341" s="248"/>
      <c r="V341" s="248"/>
      <c r="W341" s="248"/>
      <c r="X341" s="248"/>
      <c r="Y341" s="214"/>
      <c r="Z341" s="214"/>
      <c r="AA341" s="19"/>
      <c r="AB341" s="334"/>
      <c r="AC341" s="334"/>
      <c r="AD341" s="334"/>
      <c r="AE341" s="111"/>
      <c r="AF341" s="111"/>
      <c r="AG341" s="111"/>
      <c r="AH341" s="111"/>
      <c r="AI341" s="111"/>
      <c r="AJ341" s="111"/>
      <c r="AK341" s="111"/>
      <c r="AL341" s="111"/>
      <c r="AM341" s="111"/>
      <c r="AN341" s="111"/>
      <c r="AO341" s="111"/>
      <c r="AP341" s="19"/>
      <c r="AQ341" s="19"/>
      <c r="AR341" s="19"/>
      <c r="AS341" s="19"/>
      <c r="AT341" s="19"/>
      <c r="AU341" s="19"/>
      <c r="AV341" s="19"/>
      <c r="AW341" s="19"/>
      <c r="AX341" s="19"/>
      <c r="AY341" s="19"/>
      <c r="AZ341" s="19"/>
      <c r="BA341" s="19"/>
      <c r="BB341" s="19"/>
      <c r="BE341" s="12"/>
      <c r="BF341" s="12"/>
      <c r="BG341" s="12"/>
      <c r="BH341" s="12"/>
      <c r="BI341" s="12"/>
      <c r="BJ341" s="12"/>
      <c r="BK341" s="12"/>
      <c r="BL341" s="12"/>
      <c r="BM341" s="12"/>
      <c r="BN341" s="12"/>
      <c r="BO341" s="12"/>
      <c r="BP341" s="12"/>
      <c r="BQ341" s="12"/>
      <c r="BR341" s="12"/>
      <c r="BS341" s="12"/>
      <c r="BT341" s="12"/>
    </row>
    <row r="342" spans="1:72" ht="18">
      <c r="A342" s="335" t="s">
        <v>69</v>
      </c>
      <c r="B342" s="336"/>
      <c r="C342" s="337"/>
      <c r="D342" s="336" t="s">
        <v>70</v>
      </c>
      <c r="E342" s="338"/>
      <c r="F342" s="336" t="s">
        <v>70</v>
      </c>
      <c r="G342" s="337"/>
      <c r="H342" s="336" t="s">
        <v>70</v>
      </c>
      <c r="I342" s="336"/>
      <c r="J342" s="337"/>
      <c r="K342" s="336" t="s">
        <v>70</v>
      </c>
      <c r="L342" s="337"/>
      <c r="M342" s="336" t="s">
        <v>70</v>
      </c>
      <c r="N342" s="336"/>
      <c r="O342" s="337"/>
      <c r="P342" s="336" t="s">
        <v>70</v>
      </c>
      <c r="Q342" s="339"/>
      <c r="R342" s="336" t="s">
        <v>70</v>
      </c>
      <c r="S342" s="339"/>
      <c r="T342" s="336" t="s">
        <v>70</v>
      </c>
      <c r="U342" s="339"/>
      <c r="V342" s="336" t="s">
        <v>70</v>
      </c>
      <c r="W342" s="339"/>
      <c r="X342" s="339"/>
      <c r="Y342" s="336" t="s">
        <v>70</v>
      </c>
      <c r="Z342" s="337"/>
      <c r="AA342" s="19"/>
      <c r="AB342" s="220" t="s">
        <v>71</v>
      </c>
      <c r="AC342" s="334"/>
      <c r="AD342" s="334" t="str">
        <f>IF(Q3="modal","Otoliths read, CV's, percentage agreement and RELATIVE bias by month and by MODAL age.","Otoliths read, CV's, percentage agreement and ABSOLUTE bias by month and by ACTUAL age.")</f>
        <v>Otoliths read, CV's, percentage agreement and RELATIVE bias by month and by MODAL age.</v>
      </c>
      <c r="AE342" s="111"/>
      <c r="AF342" s="111"/>
      <c r="AG342" s="111"/>
      <c r="AH342" s="111"/>
      <c r="AI342" s="111"/>
      <c r="AJ342" s="111"/>
      <c r="AK342" s="111"/>
      <c r="AL342" s="111"/>
      <c r="AM342" s="111"/>
      <c r="AN342" s="111"/>
      <c r="AO342" s="111"/>
      <c r="AP342" s="19"/>
      <c r="AQ342" s="19"/>
      <c r="AR342" s="19"/>
      <c r="AS342" s="19"/>
      <c r="AT342" s="19"/>
      <c r="AU342" s="19"/>
      <c r="AV342" s="19"/>
      <c r="AW342" s="19"/>
      <c r="AX342" s="19"/>
      <c r="AY342" s="19"/>
      <c r="AZ342" s="19"/>
      <c r="BA342" s="19"/>
      <c r="BB342" s="19"/>
      <c r="BE342" s="12"/>
      <c r="BF342" s="12"/>
      <c r="BG342" s="12"/>
      <c r="BH342" s="12"/>
      <c r="BI342" s="12"/>
      <c r="BJ342" s="12"/>
      <c r="BK342" s="12"/>
      <c r="BL342" s="12"/>
      <c r="BM342" s="12"/>
      <c r="BN342" s="12"/>
      <c r="BO342" s="12"/>
      <c r="BP342" s="12"/>
      <c r="BQ342" s="12"/>
      <c r="BR342" s="12"/>
      <c r="BS342" s="12"/>
      <c r="BT342" s="12"/>
    </row>
    <row r="343" spans="1:72" ht="15">
      <c r="A343" s="214"/>
      <c r="B343" s="214"/>
      <c r="C343" s="214"/>
      <c r="D343" s="214"/>
      <c r="E343" s="332"/>
      <c r="F343" s="332"/>
      <c r="G343" s="214"/>
      <c r="H343" s="333"/>
      <c r="I343" s="333"/>
      <c r="J343" s="214"/>
      <c r="K343" s="214"/>
      <c r="L343" s="214"/>
      <c r="M343" s="214"/>
      <c r="N343" s="214"/>
      <c r="O343" s="214"/>
      <c r="P343" s="214"/>
      <c r="Q343" s="214"/>
      <c r="R343" s="214"/>
      <c r="S343" s="214"/>
      <c r="T343" s="214"/>
      <c r="U343" s="214"/>
      <c r="V343" s="214"/>
      <c r="W343" s="214"/>
      <c r="X343" s="214"/>
      <c r="Y343" s="214"/>
      <c r="Z343" s="214"/>
      <c r="AA343" s="19"/>
      <c r="AB343" s="334"/>
      <c r="AC343" s="334"/>
      <c r="AD343" s="334"/>
      <c r="AE343" s="111"/>
      <c r="AF343" s="111"/>
      <c r="AG343" s="111"/>
      <c r="AH343" s="111"/>
      <c r="AI343" s="111"/>
      <c r="AJ343" s="111"/>
      <c r="AK343" s="111"/>
      <c r="AL343" s="111"/>
      <c r="AM343" s="111"/>
      <c r="AN343" s="111"/>
      <c r="AO343" s="111"/>
      <c r="AP343" s="19"/>
      <c r="AQ343" s="19"/>
      <c r="AR343" s="19"/>
      <c r="AS343" s="19"/>
      <c r="AT343" s="19"/>
      <c r="AU343" s="19"/>
      <c r="AV343" s="19"/>
      <c r="AW343" s="19"/>
      <c r="AX343" s="19"/>
      <c r="AY343" s="19"/>
      <c r="AZ343" s="19"/>
      <c r="BA343" s="19"/>
      <c r="BB343" s="19"/>
      <c r="BE343" s="12"/>
      <c r="BF343" s="12"/>
      <c r="BG343" s="12"/>
      <c r="BH343" s="12"/>
      <c r="BI343" s="12"/>
      <c r="BJ343" s="12"/>
      <c r="BK343" s="12"/>
      <c r="BL343" s="12"/>
      <c r="BM343" s="12"/>
      <c r="BN343" s="12"/>
      <c r="BO343" s="12"/>
      <c r="BP343" s="12"/>
      <c r="BQ343" s="12"/>
      <c r="BR343" s="12"/>
      <c r="BS343" s="12"/>
      <c r="BT343" s="12"/>
    </row>
    <row r="344" spans="1:72" ht="15.75">
      <c r="A344" s="19"/>
      <c r="B344" s="19"/>
      <c r="C344" s="19"/>
      <c r="D344" s="19"/>
      <c r="E344" s="89"/>
      <c r="F344" s="89"/>
      <c r="G344" s="19"/>
      <c r="H344" s="90"/>
      <c r="I344" s="90"/>
      <c r="J344" s="19"/>
      <c r="K344" s="19"/>
      <c r="L344" s="19"/>
      <c r="M344" s="19"/>
      <c r="N344" s="19"/>
      <c r="O344" s="19"/>
      <c r="P344" s="19"/>
      <c r="Q344" s="141"/>
      <c r="R344" s="141"/>
      <c r="S344" s="141"/>
      <c r="T344" s="141"/>
      <c r="U344" s="141"/>
      <c r="V344" s="141"/>
      <c r="W344" s="141"/>
      <c r="X344" s="141"/>
      <c r="Y344" s="19"/>
      <c r="Z344" s="19"/>
      <c r="AA344" s="19"/>
      <c r="AB344" s="579" t="s">
        <v>72</v>
      </c>
      <c r="AC344" s="580"/>
      <c r="AD344" s="580"/>
      <c r="AE344" s="581"/>
      <c r="AF344" s="561"/>
      <c r="AG344" s="118"/>
      <c r="AH344" s="118"/>
      <c r="AI344" s="118"/>
      <c r="AJ344" s="111"/>
      <c r="AK344" s="111"/>
      <c r="AL344" s="111"/>
      <c r="AM344" s="111"/>
      <c r="AN344" s="111"/>
      <c r="AO344" s="111"/>
      <c r="AP344" s="19"/>
      <c r="AQ344" s="19"/>
      <c r="AR344" s="19"/>
      <c r="AS344" s="19"/>
      <c r="AT344" s="19"/>
      <c r="AU344" s="19"/>
      <c r="AV344" s="19"/>
      <c r="AW344" s="19"/>
      <c r="AX344" s="19"/>
      <c r="AY344" s="19"/>
      <c r="AZ344" s="19"/>
      <c r="BA344" s="19"/>
      <c r="BB344" s="19"/>
      <c r="BE344" s="12"/>
      <c r="BF344" s="12"/>
      <c r="BG344" s="12"/>
      <c r="BH344" s="12"/>
      <c r="BI344" s="12"/>
      <c r="BJ344" s="12"/>
      <c r="BK344" s="12"/>
      <c r="BL344" s="12"/>
      <c r="BM344" s="12"/>
      <c r="BN344" s="12"/>
      <c r="BO344" s="12"/>
      <c r="BP344" s="12"/>
      <c r="BQ344" s="12"/>
      <c r="BR344" s="12"/>
      <c r="BS344" s="12"/>
      <c r="BT344" s="12"/>
    </row>
    <row r="345" spans="1:72">
      <c r="A345" s="19"/>
      <c r="B345" s="19"/>
      <c r="C345" s="19"/>
      <c r="D345" s="19"/>
      <c r="E345" s="89"/>
      <c r="F345" s="89"/>
      <c r="G345" s="19"/>
      <c r="H345" s="90"/>
      <c r="I345" s="90"/>
      <c r="J345" s="19"/>
      <c r="K345" s="19"/>
      <c r="L345" s="19"/>
      <c r="M345" s="19"/>
      <c r="N345" s="19"/>
      <c r="O345" s="19"/>
      <c r="P345" s="19"/>
      <c r="Q345" s="141"/>
      <c r="R345" s="141"/>
      <c r="S345" s="141"/>
      <c r="T345" s="141"/>
      <c r="U345" s="141"/>
      <c r="V345" s="141"/>
      <c r="W345" s="141"/>
      <c r="X345" s="141"/>
      <c r="Y345" s="19"/>
      <c r="Z345" s="19"/>
      <c r="AA345" s="19"/>
      <c r="AB345" s="138" t="str">
        <f>$Q$3</f>
        <v>MODAL</v>
      </c>
      <c r="AC345" s="341">
        <v>1</v>
      </c>
      <c r="AD345" s="341">
        <v>2</v>
      </c>
      <c r="AE345" s="341">
        <v>3</v>
      </c>
      <c r="AF345" s="341">
        <v>4</v>
      </c>
      <c r="AG345" s="341">
        <v>5</v>
      </c>
      <c r="AH345" s="341">
        <v>6</v>
      </c>
      <c r="AI345" s="341">
        <v>7</v>
      </c>
      <c r="AJ345" s="341">
        <v>8</v>
      </c>
      <c r="AK345" s="341">
        <v>9</v>
      </c>
      <c r="AL345" s="341">
        <v>10</v>
      </c>
      <c r="AM345" s="341">
        <v>11</v>
      </c>
      <c r="AN345" s="342">
        <v>12</v>
      </c>
      <c r="AO345" s="20" t="s">
        <v>73</v>
      </c>
      <c r="AP345" s="19"/>
      <c r="AQ345" s="19"/>
      <c r="AR345" s="19"/>
      <c r="AS345" s="19"/>
      <c r="AT345" s="19"/>
      <c r="AU345" s="19"/>
      <c r="AV345" s="19"/>
      <c r="AW345" s="19"/>
      <c r="AX345" s="19"/>
      <c r="AY345" s="19"/>
      <c r="AZ345" s="19"/>
      <c r="BA345" s="19"/>
      <c r="BB345" s="19"/>
      <c r="BE345" s="12"/>
      <c r="BF345" s="12"/>
      <c r="BG345" s="12"/>
      <c r="BH345" s="12"/>
      <c r="BI345" s="12"/>
      <c r="BJ345" s="12"/>
      <c r="BK345" s="12"/>
      <c r="BL345" s="12"/>
      <c r="BM345" s="12"/>
      <c r="BN345" s="12"/>
      <c r="BO345" s="12"/>
      <c r="BP345" s="12"/>
      <c r="BQ345" s="12"/>
      <c r="BR345" s="12"/>
      <c r="BS345" s="12"/>
      <c r="BT345" s="12"/>
    </row>
    <row r="346" spans="1:72">
      <c r="A346" s="19"/>
      <c r="B346" s="19"/>
      <c r="C346" s="19"/>
      <c r="D346" s="19"/>
      <c r="E346" s="89"/>
      <c r="F346" s="89"/>
      <c r="G346" s="19"/>
      <c r="H346" s="90"/>
      <c r="I346" s="90"/>
      <c r="J346" s="19"/>
      <c r="K346" s="19"/>
      <c r="L346" s="19"/>
      <c r="M346" s="19"/>
      <c r="N346" s="19"/>
      <c r="O346" s="19"/>
      <c r="P346" s="19"/>
      <c r="Q346" s="141"/>
      <c r="R346" s="141"/>
      <c r="S346" s="141"/>
      <c r="T346" s="141"/>
      <c r="U346" s="141"/>
      <c r="V346" s="141"/>
      <c r="W346" s="141"/>
      <c r="X346" s="141"/>
      <c r="Y346" s="19"/>
      <c r="Z346" s="19"/>
      <c r="AA346" s="19"/>
      <c r="AB346" s="132" t="str">
        <f>$Q$4</f>
        <v>(R1-R5)</v>
      </c>
      <c r="AC346" s="343" t="s">
        <v>74</v>
      </c>
      <c r="AD346" s="343" t="s">
        <v>75</v>
      </c>
      <c r="AE346" s="343" t="s">
        <v>76</v>
      </c>
      <c r="AF346" s="343" t="s">
        <v>77</v>
      </c>
      <c r="AG346" s="343" t="s">
        <v>78</v>
      </c>
      <c r="AH346" s="343" t="s">
        <v>79</v>
      </c>
      <c r="AI346" s="343" t="s">
        <v>80</v>
      </c>
      <c r="AJ346" s="343" t="s">
        <v>81</v>
      </c>
      <c r="AK346" s="343" t="s">
        <v>82</v>
      </c>
      <c r="AL346" s="343" t="s">
        <v>83</v>
      </c>
      <c r="AM346" s="343" t="s">
        <v>84</v>
      </c>
      <c r="AN346" s="344" t="s">
        <v>85</v>
      </c>
      <c r="AO346" s="25" t="s">
        <v>86</v>
      </c>
      <c r="AP346" s="19"/>
      <c r="AQ346" s="19"/>
      <c r="AR346" s="19"/>
      <c r="AS346" s="19"/>
      <c r="AT346" s="19"/>
      <c r="AU346" s="19"/>
      <c r="AV346" s="19"/>
      <c r="AW346" s="19"/>
      <c r="AX346" s="19"/>
      <c r="AY346" s="19"/>
      <c r="AZ346" s="19"/>
      <c r="BA346" s="19"/>
      <c r="BB346" s="19"/>
      <c r="BE346" s="12"/>
      <c r="BF346" s="12"/>
      <c r="BG346" s="12"/>
      <c r="BH346" s="12"/>
      <c r="BI346" s="12"/>
      <c r="BJ346" s="12"/>
      <c r="BK346" s="12"/>
      <c r="BL346" s="12"/>
      <c r="BM346" s="12"/>
      <c r="BN346" s="12"/>
      <c r="BO346" s="12"/>
      <c r="BP346" s="12"/>
      <c r="BQ346" s="12"/>
      <c r="BR346" s="12"/>
      <c r="BS346" s="12"/>
      <c r="BT346" s="12"/>
    </row>
    <row r="347" spans="1:72">
      <c r="A347" s="19"/>
      <c r="B347" s="19"/>
      <c r="C347" s="19"/>
      <c r="D347" s="19"/>
      <c r="E347" s="89"/>
      <c r="F347" s="89"/>
      <c r="G347" s="19"/>
      <c r="H347" s="90"/>
      <c r="I347" s="90"/>
      <c r="J347" s="19"/>
      <c r="K347" s="19"/>
      <c r="L347" s="19"/>
      <c r="M347" s="19"/>
      <c r="N347" s="19"/>
      <c r="O347" s="19"/>
      <c r="P347" s="19"/>
      <c r="Q347" s="141"/>
      <c r="R347" s="141"/>
      <c r="S347" s="141"/>
      <c r="T347" s="141"/>
      <c r="U347" s="141"/>
      <c r="V347" s="141"/>
      <c r="W347" s="141"/>
      <c r="X347" s="141"/>
      <c r="Y347" s="19"/>
      <c r="Z347" s="19"/>
      <c r="AA347" s="19"/>
      <c r="AB347" s="234">
        <v>0</v>
      </c>
      <c r="AC347" s="345" t="str">
        <f t="array" ref="AC347">IF(COUNT(IF($Q$5:$Q$54=$AB347,IF($G$5:$G$54=AC$367,$S$5:$S$54,"-")))=0,"-",COUNT(IF($Q$5:$Q$54=$AB347,IF($G$5:$G$54=AC$367,$S$5:$S$54,"-"))))</f>
        <v>-</v>
      </c>
      <c r="AD347" s="345" t="str">
        <f t="array" ref="AD347">IF(COUNT(IF($Q$5:$Q$54=$AB347,IF($G$5:$G$54=AD$367,$S$5:$S$54,"-")))=0,"-",COUNT(IF($Q$5:$Q$54=$AB347,IF($G$5:$G$54=AD$367,$S$5:$S$54,"-"))))</f>
        <v>-</v>
      </c>
      <c r="AE347" s="345" t="str">
        <f t="array" ref="AE347">IF(COUNT(IF($Q$5:$Q$54=$AB347,IF($G$5:$G$54=AE$367,$S$5:$S$54,"-")))=0,"-",COUNT(IF($Q$5:$Q$54=$AB347,IF($G$5:$G$54=AE$367,$S$5:$S$54,"-"))))</f>
        <v>-</v>
      </c>
      <c r="AF347" s="345" t="str">
        <f t="array" ref="AF347">IF(COUNT(IF($Q$5:$Q$54=$AB347,IF($G$5:$G$54=AF$367,$S$5:$S$54,"-")))=0,"-",COUNT(IF($Q$5:$Q$54=$AB347,IF($G$5:$G$54=AF$367,$S$5:$S$54,"-"))))</f>
        <v>-</v>
      </c>
      <c r="AG347" s="345" t="str">
        <f t="array" ref="AG347">IF(COUNT(IF($Q$5:$Q$54=$AB347,IF($G$5:$G$54=AG$367,$S$5:$S$54,"-")))=0,"-",COUNT(IF($Q$5:$Q$54=$AB347,IF($G$5:$G$54=AG$367,$S$5:$S$54,"-"))))</f>
        <v>-</v>
      </c>
      <c r="AH347" s="345" t="str">
        <f t="array" ref="AH347">IF(COUNT(IF($Q$5:$Q$54=$AB347,IF($G$5:$G$54=AH$367,$S$5:$S$54,"-")))=0,"-",COUNT(IF($Q$5:$Q$54=$AB347,IF($G$5:$G$54=AH$367,$S$5:$S$54,"-"))))</f>
        <v>-</v>
      </c>
      <c r="AI347" s="345" t="str">
        <f t="array" ref="AI347">IF(COUNT(IF($Q$5:$Q$54=$AB347,IF($G$5:$G$54=AI$367,$S$5:$S$54,"-")))=0,"-",COUNT(IF($Q$5:$Q$54=$AB347,IF($G$5:$G$54=AI$367,$S$5:$S$54,"-"))))</f>
        <v>-</v>
      </c>
      <c r="AJ347" s="345" t="str">
        <f t="array" ref="AJ347">IF(COUNT(IF($Q$5:$Q$54=$AB347,IF($G$5:$G$54=AJ$367,$S$5:$S$54,"-")))=0,"-",COUNT(IF($Q$5:$Q$54=$AB347,IF($G$5:$G$54=AJ$367,$S$5:$S$54,"-"))))</f>
        <v>-</v>
      </c>
      <c r="AK347" s="345" t="str">
        <f t="array" ref="AK347">IF(COUNT(IF($Q$5:$Q$54=$AB347,IF($G$5:$G$54=AK$367,$S$5:$S$54,"-")))=0,"-",COUNT(IF($Q$5:$Q$54=$AB347,IF($G$5:$G$54=AK$367,$S$5:$S$54,"-"))))</f>
        <v>-</v>
      </c>
      <c r="AL347" s="345" t="str">
        <f t="array" ref="AL347">IF(COUNT(IF($Q$5:$Q$54=$AB347,IF($G$5:$G$54=AL$367,$S$5:$S$54,"-")))=0,"-",COUNT(IF($Q$5:$Q$54=$AB347,IF($G$5:$G$54=AL$367,$S$5:$S$54,"-"))))</f>
        <v>-</v>
      </c>
      <c r="AM347" s="345" t="str">
        <f t="array" ref="AM347">IF(COUNT(IF($Q$5:$Q$54=$AB347,IF($G$5:$G$54=AM$367,$S$5:$S$54,"-")))=0,"-",COUNT(IF($Q$5:$Q$54=$AB347,IF($G$5:$G$54=AM$367,$S$5:$S$54,"-"))))</f>
        <v>-</v>
      </c>
      <c r="AN347" s="345" t="str">
        <f t="array" ref="AN347">IF(COUNT(IF($Q$5:$Q$54=$AB347,IF($G$5:$G$54=AN$367,$S$5:$S$54,"-")))=0,"-",COUNT(IF($Q$5:$Q$54=$AB347,IF($G$5:$G$54=AN$367,$S$5:$S$54,"-"))))</f>
        <v>-</v>
      </c>
      <c r="AO347" s="346">
        <f t="shared" ref="AO347:AO362" si="36">SUM(AC347:AN347)</f>
        <v>0</v>
      </c>
      <c r="AP347" s="19"/>
      <c r="AQ347" s="19"/>
      <c r="AR347" s="19"/>
      <c r="AS347" s="19"/>
      <c r="AT347" s="19"/>
      <c r="AU347" s="19"/>
      <c r="AV347" s="19"/>
      <c r="AW347" s="19"/>
      <c r="AX347" s="19"/>
      <c r="AY347" s="19"/>
      <c r="AZ347" s="19"/>
      <c r="BA347" s="19"/>
      <c r="BB347" s="19"/>
      <c r="BE347" s="12"/>
      <c r="BF347" s="12"/>
      <c r="BG347" s="12"/>
      <c r="BH347" s="12"/>
      <c r="BI347" s="12"/>
      <c r="BJ347" s="12"/>
      <c r="BK347" s="12"/>
      <c r="BL347" s="12"/>
      <c r="BM347" s="12"/>
      <c r="BN347" s="12"/>
      <c r="BO347" s="12"/>
      <c r="BP347" s="12"/>
      <c r="BQ347" s="12"/>
      <c r="BR347" s="12"/>
      <c r="BS347" s="12"/>
      <c r="BT347" s="12"/>
    </row>
    <row r="348" spans="1:72">
      <c r="A348" s="19"/>
      <c r="B348" s="19"/>
      <c r="C348" s="19"/>
      <c r="D348" s="19"/>
      <c r="E348" s="89"/>
      <c r="F348" s="89"/>
      <c r="G348" s="19"/>
      <c r="H348" s="90"/>
      <c r="I348" s="90"/>
      <c r="J348" s="19"/>
      <c r="K348" s="19"/>
      <c r="L348" s="19"/>
      <c r="M348" s="19"/>
      <c r="N348" s="19"/>
      <c r="O348" s="19"/>
      <c r="P348" s="19"/>
      <c r="Q348" s="141"/>
      <c r="R348" s="141"/>
      <c r="S348" s="141"/>
      <c r="T348" s="141"/>
      <c r="U348" s="141"/>
      <c r="V348" s="141"/>
      <c r="W348" s="141"/>
      <c r="X348" s="141"/>
      <c r="Y348" s="19"/>
      <c r="Z348" s="19"/>
      <c r="AA348" s="19"/>
      <c r="AB348" s="140">
        <v>1</v>
      </c>
      <c r="AC348" s="345" t="str">
        <f>IF(COUNT(IF($Q$5:$Q$54=$AB348,IF($G$5:$G$54=AC$367,$S$5:$S$54,"-")))=0,"-",COUNT(IF($Q$5:$Q$54=$AB348,IF($G$5:$G$54=AC$367,$S$5:$S$54,"-"))))</f>
        <v>-</v>
      </c>
      <c r="AD348" s="345" t="str">
        <f t="array" ref="AD348">IF(COUNT(IF($Q$5:$Q$54=$AB348,IF($G$5:$G$54=AD$367,$S$5:$S$54,"-")))=0,"-",COUNT(IF($Q$5:$Q$54=$AB348,IF($G$5:$G$54=AD$367,$S$5:$S$54,"-"))))</f>
        <v>-</v>
      </c>
      <c r="AE348" s="345" t="str">
        <f t="array" ref="AE348">IF(COUNT(IF($Q$5:$Q$54=$AB348,IF($G$5:$G$54=AE$367,$S$5:$S$54,"-")))=0,"-",COUNT(IF($Q$5:$Q$54=$AB348,IF($G$5:$G$54=AE$367,$S$5:$S$54,"-"))))</f>
        <v>-</v>
      </c>
      <c r="AF348" s="345" t="str">
        <f t="array" ref="AF348">IF(COUNT(IF($Q$5:$Q$54=$AB348,IF($G$5:$G$54=AF$367,$S$5:$S$54,"-")))=0,"-",COUNT(IF($Q$5:$Q$54=$AB348,IF($G$5:$G$54=AF$367,$S$5:$S$54,"-"))))</f>
        <v>-</v>
      </c>
      <c r="AG348" s="345" t="str">
        <f t="array" ref="AG348">IF(COUNT(IF($Q$5:$Q$54=$AB348,IF($G$5:$G$54=AG$367,$S$5:$S$54,"-")))=0,"-",COUNT(IF($Q$5:$Q$54=$AB348,IF($G$5:$G$54=AG$367,$S$5:$S$54,"-"))))</f>
        <v>-</v>
      </c>
      <c r="AH348" s="345" t="str">
        <f t="array" ref="AH348">IF(COUNT(IF($Q$5:$Q$54=$AB348,IF($G$5:$G$54=AH$367,$S$5:$S$54,"-")))=0,"-",COUNT(IF($Q$5:$Q$54=$AB348,IF($G$5:$G$54=AH$367,$S$5:$S$54,"-"))))</f>
        <v>-</v>
      </c>
      <c r="AI348" s="345" t="str">
        <f t="array" ref="AI348">IF(COUNT(IF($Q$5:$Q$54=$AB348,IF($G$5:$G$54=AI$367,$S$5:$S$54,"-")))=0,"-",COUNT(IF($Q$5:$Q$54=$AB348,IF($G$5:$G$54=AI$367,$S$5:$S$54,"-"))))</f>
        <v>-</v>
      </c>
      <c r="AJ348" s="345" t="str">
        <f t="array" ref="AJ348">IF(COUNT(IF($Q$5:$Q$54=$AB348,IF($G$5:$G$54=AJ$367,$S$5:$S$54,"-")))=0,"-",COUNT(IF($Q$5:$Q$54=$AB348,IF($G$5:$G$54=AJ$367,$S$5:$S$54,"-"))))</f>
        <v>-</v>
      </c>
      <c r="AK348" s="345" t="str">
        <f t="array" ref="AK348">IF(COUNT(IF($Q$5:$Q$54=$AB348,IF($G$5:$G$54=AK$367,$S$5:$S$54,"-")))=0,"-",COUNT(IF($Q$5:$Q$54=$AB348,IF($G$5:$G$54=AK$367,$S$5:$S$54,"-"))))</f>
        <v>-</v>
      </c>
      <c r="AL348" s="345" t="str">
        <f t="array" ref="AL348">IF(COUNT(IF($Q$5:$Q$54=$AB348,IF($G$5:$G$54=AL$367,$S$5:$S$54,"-")))=0,"-",COUNT(IF($Q$5:$Q$54=$AB348,IF($G$5:$G$54=AL$367,$S$5:$S$54,"-"))))</f>
        <v>-</v>
      </c>
      <c r="AM348" s="345" t="str">
        <f t="array" ref="AM348">IF(COUNT(IF($Q$5:$Q$54=$AB348,IF($G$5:$G$54=AM$367,$S$5:$S$54,"-")))=0,"-",COUNT(IF($Q$5:$Q$54=$AB348,IF($G$5:$G$54=AM$367,$S$5:$S$54,"-"))))</f>
        <v>-</v>
      </c>
      <c r="AN348" s="345" t="str">
        <f t="array" ref="AN348">IF(COUNT(IF($Q$5:$Q$54=$AB348,IF($G$5:$G$54=AN$367,$S$5:$S$54,"-")))=0,"-",COUNT(IF($Q$5:$Q$54=$AB348,IF($G$5:$G$54=AN$367,$S$5:$S$54,"-"))))</f>
        <v>-</v>
      </c>
      <c r="AO348" s="347">
        <f t="shared" si="36"/>
        <v>0</v>
      </c>
      <c r="AP348" s="19"/>
      <c r="AQ348" s="19"/>
      <c r="AR348" s="19"/>
      <c r="AS348" s="19"/>
      <c r="AT348" s="19"/>
      <c r="AU348" s="19"/>
      <c r="AV348" s="19"/>
      <c r="AW348" s="19"/>
      <c r="AX348" s="19"/>
      <c r="AY348" s="19"/>
      <c r="AZ348" s="19"/>
      <c r="BA348" s="19"/>
      <c r="BB348" s="19"/>
      <c r="BE348" s="12"/>
      <c r="BF348" s="12"/>
      <c r="BG348" s="12"/>
      <c r="BH348" s="12"/>
      <c r="BI348" s="12"/>
      <c r="BJ348" s="12"/>
      <c r="BK348" s="12"/>
      <c r="BL348" s="12"/>
      <c r="BM348" s="12"/>
      <c r="BN348" s="12"/>
      <c r="BO348" s="12"/>
      <c r="BP348" s="12"/>
      <c r="BQ348" s="12"/>
      <c r="BR348" s="12"/>
      <c r="BS348" s="12"/>
      <c r="BT348" s="12"/>
    </row>
    <row r="349" spans="1:72">
      <c r="A349" s="19"/>
      <c r="B349" s="19"/>
      <c r="C349" s="19"/>
      <c r="D349" s="19"/>
      <c r="E349" s="89"/>
      <c r="F349" s="89"/>
      <c r="G349" s="19"/>
      <c r="H349" s="90"/>
      <c r="I349" s="90"/>
      <c r="J349" s="19"/>
      <c r="K349" s="19"/>
      <c r="L349" s="19"/>
      <c r="M349" s="19"/>
      <c r="N349" s="19"/>
      <c r="O349" s="19"/>
      <c r="P349" s="19"/>
      <c r="Q349" s="141"/>
      <c r="R349" s="141"/>
      <c r="S349" s="141"/>
      <c r="T349" s="141"/>
      <c r="U349" s="141"/>
      <c r="V349" s="141"/>
      <c r="W349" s="141"/>
      <c r="X349" s="141"/>
      <c r="Y349" s="19"/>
      <c r="Z349" s="19"/>
      <c r="AA349" s="19"/>
      <c r="AB349" s="140">
        <v>2</v>
      </c>
      <c r="AC349" s="345" t="str">
        <f t="array" ref="AC349">IF(COUNT(IF($Q$5:$Q$54=$AB349,IF($G$5:$G$54=AC$367,$S$5:$S$54,"-")))=0,"-",COUNT(IF($Q$5:$Q$54=$AB349,IF($G$5:$G$54=AC$367,$S$5:$S$54,"-"))))</f>
        <v>-</v>
      </c>
      <c r="AD349" s="345" t="str">
        <f t="array" ref="AD349">IF(COUNT(IF($Q$5:$Q$54=$AB349,IF($G$5:$G$54=AD$367,$S$5:$S$54,"-")))=0,"-",COUNT(IF($Q$5:$Q$54=$AB349,IF($G$5:$G$54=AD$367,$S$5:$S$54,"-"))))</f>
        <v>-</v>
      </c>
      <c r="AE349" s="345" t="str">
        <f t="array" ref="AE349">IF(COUNT(IF($Q$5:$Q$54=$AB349,IF($G$5:$G$54=AE$367,$S$5:$S$54,"-")))=0,"-",COUNT(IF($Q$5:$Q$54=$AB349,IF($G$5:$G$54=AE$367,$S$5:$S$54,"-"))))</f>
        <v>-</v>
      </c>
      <c r="AF349" s="345" t="str">
        <f t="array" ref="AF349">IF(COUNT(IF($Q$5:$Q$54=$AB349,IF($G$5:$G$54=AF$367,$S$5:$S$54,"-")))=0,"-",COUNT(IF($Q$5:$Q$54=$AB349,IF($G$5:$G$54=AF$367,$S$5:$S$54,"-"))))</f>
        <v>-</v>
      </c>
      <c r="AG349" s="345" t="str">
        <f t="array" ref="AG349">IF(COUNT(IF($Q$5:$Q$54=$AB349,IF($G$5:$G$54=AG$367,$S$5:$S$54,"-")))=0,"-",COUNT(IF($Q$5:$Q$54=$AB349,IF($G$5:$G$54=AG$367,$S$5:$S$54,"-"))))</f>
        <v>-</v>
      </c>
      <c r="AH349" s="345" t="str">
        <f t="array" ref="AH349">IF(COUNT(IF($Q$5:$Q$54=$AB349,IF($G$5:$G$54=AH$367,$S$5:$S$54,"-")))=0,"-",COUNT(IF($Q$5:$Q$54=$AB349,IF($G$5:$G$54=AH$367,$S$5:$S$54,"-"))))</f>
        <v>-</v>
      </c>
      <c r="AI349" s="345" t="str">
        <f t="array" ref="AI349">IF(COUNT(IF($Q$5:$Q$54=$AB349,IF($G$5:$G$54=AI$367,$S$5:$S$54,"-")))=0,"-",COUNT(IF($Q$5:$Q$54=$AB349,IF($G$5:$G$54=AI$367,$S$5:$S$54,"-"))))</f>
        <v>-</v>
      </c>
      <c r="AJ349" s="345" t="str">
        <f t="array" ref="AJ349">IF(COUNT(IF($Q$5:$Q$54=$AB349,IF($G$5:$G$54=AJ$367,$S$5:$S$54,"-")))=0,"-",COUNT(IF($Q$5:$Q$54=$AB349,IF($G$5:$G$54=AJ$367,$S$5:$S$54,"-"))))</f>
        <v>-</v>
      </c>
      <c r="AK349" s="345" t="str">
        <f t="array" ref="AK349">IF(COUNT(IF($Q$5:$Q$54=$AB349,IF($G$5:$G$54=AK$367,$S$5:$S$54,"-")))=0,"-",COUNT(IF($Q$5:$Q$54=$AB349,IF($G$5:$G$54=AK$367,$S$5:$S$54,"-"))))</f>
        <v>-</v>
      </c>
      <c r="AL349" s="345">
        <f t="array" ref="AL349">IF(COUNT(IF($Q$5:$Q$54=$AB349,IF($G$5:$G$54=AL$367,$S$5:$S$54,"-")))=0,"-",COUNT(IF($Q$5:$Q$54=$AB349,IF($G$5:$G$54=AL$367,$S$5:$S$54,"-"))))</f>
        <v>4</v>
      </c>
      <c r="AM349" s="345" t="str">
        <f t="array" ref="AM349">IF(COUNT(IF($Q$5:$Q$54=$AB349,IF($G$5:$G$54=AM$367,$S$5:$S$54,"-")))=0,"-",COUNT(IF($Q$5:$Q$54=$AB349,IF($G$5:$G$54=AM$367,$S$5:$S$54,"-"))))</f>
        <v>-</v>
      </c>
      <c r="AN349" s="345" t="str">
        <f t="array" ref="AN349">IF(COUNT(IF($Q$5:$Q$54=$AB349,IF($G$5:$G$54=AN$367,$S$5:$S$54,"-")))=0,"-",COUNT(IF($Q$5:$Q$54=$AB349,IF($G$5:$G$54=AN$367,$S$5:$S$54,"-"))))</f>
        <v>-</v>
      </c>
      <c r="AO349" s="347">
        <f t="shared" si="36"/>
        <v>4</v>
      </c>
      <c r="AP349" s="19"/>
      <c r="AQ349" s="19"/>
      <c r="AR349" s="19"/>
      <c r="AS349" s="19"/>
      <c r="AT349" s="19"/>
      <c r="AU349" s="19"/>
      <c r="AV349" s="19"/>
      <c r="AW349" s="19"/>
      <c r="AX349" s="19"/>
      <c r="AY349" s="19"/>
      <c r="AZ349" s="19"/>
      <c r="BA349" s="19"/>
      <c r="BB349" s="19"/>
      <c r="BE349" s="12"/>
      <c r="BF349" s="12"/>
      <c r="BG349" s="12"/>
      <c r="BH349" s="12"/>
      <c r="BI349" s="12"/>
      <c r="BJ349" s="12"/>
      <c r="BK349" s="12"/>
      <c r="BL349" s="12"/>
      <c r="BM349" s="12"/>
      <c r="BN349" s="12"/>
      <c r="BO349" s="12"/>
      <c r="BP349" s="12"/>
      <c r="BQ349" s="12"/>
      <c r="BR349" s="12"/>
      <c r="BS349" s="12"/>
      <c r="BT349" s="12"/>
    </row>
    <row r="350" spans="1:72">
      <c r="A350" s="19"/>
      <c r="B350" s="19"/>
      <c r="C350" s="19"/>
      <c r="D350" s="19"/>
      <c r="E350" s="89"/>
      <c r="F350" s="89"/>
      <c r="G350" s="19"/>
      <c r="H350" s="90"/>
      <c r="I350" s="90"/>
      <c r="J350" s="19"/>
      <c r="K350" s="19"/>
      <c r="L350" s="19"/>
      <c r="M350" s="19"/>
      <c r="N350" s="19"/>
      <c r="O350" s="19"/>
      <c r="P350" s="19"/>
      <c r="Q350" s="141"/>
      <c r="R350" s="141"/>
      <c r="S350" s="141"/>
      <c r="T350" s="141"/>
      <c r="U350" s="141"/>
      <c r="V350" s="141"/>
      <c r="W350" s="141"/>
      <c r="X350" s="141"/>
      <c r="Y350" s="19"/>
      <c r="Z350" s="19"/>
      <c r="AA350" s="19"/>
      <c r="AB350" s="140">
        <v>3</v>
      </c>
      <c r="AC350" s="345" t="str">
        <f t="array" ref="AC350">IF(COUNT(IF($Q$5:$Q$54=$AB350,IF($G$5:$G$54=AC$367,$S$5:$S$54,"-")))=0,"-",COUNT(IF($Q$5:$Q$54=$AB350,IF($G$5:$G$54=AC$367,$S$5:$S$54,"-"))))</f>
        <v>-</v>
      </c>
      <c r="AD350" s="345" t="str">
        <f t="array" ref="AD350">IF(COUNT(IF($Q$5:$Q$54=$AB350,IF($G$5:$G$54=AD$367,$S$5:$S$54,"-")))=0,"-",COUNT(IF($Q$5:$Q$54=$AB350,IF($G$5:$G$54=AD$367,$S$5:$S$54,"-"))))</f>
        <v>-</v>
      </c>
      <c r="AE350" s="345" t="str">
        <f t="array" ref="AE350">IF(COUNT(IF($Q$5:$Q$54=$AB350,IF($G$5:$G$54=AE$367,$S$5:$S$54,"-")))=0,"-",COUNT(IF($Q$5:$Q$54=$AB350,IF($G$5:$G$54=AE$367,$S$5:$S$54,"-"))))</f>
        <v>-</v>
      </c>
      <c r="AF350" s="345" t="str">
        <f t="array" ref="AF350">IF(COUNT(IF($Q$5:$Q$54=$AB350,IF($G$5:$G$54=AF$367,$S$5:$S$54,"-")))=0,"-",COUNT(IF($Q$5:$Q$54=$AB350,IF($G$5:$G$54=AF$367,$S$5:$S$54,"-"))))</f>
        <v>-</v>
      </c>
      <c r="AG350" s="345" t="str">
        <f t="array" ref="AG350">IF(COUNT(IF($Q$5:$Q$54=$AB350,IF($G$5:$G$54=AG$367,$S$5:$S$54,"-")))=0,"-",COUNT(IF($Q$5:$Q$54=$AB350,IF($G$5:$G$54=AG$367,$S$5:$S$54,"-"))))</f>
        <v>-</v>
      </c>
      <c r="AH350" s="345" t="str">
        <f t="array" ref="AH350">IF(COUNT(IF($Q$5:$Q$54=$AB350,IF($G$5:$G$54=AH$367,$S$5:$S$54,"-")))=0,"-",COUNT(IF($Q$5:$Q$54=$AB350,IF($G$5:$G$54=AH$367,$S$5:$S$54,"-"))))</f>
        <v>-</v>
      </c>
      <c r="AI350" s="345" t="str">
        <f t="array" ref="AI350">IF(COUNT(IF($Q$5:$Q$54=$AB350,IF($G$5:$G$54=AI$367,$S$5:$S$54,"-")))=0,"-",COUNT(IF($Q$5:$Q$54=$AB350,IF($G$5:$G$54=AI$367,$S$5:$S$54,"-"))))</f>
        <v>-</v>
      </c>
      <c r="AJ350" s="345" t="str">
        <f t="array" ref="AJ350">IF(COUNT(IF($Q$5:$Q$54=$AB350,IF($G$5:$G$54=AJ$367,$S$5:$S$54,"-")))=0,"-",COUNT(IF($Q$5:$Q$54=$AB350,IF($G$5:$G$54=AJ$367,$S$5:$S$54,"-"))))</f>
        <v>-</v>
      </c>
      <c r="AK350" s="345" t="str">
        <f t="array" ref="AK350">IF(COUNT(IF($Q$5:$Q$54=$AB350,IF($G$5:$G$54=AK$367,$S$5:$S$54,"-")))=0,"-",COUNT(IF($Q$5:$Q$54=$AB350,IF($G$5:$G$54=AK$367,$S$5:$S$54,"-"))))</f>
        <v>-</v>
      </c>
      <c r="AL350" s="345">
        <f t="array" ref="AL350">IF(COUNT(IF($Q$5:$Q$54=$AB350,IF($G$5:$G$54=AL$367,$S$5:$S$54,"-")))=0,"-",COUNT(IF($Q$5:$Q$54=$AB350,IF($G$5:$G$54=AL$367,$S$5:$S$54,"-"))))</f>
        <v>4</v>
      </c>
      <c r="AM350" s="345" t="str">
        <f t="array" ref="AM350">IF(COUNT(IF($Q$5:$Q$54=$AB350,IF($G$5:$G$54=AM$367,$S$5:$S$54,"-")))=0,"-",COUNT(IF($Q$5:$Q$54=$AB350,IF($G$5:$G$54=AM$367,$S$5:$S$54,"-"))))</f>
        <v>-</v>
      </c>
      <c r="AN350" s="345" t="str">
        <f t="array" ref="AN350">IF(COUNT(IF($Q$5:$Q$54=$AB350,IF($G$5:$G$54=AN$367,$S$5:$S$54,"-")))=0,"-",COUNT(IF($Q$5:$Q$54=$AB350,IF($G$5:$G$54=AN$367,$S$5:$S$54,"-"))))</f>
        <v>-</v>
      </c>
      <c r="AO350" s="347">
        <f t="shared" si="36"/>
        <v>4</v>
      </c>
      <c r="AP350" s="19"/>
      <c r="AQ350" s="19"/>
      <c r="AR350" s="19"/>
      <c r="AS350" s="19"/>
      <c r="AT350" s="19"/>
      <c r="AU350" s="19"/>
      <c r="AV350" s="19"/>
      <c r="AW350" s="19"/>
      <c r="AX350" s="19"/>
      <c r="AY350" s="19"/>
      <c r="AZ350" s="19"/>
      <c r="BA350" s="19"/>
      <c r="BB350" s="19"/>
      <c r="BE350" s="12"/>
      <c r="BF350" s="12"/>
      <c r="BG350" s="12"/>
      <c r="BH350" s="12"/>
      <c r="BI350" s="12"/>
      <c r="BJ350" s="12"/>
      <c r="BK350" s="12"/>
      <c r="BL350" s="12"/>
      <c r="BM350" s="12"/>
      <c r="BN350" s="12"/>
      <c r="BO350" s="12"/>
      <c r="BP350" s="12"/>
      <c r="BQ350" s="12"/>
      <c r="BR350" s="12"/>
      <c r="BS350" s="12"/>
      <c r="BT350" s="12"/>
    </row>
    <row r="351" spans="1:72">
      <c r="A351" s="19"/>
      <c r="B351" s="19"/>
      <c r="C351" s="19"/>
      <c r="D351" s="19"/>
      <c r="E351" s="89"/>
      <c r="F351" s="89"/>
      <c r="G351" s="19"/>
      <c r="H351" s="90"/>
      <c r="I351" s="90"/>
      <c r="J351" s="19"/>
      <c r="K351" s="19"/>
      <c r="L351" s="19"/>
      <c r="M351" s="19"/>
      <c r="N351" s="19"/>
      <c r="O351" s="19"/>
      <c r="P351" s="19"/>
      <c r="Q351" s="141"/>
      <c r="R351" s="141"/>
      <c r="S351" s="141"/>
      <c r="T351" s="141"/>
      <c r="U351" s="141"/>
      <c r="V351" s="141"/>
      <c r="W351" s="141"/>
      <c r="X351" s="141"/>
      <c r="Y351" s="19"/>
      <c r="Z351" s="19"/>
      <c r="AA351" s="19"/>
      <c r="AB351" s="140">
        <v>4</v>
      </c>
      <c r="AC351" s="345" t="str">
        <f t="array" ref="AC351">IF(COUNT(IF($Q$5:$Q$54=$AB351,IF($G$5:$G$54=AC$367,$S$5:$S$54,"-")))=0,"-",COUNT(IF($Q$5:$Q$54=$AB351,IF($G$5:$G$54=AC$367,$S$5:$S$54,"-"))))</f>
        <v>-</v>
      </c>
      <c r="AD351" s="345" t="str">
        <f t="array" ref="AD351">IF(COUNT(IF($Q$5:$Q$54=$AB351,IF($G$5:$G$54=AD$367,$S$5:$S$54,"-")))=0,"-",COUNT(IF($Q$5:$Q$54=$AB351,IF($G$5:$G$54=AD$367,$S$5:$S$54,"-"))))</f>
        <v>-</v>
      </c>
      <c r="AE351" s="345" t="str">
        <f t="array" ref="AE351">IF(COUNT(IF($Q$5:$Q$54=$AB351,IF($G$5:$G$54=AE$367,$S$5:$S$54,"-")))=0,"-",COUNT(IF($Q$5:$Q$54=$AB351,IF($G$5:$G$54=AE$367,$S$5:$S$54,"-"))))</f>
        <v>-</v>
      </c>
      <c r="AF351" s="345" t="str">
        <f t="array" ref="AF351">IF(COUNT(IF($Q$5:$Q$54=$AB351,IF($G$5:$G$54=AF$367,$S$5:$S$54,"-")))=0,"-",COUNT(IF($Q$5:$Q$54=$AB351,IF($G$5:$G$54=AF$367,$S$5:$S$54,"-"))))</f>
        <v>-</v>
      </c>
      <c r="AG351" s="345" t="str">
        <f t="array" ref="AG351">IF(COUNT(IF($Q$5:$Q$54=$AB351,IF($G$5:$G$54=AG$367,$S$5:$S$54,"-")))=0,"-",COUNT(IF($Q$5:$Q$54=$AB351,IF($G$5:$G$54=AG$367,$S$5:$S$54,"-"))))</f>
        <v>-</v>
      </c>
      <c r="AH351" s="345" t="str">
        <f t="array" ref="AH351">IF(COUNT(IF($Q$5:$Q$54=$AB351,IF($G$5:$G$54=AH$367,$S$5:$S$54,"-")))=0,"-",COUNT(IF($Q$5:$Q$54=$AB351,IF($G$5:$G$54=AH$367,$S$5:$S$54,"-"))))</f>
        <v>-</v>
      </c>
      <c r="AI351" s="345">
        <f t="array" ref="AI351">IF(COUNT(IF($Q$5:$Q$54=$AB351,IF($G$5:$G$54=AI$367,$S$5:$S$54,"-")))=0,"-",COUNT(IF($Q$5:$Q$54=$AB351,IF($G$5:$G$54=AI$367,$S$5:$S$54,"-"))))</f>
        <v>2</v>
      </c>
      <c r="AJ351" s="345" t="str">
        <f t="array" ref="AJ351">IF(COUNT(IF($Q$5:$Q$54=$AB351,IF($G$5:$G$54=AJ$367,$S$5:$S$54,"-")))=0,"-",COUNT(IF($Q$5:$Q$54=$AB351,IF($G$5:$G$54=AJ$367,$S$5:$S$54,"-"))))</f>
        <v>-</v>
      </c>
      <c r="AK351" s="345" t="str">
        <f t="array" ref="AK351">IF(COUNT(IF($Q$5:$Q$54=$AB351,IF($G$5:$G$54=AK$367,$S$5:$S$54,"-")))=0,"-",COUNT(IF($Q$5:$Q$54=$AB351,IF($G$5:$G$54=AK$367,$S$5:$S$54,"-"))))</f>
        <v>-</v>
      </c>
      <c r="AL351" s="345">
        <f t="array" ref="AL351">IF(COUNT(IF($Q$5:$Q$54=$AB351,IF($G$5:$G$54=AL$367,$S$5:$S$54,"-")))=0,"-",COUNT(IF($Q$5:$Q$54=$AB351,IF($G$5:$G$54=AL$367,$S$5:$S$54,"-"))))</f>
        <v>4</v>
      </c>
      <c r="AM351" s="345" t="str">
        <f t="array" ref="AM351">IF(COUNT(IF($Q$5:$Q$54=$AB351,IF($G$5:$G$54=AM$367,$S$5:$S$54,"-")))=0,"-",COUNT(IF($Q$5:$Q$54=$AB351,IF($G$5:$G$54=AM$367,$S$5:$S$54,"-"))))</f>
        <v>-</v>
      </c>
      <c r="AN351" s="345" t="str">
        <f t="array" ref="AN351">IF(COUNT(IF($Q$5:$Q$54=$AB351,IF($G$5:$G$54=AN$367,$S$5:$S$54,"-")))=0,"-",COUNT(IF($Q$5:$Q$54=$AB351,IF($G$5:$G$54=AN$367,$S$5:$S$54,"-"))))</f>
        <v>-</v>
      </c>
      <c r="AO351" s="347">
        <f t="shared" si="36"/>
        <v>6</v>
      </c>
      <c r="AP351" s="19"/>
      <c r="AQ351" s="19"/>
      <c r="AR351" s="19"/>
      <c r="AS351" s="19"/>
      <c r="AT351" s="19"/>
      <c r="AU351" s="19"/>
      <c r="AV351" s="19"/>
      <c r="AW351" s="19"/>
      <c r="AX351" s="19"/>
      <c r="AY351" s="19"/>
      <c r="AZ351" s="19"/>
      <c r="BA351" s="19"/>
      <c r="BB351" s="19"/>
      <c r="BE351" s="12"/>
      <c r="BF351" s="12"/>
      <c r="BG351" s="12"/>
      <c r="BH351" s="12"/>
      <c r="BI351" s="12"/>
      <c r="BJ351" s="12"/>
      <c r="BK351" s="12"/>
      <c r="BL351" s="12"/>
      <c r="BM351" s="12"/>
      <c r="BN351" s="12"/>
      <c r="BO351" s="12"/>
      <c r="BP351" s="12"/>
      <c r="BQ351" s="12"/>
      <c r="BR351" s="12"/>
      <c r="BS351" s="12"/>
      <c r="BT351" s="12"/>
    </row>
    <row r="352" spans="1:72">
      <c r="A352" s="19"/>
      <c r="B352" s="19"/>
      <c r="C352" s="19"/>
      <c r="D352" s="19"/>
      <c r="E352" s="89"/>
      <c r="F352" s="89"/>
      <c r="G352" s="19"/>
      <c r="H352" s="90"/>
      <c r="I352" s="90"/>
      <c r="J352" s="19"/>
      <c r="K352" s="19"/>
      <c r="L352" s="19"/>
      <c r="M352" s="19"/>
      <c r="N352" s="19"/>
      <c r="O352" s="19"/>
      <c r="P352" s="19"/>
      <c r="Q352" s="141"/>
      <c r="R352" s="141"/>
      <c r="S352" s="141"/>
      <c r="T352" s="141"/>
      <c r="U352" s="141"/>
      <c r="V352" s="141"/>
      <c r="W352" s="141"/>
      <c r="X352" s="141"/>
      <c r="Y352" s="19"/>
      <c r="Z352" s="19"/>
      <c r="AA352" s="19"/>
      <c r="AB352" s="140">
        <v>5</v>
      </c>
      <c r="AC352" s="345">
        <f t="array" ref="AC352">IF(COUNT(IF($Q$5:$Q$54=$AB352,IF($G$5:$G$54=AC$367,$S$5:$S$54,"-")))=0,"-",COUNT(IF($Q$5:$Q$54=$AB352,IF($G$5:$G$54=AC$367,$S$5:$S$54,"-"))))</f>
        <v>2</v>
      </c>
      <c r="AD352" s="345" t="str">
        <f t="array" ref="AD352">IF(COUNT(IF($Q$5:$Q$54=$AB352,IF($G$5:$G$54=AD$367,$S$5:$S$54,"-")))=0,"-",COUNT(IF($Q$5:$Q$54=$AB352,IF($G$5:$G$54=AD$367,$S$5:$S$54,"-"))))</f>
        <v>-</v>
      </c>
      <c r="AE352" s="345" t="str">
        <f t="array" ref="AE352">IF(COUNT(IF($Q$5:$Q$54=$AB352,IF($G$5:$G$54=AE$367,$S$5:$S$54,"-")))=0,"-",COUNT(IF($Q$5:$Q$54=$AB352,IF($G$5:$G$54=AE$367,$S$5:$S$54,"-"))))</f>
        <v>-</v>
      </c>
      <c r="AF352" s="345" t="str">
        <f t="array" ref="AF352">IF(COUNT(IF($Q$5:$Q$54=$AB352,IF($G$5:$G$54=AF$367,$S$5:$S$54,"-")))=0,"-",COUNT(IF($Q$5:$Q$54=$AB352,IF($G$5:$G$54=AF$367,$S$5:$S$54,"-"))))</f>
        <v>-</v>
      </c>
      <c r="AG352" s="345" t="str">
        <f t="array" ref="AG352">IF(COUNT(IF($Q$5:$Q$54=$AB352,IF($G$5:$G$54=AG$367,$S$5:$S$54,"-")))=0,"-",COUNT(IF($Q$5:$Q$54=$AB352,IF($G$5:$G$54=AG$367,$S$5:$S$54,"-"))))</f>
        <v>-</v>
      </c>
      <c r="AH352" s="345" t="str">
        <f t="array" ref="AH352">IF(COUNT(IF($Q$5:$Q$54=$AB352,IF($G$5:$G$54=AH$367,$S$5:$S$54,"-")))=0,"-",COUNT(IF($Q$5:$Q$54=$AB352,IF($G$5:$G$54=AH$367,$S$5:$S$54,"-"))))</f>
        <v>-</v>
      </c>
      <c r="AI352" s="345" t="str">
        <f t="array" ref="AI352">IF(COUNT(IF($Q$5:$Q$54=$AB352,IF($G$5:$G$54=AI$367,$S$5:$S$54,"-")))=0,"-",COUNT(IF($Q$5:$Q$54=$AB352,IF($G$5:$G$54=AI$367,$S$5:$S$54,"-"))))</f>
        <v>-</v>
      </c>
      <c r="AJ352" s="345">
        <f t="array" ref="AJ352">IF(COUNT(IF($Q$5:$Q$54=$AB352,IF($G$5:$G$54=AJ$367,$S$5:$S$54,"-")))=0,"-",COUNT(IF($Q$5:$Q$54=$AB352,IF($G$5:$G$54=AJ$367,$S$5:$S$54,"-"))))</f>
        <v>2</v>
      </c>
      <c r="AK352" s="345" t="str">
        <f t="array" ref="AK352">IF(COUNT(IF($Q$5:$Q$54=$AB352,IF($G$5:$G$54=AK$367,$S$5:$S$54,"-")))=0,"-",COUNT(IF($Q$5:$Q$54=$AB352,IF($G$5:$G$54=AK$367,$S$5:$S$54,"-"))))</f>
        <v>-</v>
      </c>
      <c r="AL352" s="345">
        <f t="array" ref="AL352">IF(COUNT(IF($Q$5:$Q$54=$AB352,IF($G$5:$G$54=AL$367,$S$5:$S$54,"-")))=0,"-",COUNT(IF($Q$5:$Q$54=$AB352,IF($G$5:$G$54=AL$367,$S$5:$S$54,"-"))))</f>
        <v>1</v>
      </c>
      <c r="AM352" s="345" t="str">
        <f t="array" ref="AM352">IF(COUNT(IF($Q$5:$Q$54=$AB352,IF($G$5:$G$54=AM$367,$S$5:$S$54,"-")))=0,"-",COUNT(IF($Q$5:$Q$54=$AB352,IF($G$5:$G$54=AM$367,$S$5:$S$54,"-"))))</f>
        <v>-</v>
      </c>
      <c r="AN352" s="345" t="str">
        <f t="array" ref="AN352">IF(COUNT(IF($Q$5:$Q$54=$AB352,IF($G$5:$G$54=AN$367,$S$5:$S$54,"-")))=0,"-",COUNT(IF($Q$5:$Q$54=$AB352,IF($G$5:$G$54=AN$367,$S$5:$S$54,"-"))))</f>
        <v>-</v>
      </c>
      <c r="AO352" s="347">
        <f t="shared" si="36"/>
        <v>5</v>
      </c>
      <c r="AP352" s="19"/>
      <c r="AQ352" s="19"/>
      <c r="AR352" s="19"/>
      <c r="AS352" s="19"/>
      <c r="AT352" s="19"/>
      <c r="AU352" s="19"/>
      <c r="AV352" s="19"/>
      <c r="AW352" s="19"/>
      <c r="AX352" s="19"/>
      <c r="AY352" s="19"/>
      <c r="AZ352" s="19"/>
      <c r="BA352" s="19"/>
      <c r="BB352" s="19"/>
      <c r="BE352" s="12"/>
      <c r="BF352" s="12"/>
      <c r="BG352" s="12"/>
      <c r="BH352" s="12"/>
      <c r="BI352" s="12"/>
      <c r="BJ352" s="12"/>
      <c r="BK352" s="12"/>
      <c r="BL352" s="12"/>
      <c r="BM352" s="12"/>
      <c r="BN352" s="12"/>
      <c r="BO352" s="12"/>
      <c r="BP352" s="12"/>
      <c r="BQ352" s="12"/>
      <c r="BR352" s="12"/>
      <c r="BS352" s="12"/>
      <c r="BT352" s="12"/>
    </row>
    <row r="353" spans="1:72">
      <c r="A353" s="19"/>
      <c r="B353" s="19"/>
      <c r="C353" s="19"/>
      <c r="D353" s="19"/>
      <c r="E353" s="89"/>
      <c r="F353" s="89"/>
      <c r="G353" s="19"/>
      <c r="H353" s="90"/>
      <c r="I353" s="90"/>
      <c r="J353" s="19"/>
      <c r="K353" s="19"/>
      <c r="L353" s="19"/>
      <c r="M353" s="19"/>
      <c r="N353" s="19"/>
      <c r="O353" s="19"/>
      <c r="P353" s="19"/>
      <c r="Q353" s="141"/>
      <c r="R353" s="141"/>
      <c r="S353" s="141"/>
      <c r="T353" s="141"/>
      <c r="U353" s="141"/>
      <c r="V353" s="141"/>
      <c r="W353" s="141"/>
      <c r="X353" s="141"/>
      <c r="Y353" s="19"/>
      <c r="Z353" s="19"/>
      <c r="AA353" s="19"/>
      <c r="AB353" s="140">
        <v>6</v>
      </c>
      <c r="AC353" s="345">
        <f t="array" ref="AC353">IF(COUNT(IF($Q$5:$Q$54=$AB353,IF($G$5:$G$54=AC$367,$S$5:$S$54,"-")))=0,"-",COUNT(IF($Q$5:$Q$54=$AB353,IF($G$5:$G$54=AC$367,$S$5:$S$54,"-"))))</f>
        <v>6</v>
      </c>
      <c r="AD353" s="345" t="str">
        <f t="array" ref="AD353">IF(COUNT(IF($Q$5:$Q$54=$AB353,IF($G$5:$G$54=AD$367,$S$5:$S$54,"-")))=0,"-",COUNT(IF($Q$5:$Q$54=$AB353,IF($G$5:$G$54=AD$367,$S$5:$S$54,"-"))))</f>
        <v>-</v>
      </c>
      <c r="AE353" s="345" t="str">
        <f t="array" ref="AE353">IF(COUNT(IF($Q$5:$Q$54=$AB353,IF($G$5:$G$54=AE$367,$S$5:$S$54,"-")))=0,"-",COUNT(IF($Q$5:$Q$54=$AB353,IF($G$5:$G$54=AE$367,$S$5:$S$54,"-"))))</f>
        <v>-</v>
      </c>
      <c r="AF353" s="345" t="str">
        <f t="array" ref="AF353">IF(COUNT(IF($Q$5:$Q$54=$AB353,IF($G$5:$G$54=AF$367,$S$5:$S$54,"-")))=0,"-",COUNT(IF($Q$5:$Q$54=$AB353,IF($G$5:$G$54=AF$367,$S$5:$S$54,"-"))))</f>
        <v>-</v>
      </c>
      <c r="AG353" s="345" t="str">
        <f t="array" ref="AG353">IF(COUNT(IF($Q$5:$Q$54=$AB353,IF($G$5:$G$54=AG$367,$S$5:$S$54,"-")))=0,"-",COUNT(IF($Q$5:$Q$54=$AB353,IF($G$5:$G$54=AG$367,$S$5:$S$54,"-"))))</f>
        <v>-</v>
      </c>
      <c r="AH353" s="345" t="str">
        <f t="array" ref="AH353">IF(COUNT(IF($Q$5:$Q$54=$AB353,IF($G$5:$G$54=AH$367,$S$5:$S$54,"-")))=0,"-",COUNT(IF($Q$5:$Q$54=$AB353,IF($G$5:$G$54=AH$367,$S$5:$S$54,"-"))))</f>
        <v>-</v>
      </c>
      <c r="AI353" s="345" t="str">
        <f t="array" ref="AI353">IF(COUNT(IF($Q$5:$Q$54=$AB353,IF($G$5:$G$54=AI$367,$S$5:$S$54,"-")))=0,"-",COUNT(IF($Q$5:$Q$54=$AB353,IF($G$5:$G$54=AI$367,$S$5:$S$54,"-"))))</f>
        <v>-</v>
      </c>
      <c r="AJ353" s="345">
        <f t="array" ref="AJ353">IF(COUNT(IF($Q$5:$Q$54=$AB353,IF($G$5:$G$54=AJ$367,$S$5:$S$54,"-")))=0,"-",COUNT(IF($Q$5:$Q$54=$AB353,IF($G$5:$G$54=AJ$367,$S$5:$S$54,"-"))))</f>
        <v>2</v>
      </c>
      <c r="AK353" s="345" t="str">
        <f t="array" ref="AK353">IF(COUNT(IF($Q$5:$Q$54=$AB353,IF($G$5:$G$54=AK$367,$S$5:$S$54,"-")))=0,"-",COUNT(IF($Q$5:$Q$54=$AB353,IF($G$5:$G$54=AK$367,$S$5:$S$54,"-"))))</f>
        <v>-</v>
      </c>
      <c r="AL353" s="345">
        <f t="array" ref="AL353">IF(COUNT(IF($Q$5:$Q$54=$AB353,IF($G$5:$G$54=AL$367,$S$5:$S$54,"-")))=0,"-",COUNT(IF($Q$5:$Q$54=$AB353,IF($G$5:$G$54=AL$367,$S$5:$S$54,"-"))))</f>
        <v>1</v>
      </c>
      <c r="AM353" s="345" t="str">
        <f t="array" ref="AM353">IF(COUNT(IF($Q$5:$Q$54=$AB353,IF($G$5:$G$54=AM$367,$S$5:$S$54,"-")))=0,"-",COUNT(IF($Q$5:$Q$54=$AB353,IF($G$5:$G$54=AM$367,$S$5:$S$54,"-"))))</f>
        <v>-</v>
      </c>
      <c r="AN353" s="345" t="str">
        <f t="array" ref="AN353">IF(COUNT(IF($Q$5:$Q$54=$AB353,IF($G$5:$G$54=AN$367,$S$5:$S$54,"-")))=0,"-",COUNT(IF($Q$5:$Q$54=$AB353,IF($G$5:$G$54=AN$367,$S$5:$S$54,"-"))))</f>
        <v>-</v>
      </c>
      <c r="AO353" s="347">
        <f t="shared" si="36"/>
        <v>9</v>
      </c>
      <c r="AP353" s="19"/>
      <c r="AQ353" s="19"/>
      <c r="AR353" s="19"/>
      <c r="AS353" s="19"/>
      <c r="AT353" s="19"/>
      <c r="AU353" s="19"/>
      <c r="AV353" s="19"/>
      <c r="AW353" s="19"/>
      <c r="AX353" s="19"/>
      <c r="AY353" s="19"/>
      <c r="AZ353" s="19"/>
      <c r="BA353" s="19"/>
      <c r="BB353" s="19"/>
      <c r="BE353" s="12"/>
      <c r="BF353" s="12"/>
      <c r="BG353" s="12"/>
      <c r="BH353" s="12"/>
      <c r="BI353" s="12"/>
      <c r="BJ353" s="12"/>
      <c r="BK353" s="12"/>
      <c r="BL353" s="12"/>
      <c r="BM353" s="12"/>
      <c r="BN353" s="12"/>
      <c r="BO353" s="12"/>
      <c r="BP353" s="12"/>
      <c r="BQ353" s="12"/>
      <c r="BR353" s="12"/>
      <c r="BS353" s="12"/>
      <c r="BT353" s="12"/>
    </row>
    <row r="354" spans="1:72">
      <c r="A354" s="19"/>
      <c r="B354" s="19"/>
      <c r="C354" s="19"/>
      <c r="D354" s="19"/>
      <c r="E354" s="89"/>
      <c r="F354" s="89"/>
      <c r="G354" s="19"/>
      <c r="H354" s="90"/>
      <c r="I354" s="90"/>
      <c r="J354" s="19"/>
      <c r="K354" s="19"/>
      <c r="L354" s="19"/>
      <c r="M354" s="19"/>
      <c r="N354" s="19"/>
      <c r="O354" s="19"/>
      <c r="P354" s="19"/>
      <c r="Q354" s="141"/>
      <c r="R354" s="141"/>
      <c r="S354" s="141"/>
      <c r="T354" s="141"/>
      <c r="U354" s="141"/>
      <c r="V354" s="141"/>
      <c r="W354" s="141"/>
      <c r="X354" s="141"/>
      <c r="Y354" s="19"/>
      <c r="Z354" s="19"/>
      <c r="AA354" s="19"/>
      <c r="AB354" s="140">
        <v>7</v>
      </c>
      <c r="AC354" s="345">
        <f t="array" ref="AC354">IF(COUNT(IF($Q$5:$Q$54=$AB354,IF($G$5:$G$54=AC$367,$S$5:$S$54,"-")))=0,"-",COUNT(IF($Q$5:$Q$54=$AB354,IF($G$5:$G$54=AC$367,$S$5:$S$54,"-"))))</f>
        <v>2</v>
      </c>
      <c r="AD354" s="345" t="str">
        <f t="array" ref="AD354">IF(COUNT(IF($Q$5:$Q$54=$AB354,IF($G$5:$G$54=AD$367,$S$5:$S$54,"-")))=0,"-",COUNT(IF($Q$5:$Q$54=$AB354,IF($G$5:$G$54=AD$367,$S$5:$S$54,"-"))))</f>
        <v>-</v>
      </c>
      <c r="AE354" s="345" t="str">
        <f t="array" ref="AE354">IF(COUNT(IF($Q$5:$Q$54=$AB354,IF($G$5:$G$54=AE$367,$S$5:$S$54,"-")))=0,"-",COUNT(IF($Q$5:$Q$54=$AB354,IF($G$5:$G$54=AE$367,$S$5:$S$54,"-"))))</f>
        <v>-</v>
      </c>
      <c r="AF354" s="345" t="str">
        <f t="array" ref="AF354">IF(COUNT(IF($Q$5:$Q$54=$AB354,IF($G$5:$G$54=AF$367,$S$5:$S$54,"-")))=0,"-",COUNT(IF($Q$5:$Q$54=$AB354,IF($G$5:$G$54=AF$367,$S$5:$S$54,"-"))))</f>
        <v>-</v>
      </c>
      <c r="AG354" s="345" t="str">
        <f t="array" ref="AG354">IF(COUNT(IF($Q$5:$Q$54=$AB354,IF($G$5:$G$54=AG$367,$S$5:$S$54,"-")))=0,"-",COUNT(IF($Q$5:$Q$54=$AB354,IF($G$5:$G$54=AG$367,$S$5:$S$54,"-"))))</f>
        <v>-</v>
      </c>
      <c r="AH354" s="345" t="str">
        <f t="array" ref="AH354">IF(COUNT(IF($Q$5:$Q$54=$AB354,IF($G$5:$G$54=AH$367,$S$5:$S$54,"-")))=0,"-",COUNT(IF($Q$5:$Q$54=$AB354,IF($G$5:$G$54=AH$367,$S$5:$S$54,"-"))))</f>
        <v>-</v>
      </c>
      <c r="AI354" s="345">
        <f t="array" ref="AI354">IF(COUNT(IF($Q$5:$Q$54=$AB354,IF($G$5:$G$54=AI$367,$S$5:$S$54,"-")))=0,"-",COUNT(IF($Q$5:$Q$54=$AB354,IF($G$5:$G$54=AI$367,$S$5:$S$54,"-"))))</f>
        <v>1</v>
      </c>
      <c r="AJ354" s="345">
        <f t="array" ref="AJ354">IF(COUNT(IF($Q$5:$Q$54=$AB354,IF($G$5:$G$54=AJ$367,$S$5:$S$54,"-")))=0,"-",COUNT(IF($Q$5:$Q$54=$AB354,IF($G$5:$G$54=AJ$367,$S$5:$S$54,"-"))))</f>
        <v>3</v>
      </c>
      <c r="AK354" s="345" t="str">
        <f t="array" ref="AK354">IF(COUNT(IF($Q$5:$Q$54=$AB354,IF($G$5:$G$54=AK$367,$S$5:$S$54,"-")))=0,"-",COUNT(IF($Q$5:$Q$54=$AB354,IF($G$5:$G$54=AK$367,$S$5:$S$54,"-"))))</f>
        <v>-</v>
      </c>
      <c r="AL354" s="345">
        <f t="array" ref="AL354">IF(COUNT(IF($Q$5:$Q$54=$AB354,IF($G$5:$G$54=AL$367,$S$5:$S$54,"-")))=0,"-",COUNT(IF($Q$5:$Q$54=$AB354,IF($G$5:$G$54=AL$367,$S$5:$S$54,"-"))))</f>
        <v>1</v>
      </c>
      <c r="AM354" s="345" t="str">
        <f t="array" ref="AM354">IF(COUNT(IF($Q$5:$Q$54=$AB354,IF($G$5:$G$54=AM$367,$S$5:$S$54,"-")))=0,"-",COUNT(IF($Q$5:$Q$54=$AB354,IF($G$5:$G$54=AM$367,$S$5:$S$54,"-"))))</f>
        <v>-</v>
      </c>
      <c r="AN354" s="345" t="str">
        <f t="array" ref="AN354">IF(COUNT(IF($Q$5:$Q$54=$AB354,IF($G$5:$G$54=AN$367,$S$5:$S$54,"-")))=0,"-",COUNT(IF($Q$5:$Q$54=$AB354,IF($G$5:$G$54=AN$367,$S$5:$S$54,"-"))))</f>
        <v>-</v>
      </c>
      <c r="AO354" s="347">
        <f t="shared" si="36"/>
        <v>7</v>
      </c>
      <c r="AP354" s="19"/>
      <c r="AQ354" s="19"/>
      <c r="AR354" s="19"/>
      <c r="AS354" s="19"/>
      <c r="AT354" s="19"/>
      <c r="AU354" s="19"/>
      <c r="AV354" s="19"/>
      <c r="AW354" s="19"/>
      <c r="AX354" s="19"/>
      <c r="AY354" s="19"/>
      <c r="AZ354" s="19"/>
      <c r="BA354" s="19"/>
      <c r="BB354" s="19"/>
      <c r="BE354" s="12"/>
      <c r="BF354" s="12"/>
      <c r="BG354" s="12"/>
      <c r="BH354" s="12"/>
      <c r="BI354" s="12"/>
      <c r="BJ354" s="12"/>
      <c r="BK354" s="12"/>
      <c r="BL354" s="12"/>
      <c r="BM354" s="12"/>
      <c r="BN354" s="12"/>
      <c r="BO354" s="12"/>
      <c r="BP354" s="12"/>
      <c r="BQ354" s="12"/>
      <c r="BR354" s="12"/>
      <c r="BS354" s="12"/>
      <c r="BT354" s="12"/>
    </row>
    <row r="355" spans="1:72">
      <c r="A355" s="19"/>
      <c r="B355" s="19"/>
      <c r="C355" s="19"/>
      <c r="D355" s="19"/>
      <c r="E355" s="89"/>
      <c r="F355" s="89"/>
      <c r="G355" s="19"/>
      <c r="H355" s="90"/>
      <c r="I355" s="90"/>
      <c r="J355" s="19"/>
      <c r="K355" s="19"/>
      <c r="L355" s="19"/>
      <c r="M355" s="19"/>
      <c r="N355" s="19"/>
      <c r="O355" s="19"/>
      <c r="P355" s="19"/>
      <c r="Q355" s="141"/>
      <c r="R355" s="141"/>
      <c r="S355" s="141"/>
      <c r="T355" s="141"/>
      <c r="U355" s="141"/>
      <c r="V355" s="141"/>
      <c r="W355" s="141"/>
      <c r="X355" s="141"/>
      <c r="Y355" s="19"/>
      <c r="Z355" s="19"/>
      <c r="AA355" s="19"/>
      <c r="AB355" s="140">
        <v>8</v>
      </c>
      <c r="AC355" s="345" t="str">
        <f t="array" ref="AC355">IF(COUNT(IF($Q$5:$Q$54=$AB355,IF($G$5:$G$54=AC$367,$S$5:$S$54,"-")))=0,"-",COUNT(IF($Q$5:$Q$54=$AB355,IF($G$5:$G$54=AC$367,$S$5:$S$54,"-"))))</f>
        <v>-</v>
      </c>
      <c r="AD355" s="345" t="str">
        <f t="array" ref="AD355">IF(COUNT(IF($Q$5:$Q$54=$AB355,IF($G$5:$G$54=AD$367,$S$5:$S$54,"-")))=0,"-",COUNT(IF($Q$5:$Q$54=$AB355,IF($G$5:$G$54=AD$367,$S$5:$S$54,"-"))))</f>
        <v>-</v>
      </c>
      <c r="AE355" s="345" t="str">
        <f t="array" ref="AE355">IF(COUNT(IF($Q$5:$Q$54=$AB355,IF($G$5:$G$54=AE$367,$S$5:$S$54,"-")))=0,"-",COUNT(IF($Q$5:$Q$54=$AB355,IF($G$5:$G$54=AE$367,$S$5:$S$54,"-"))))</f>
        <v>-</v>
      </c>
      <c r="AF355" s="345">
        <f t="array" ref="AF355">IF(COUNT(IF($Q$5:$Q$54=$AB355,IF($G$5:$G$54=AF$367,$S$5:$S$54,"-")))=0,"-",COUNT(IF($Q$5:$Q$54=$AB355,IF($G$5:$G$54=AF$367,$S$5:$S$54,"-"))))</f>
        <v>3</v>
      </c>
      <c r="AG355" s="345" t="str">
        <f t="array" ref="AG355">IF(COUNT(IF($Q$5:$Q$54=$AB355,IF($G$5:$G$54=AG$367,$S$5:$S$54,"-")))=0,"-",COUNT(IF($Q$5:$Q$54=$AB355,IF($G$5:$G$54=AG$367,$S$5:$S$54,"-"))))</f>
        <v>-</v>
      </c>
      <c r="AH355" s="345" t="str">
        <f t="array" ref="AH355">IF(COUNT(IF($Q$5:$Q$54=$AB355,IF($G$5:$G$54=AH$367,$S$5:$S$54,"-")))=0,"-",COUNT(IF($Q$5:$Q$54=$AB355,IF($G$5:$G$54=AH$367,$S$5:$S$54,"-"))))</f>
        <v>-</v>
      </c>
      <c r="AI355" s="345" t="str">
        <f t="array" ref="AI355">IF(COUNT(IF($Q$5:$Q$54=$AB355,IF($G$5:$G$54=AI$367,$S$5:$S$54,"-")))=0,"-",COUNT(IF($Q$5:$Q$54=$AB355,IF($G$5:$G$54=AI$367,$S$5:$S$54,"-"))))</f>
        <v>-</v>
      </c>
      <c r="AJ355" s="345" t="str">
        <f t="array" ref="AJ355">IF(COUNT(IF($Q$5:$Q$54=$AB355,IF($G$5:$G$54=AJ$367,$S$5:$S$54,"-")))=0,"-",COUNT(IF($Q$5:$Q$54=$AB355,IF($G$5:$G$54=AJ$367,$S$5:$S$54,"-"))))</f>
        <v>-</v>
      </c>
      <c r="AK355" s="345" t="str">
        <f t="array" ref="AK355">IF(COUNT(IF($Q$5:$Q$54=$AB355,IF($G$5:$G$54=AK$367,$S$5:$S$54,"-")))=0,"-",COUNT(IF($Q$5:$Q$54=$AB355,IF($G$5:$G$54=AK$367,$S$5:$S$54,"-"))))</f>
        <v>-</v>
      </c>
      <c r="AL355" s="345">
        <f t="array" ref="AL355">IF(COUNT(IF($Q$5:$Q$54=$AB355,IF($G$5:$G$54=AL$367,$S$5:$S$54,"-")))=0,"-",COUNT(IF($Q$5:$Q$54=$AB355,IF($G$5:$G$54=AL$367,$S$5:$S$54,"-"))))</f>
        <v>1</v>
      </c>
      <c r="AM355" s="345" t="str">
        <f t="array" ref="AM355">IF(COUNT(IF($Q$5:$Q$54=$AB355,IF($G$5:$G$54=AM$367,$S$5:$S$54,"-")))=0,"-",COUNT(IF($Q$5:$Q$54=$AB355,IF($G$5:$G$54=AM$367,$S$5:$S$54,"-"))))</f>
        <v>-</v>
      </c>
      <c r="AN355" s="345" t="str">
        <f t="array" ref="AN355">IF(COUNT(IF($Q$5:$Q$54=$AB355,IF($G$5:$G$54=AN$367,$S$5:$S$54,"-")))=0,"-",COUNT(IF($Q$5:$Q$54=$AB355,IF($G$5:$G$54=AN$367,$S$5:$S$54,"-"))))</f>
        <v>-</v>
      </c>
      <c r="AO355" s="347">
        <f t="shared" si="36"/>
        <v>4</v>
      </c>
      <c r="AP355" s="19"/>
      <c r="AQ355" s="19"/>
      <c r="AR355" s="19"/>
      <c r="AS355" s="19"/>
      <c r="AT355" s="19"/>
      <c r="AU355" s="19"/>
      <c r="AV355" s="19"/>
      <c r="AW355" s="19"/>
      <c r="AX355" s="19"/>
      <c r="AY355" s="19"/>
      <c r="AZ355" s="19"/>
      <c r="BA355" s="19"/>
      <c r="BB355" s="19"/>
      <c r="BE355" s="12"/>
      <c r="BF355" s="12"/>
      <c r="BG355" s="12"/>
      <c r="BH355" s="12"/>
      <c r="BI355" s="12"/>
      <c r="BJ355" s="12"/>
      <c r="BK355" s="12"/>
      <c r="BL355" s="12"/>
      <c r="BM355" s="12"/>
      <c r="BN355" s="12"/>
      <c r="BO355" s="12"/>
      <c r="BP355" s="12"/>
      <c r="BQ355" s="12"/>
      <c r="BR355" s="12"/>
      <c r="BS355" s="12"/>
      <c r="BT355" s="12"/>
    </row>
    <row r="356" spans="1:72">
      <c r="A356" s="19"/>
      <c r="B356" s="19"/>
      <c r="C356" s="19"/>
      <c r="D356" s="19"/>
      <c r="E356" s="89"/>
      <c r="F356" s="89"/>
      <c r="G356" s="19"/>
      <c r="H356" s="90"/>
      <c r="I356" s="90"/>
      <c r="J356" s="19"/>
      <c r="K356" s="19"/>
      <c r="L356" s="19"/>
      <c r="M356" s="19"/>
      <c r="N356" s="19"/>
      <c r="O356" s="19"/>
      <c r="P356" s="19"/>
      <c r="Q356" s="141"/>
      <c r="R356" s="141"/>
      <c r="S356" s="141"/>
      <c r="T356" s="141"/>
      <c r="U356" s="141"/>
      <c r="V356" s="141"/>
      <c r="W356" s="141"/>
      <c r="X356" s="141"/>
      <c r="Y356" s="19"/>
      <c r="Z356" s="19"/>
      <c r="AA356" s="19"/>
      <c r="AB356" s="140">
        <v>9</v>
      </c>
      <c r="AC356" s="345" t="str">
        <f t="array" ref="AC356">IF(COUNT(IF($Q$5:$Q$54=$AB356,IF($G$5:$G$54=AC$367,$S$5:$S$54,"-")))=0,"-",COUNT(IF($Q$5:$Q$54=$AB356,IF($G$5:$G$54=AC$367,$S$5:$S$54,"-"))))</f>
        <v>-</v>
      </c>
      <c r="AD356" s="345" t="str">
        <f t="array" ref="AD356">IF(COUNT(IF($Q$5:$Q$54=$AB356,IF($G$5:$G$54=AD$367,$S$5:$S$54,"-")))=0,"-",COUNT(IF($Q$5:$Q$54=$AB356,IF($G$5:$G$54=AD$367,$S$5:$S$54,"-"))))</f>
        <v>-</v>
      </c>
      <c r="AE356" s="345" t="str">
        <f t="array" ref="AE356">IF(COUNT(IF($Q$5:$Q$54=$AB356,IF($G$5:$G$54=AE$367,$S$5:$S$54,"-")))=0,"-",COUNT(IF($Q$5:$Q$54=$AB356,IF($G$5:$G$54=AE$367,$S$5:$S$54,"-"))))</f>
        <v>-</v>
      </c>
      <c r="AF356" s="345">
        <f t="array" ref="AF356">IF(COUNT(IF($Q$5:$Q$54=$AB356,IF($G$5:$G$54=AF$367,$S$5:$S$54,"-")))=0,"-",COUNT(IF($Q$5:$Q$54=$AB356,IF($G$5:$G$54=AF$367,$S$5:$S$54,"-"))))</f>
        <v>1</v>
      </c>
      <c r="AG356" s="345" t="str">
        <f t="array" ref="AG356">IF(COUNT(IF($Q$5:$Q$54=$AB356,IF($G$5:$G$54=AG$367,$S$5:$S$54,"-")))=0,"-",COUNT(IF($Q$5:$Q$54=$AB356,IF($G$5:$G$54=AG$367,$S$5:$S$54,"-"))))</f>
        <v>-</v>
      </c>
      <c r="AH356" s="345" t="str">
        <f t="array" ref="AH356">IF(COUNT(IF($Q$5:$Q$54=$AB356,IF($G$5:$G$54=AH$367,$S$5:$S$54,"-")))=0,"-",COUNT(IF($Q$5:$Q$54=$AB356,IF($G$5:$G$54=AH$367,$S$5:$S$54,"-"))))</f>
        <v>-</v>
      </c>
      <c r="AI356" s="345" t="str">
        <f t="array" ref="AI356">IF(COUNT(IF($Q$5:$Q$54=$AB356,IF($G$5:$G$54=AI$367,$S$5:$S$54,"-")))=0,"-",COUNT(IF($Q$5:$Q$54=$AB356,IF($G$5:$G$54=AI$367,$S$5:$S$54,"-"))))</f>
        <v>-</v>
      </c>
      <c r="AJ356" s="345" t="str">
        <f t="array" ref="AJ356">IF(COUNT(IF($Q$5:$Q$54=$AB356,IF($G$5:$G$54=AJ$367,$S$5:$S$54,"-")))=0,"-",COUNT(IF($Q$5:$Q$54=$AB356,IF($G$5:$G$54=AJ$367,$S$5:$S$54,"-"))))</f>
        <v>-</v>
      </c>
      <c r="AK356" s="345" t="str">
        <f t="array" ref="AK356">IF(COUNT(IF($Q$5:$Q$54=$AB356,IF($G$5:$G$54=AK$367,$S$5:$S$54,"-")))=0,"-",COUNT(IF($Q$5:$Q$54=$AB356,IF($G$5:$G$54=AK$367,$S$5:$S$54,"-"))))</f>
        <v>-</v>
      </c>
      <c r="AL356" s="345">
        <f t="array" ref="AL356">IF(COUNT(IF($Q$5:$Q$54=$AB356,IF($G$5:$G$54=AL$367,$S$5:$S$54,"-")))=0,"-",COUNT(IF($Q$5:$Q$54=$AB356,IF($G$5:$G$54=AL$367,$S$5:$S$54,"-"))))</f>
        <v>1</v>
      </c>
      <c r="AM356" s="345" t="str">
        <f t="array" ref="AM356">IF(COUNT(IF($Q$5:$Q$54=$AB356,IF($G$5:$G$54=AM$367,$S$5:$S$54,"-")))=0,"-",COUNT(IF($Q$5:$Q$54=$AB356,IF($G$5:$G$54=AM$367,$S$5:$S$54,"-"))))</f>
        <v>-</v>
      </c>
      <c r="AN356" s="345" t="str">
        <f t="array" ref="AN356">IF(COUNT(IF($Q$5:$Q$54=$AB356,IF($G$5:$G$54=AN$367,$S$5:$S$54,"-")))=0,"-",COUNT(IF($Q$5:$Q$54=$AB356,IF($G$5:$G$54=AN$367,$S$5:$S$54,"-"))))</f>
        <v>-</v>
      </c>
      <c r="AO356" s="347">
        <f t="shared" si="36"/>
        <v>2</v>
      </c>
      <c r="AP356" s="19"/>
      <c r="AQ356" s="19"/>
      <c r="AR356" s="19"/>
      <c r="AS356" s="19"/>
      <c r="AT356" s="19"/>
      <c r="AU356" s="19"/>
      <c r="AV356" s="19"/>
      <c r="AW356" s="19"/>
      <c r="AX356" s="19"/>
      <c r="AY356" s="19"/>
      <c r="AZ356" s="19"/>
      <c r="BA356" s="19"/>
      <c r="BB356" s="19"/>
      <c r="BE356" s="12"/>
      <c r="BF356" s="12"/>
      <c r="BG356" s="12"/>
      <c r="BH356" s="12"/>
      <c r="BI356" s="12"/>
      <c r="BJ356" s="12"/>
      <c r="BK356" s="12"/>
      <c r="BL356" s="12"/>
      <c r="BM356" s="12"/>
      <c r="BN356" s="12"/>
      <c r="BO356" s="12"/>
      <c r="BP356" s="12"/>
      <c r="BQ356" s="12"/>
      <c r="BR356" s="12"/>
      <c r="BS356" s="12"/>
      <c r="BT356" s="12"/>
    </row>
    <row r="357" spans="1:72">
      <c r="A357" s="19"/>
      <c r="B357" s="19"/>
      <c r="C357" s="19"/>
      <c r="D357" s="19"/>
      <c r="E357" s="89"/>
      <c r="F357" s="89"/>
      <c r="G357" s="19"/>
      <c r="H357" s="90"/>
      <c r="I357" s="90"/>
      <c r="J357" s="19"/>
      <c r="K357" s="19"/>
      <c r="L357" s="19"/>
      <c r="M357" s="19"/>
      <c r="N357" s="19"/>
      <c r="O357" s="19"/>
      <c r="P357" s="19"/>
      <c r="Q357" s="141"/>
      <c r="R357" s="141"/>
      <c r="S357" s="141"/>
      <c r="T357" s="141"/>
      <c r="U357" s="141"/>
      <c r="V357" s="141"/>
      <c r="W357" s="141"/>
      <c r="X357" s="141"/>
      <c r="Y357" s="19"/>
      <c r="Z357" s="19"/>
      <c r="AA357" s="19"/>
      <c r="AB357" s="140">
        <v>10</v>
      </c>
      <c r="AC357" s="345" t="str">
        <f t="array" ref="AC357">IF(COUNT(IF($Q$5:$Q$54=$AB357,IF($G$5:$G$54=AC$367,$S$5:$S$54,"-")))=0,"-",COUNT(IF($Q$5:$Q$54=$AB357,IF($G$5:$G$54=AC$367,$S$5:$S$54,"-"))))</f>
        <v>-</v>
      </c>
      <c r="AD357" s="345" t="str">
        <f t="array" ref="AD357">IF(COUNT(IF($Q$5:$Q$54=$AB357,IF($G$5:$G$54=AD$367,$S$5:$S$54,"-")))=0,"-",COUNT(IF($Q$5:$Q$54=$AB357,IF($G$5:$G$54=AD$367,$S$5:$S$54,"-"))))</f>
        <v>-</v>
      </c>
      <c r="AE357" s="345" t="str">
        <f t="array" ref="AE357">IF(COUNT(IF($Q$5:$Q$54=$AB357,IF($G$5:$G$54=AE$367,$S$5:$S$54,"-")))=0,"-",COUNT(IF($Q$5:$Q$54=$AB357,IF($G$5:$G$54=AE$367,$S$5:$S$54,"-"))))</f>
        <v>-</v>
      </c>
      <c r="AF357" s="345">
        <f t="array" ref="AF357">IF(COUNT(IF($Q$5:$Q$54=$AB357,IF($G$5:$G$54=AF$367,$S$5:$S$54,"-")))=0,"-",COUNT(IF($Q$5:$Q$54=$AB357,IF($G$5:$G$54=AF$367,$S$5:$S$54,"-"))))</f>
        <v>3</v>
      </c>
      <c r="AG357" s="345" t="str">
        <f t="array" ref="AG357">IF(COUNT(IF($Q$5:$Q$54=$AB357,IF($G$5:$G$54=AG$367,$S$5:$S$54,"-")))=0,"-",COUNT(IF($Q$5:$Q$54=$AB357,IF($G$5:$G$54=AG$367,$S$5:$S$54,"-"))))</f>
        <v>-</v>
      </c>
      <c r="AH357" s="345" t="str">
        <f t="array" ref="AH357">IF(COUNT(IF($Q$5:$Q$54=$AB357,IF($G$5:$G$54=AH$367,$S$5:$S$54,"-")))=0,"-",COUNT(IF($Q$5:$Q$54=$AB357,IF($G$5:$G$54=AH$367,$S$5:$S$54,"-"))))</f>
        <v>-</v>
      </c>
      <c r="AI357" s="345" t="str">
        <f t="array" ref="AI357">IF(COUNT(IF($Q$5:$Q$54=$AB357,IF($G$5:$G$54=AI$367,$S$5:$S$54,"-")))=0,"-",COUNT(IF($Q$5:$Q$54=$AB357,IF($G$5:$G$54=AI$367,$S$5:$S$54,"-"))))</f>
        <v>-</v>
      </c>
      <c r="AJ357" s="345" t="str">
        <f t="array" ref="AJ357">IF(COUNT(IF($Q$5:$Q$54=$AB357,IF($G$5:$G$54=AJ$367,$S$5:$S$54,"-")))=0,"-",COUNT(IF($Q$5:$Q$54=$AB357,IF($G$5:$G$54=AJ$367,$S$5:$S$54,"-"))))</f>
        <v>-</v>
      </c>
      <c r="AK357" s="345" t="str">
        <f t="array" ref="AK357">IF(COUNT(IF($Q$5:$Q$54=$AB357,IF($G$5:$G$54=AK$367,$S$5:$S$54,"-")))=0,"-",COUNT(IF($Q$5:$Q$54=$AB357,IF($G$5:$G$54=AK$367,$S$5:$S$54,"-"))))</f>
        <v>-</v>
      </c>
      <c r="AL357" s="345">
        <f t="array" ref="AL357">IF(COUNT(IF($Q$5:$Q$54=$AB357,IF($G$5:$G$54=AL$367,$S$5:$S$54,"-")))=0,"-",COUNT(IF($Q$5:$Q$54=$AB357,IF($G$5:$G$54=AL$367,$S$5:$S$54,"-"))))</f>
        <v>1</v>
      </c>
      <c r="AM357" s="345" t="str">
        <f t="array" ref="AM357">IF(COUNT(IF($Q$5:$Q$54=$AB357,IF($G$5:$G$54=AM$367,$S$5:$S$54,"-")))=0,"-",COUNT(IF($Q$5:$Q$54=$AB357,IF($G$5:$G$54=AM$367,$S$5:$S$54,"-"))))</f>
        <v>-</v>
      </c>
      <c r="AN357" s="345" t="str">
        <f t="array" ref="AN357">IF(COUNT(IF($Q$5:$Q$54=$AB357,IF($G$5:$G$54=AN$367,$S$5:$S$54,"-")))=0,"-",COUNT(IF($Q$5:$Q$54=$AB357,IF($G$5:$G$54=AN$367,$S$5:$S$54,"-"))))</f>
        <v>-</v>
      </c>
      <c r="AO357" s="347">
        <f t="shared" si="36"/>
        <v>4</v>
      </c>
      <c r="AP357" s="19"/>
      <c r="AQ357" s="19"/>
      <c r="AR357" s="19"/>
      <c r="AS357" s="19"/>
      <c r="AT357" s="19"/>
      <c r="AU357" s="19"/>
      <c r="AV357" s="19"/>
      <c r="AW357" s="19"/>
      <c r="AX357" s="19"/>
      <c r="AY357" s="19"/>
      <c r="AZ357" s="19"/>
      <c r="BA357" s="19"/>
      <c r="BB357" s="19"/>
      <c r="BE357" s="12"/>
      <c r="BF357" s="12"/>
      <c r="BG357" s="12"/>
      <c r="BH357" s="12"/>
      <c r="BI357" s="12"/>
      <c r="BJ357" s="12"/>
      <c r="BK357" s="12"/>
      <c r="BL357" s="12"/>
      <c r="BM357" s="12"/>
      <c r="BN357" s="12"/>
      <c r="BO357" s="12"/>
      <c r="BP357" s="12"/>
      <c r="BQ357" s="12"/>
      <c r="BR357" s="12"/>
      <c r="BS357" s="12"/>
      <c r="BT357" s="12"/>
    </row>
    <row r="358" spans="1:72">
      <c r="A358" s="19"/>
      <c r="B358" s="19"/>
      <c r="C358" s="19"/>
      <c r="D358" s="19"/>
      <c r="E358" s="89"/>
      <c r="F358" s="89"/>
      <c r="G358" s="19"/>
      <c r="H358" s="90"/>
      <c r="I358" s="90"/>
      <c r="J358" s="19"/>
      <c r="K358" s="19"/>
      <c r="L358" s="19"/>
      <c r="M358" s="19"/>
      <c r="N358" s="19"/>
      <c r="O358" s="19"/>
      <c r="P358" s="19"/>
      <c r="Q358" s="141"/>
      <c r="R358" s="141"/>
      <c r="S358" s="141"/>
      <c r="T358" s="141"/>
      <c r="U358" s="141"/>
      <c r="V358" s="141"/>
      <c r="W358" s="141"/>
      <c r="X358" s="141"/>
      <c r="Y358" s="19"/>
      <c r="Z358" s="19"/>
      <c r="AA358" s="19"/>
      <c r="AB358" s="140">
        <v>11</v>
      </c>
      <c r="AC358" s="345" t="str">
        <f t="array" ref="AC358">IF(COUNT(IF($Q$5:$Q$54=$AB358,IF($G$5:$G$54=AC$367,$S$5:$S$54,"-")))=0,"-",COUNT(IF($Q$5:$Q$54=$AB358,IF($G$5:$G$54=AC$367,$S$5:$S$54,"-"))))</f>
        <v>-</v>
      </c>
      <c r="AD358" s="345" t="str">
        <f t="array" ref="AD358">IF(COUNT(IF($Q$5:$Q$54=$AB358,IF($G$5:$G$54=AD$367,$S$5:$S$54,"-")))=0,"-",COUNT(IF($Q$5:$Q$54=$AB358,IF($G$5:$G$54=AD$367,$S$5:$S$54,"-"))))</f>
        <v>-</v>
      </c>
      <c r="AE358" s="345" t="str">
        <f t="array" ref="AE358">IF(COUNT(IF($Q$5:$Q$54=$AB358,IF($G$5:$G$54=AE$367,$S$5:$S$54,"-")))=0,"-",COUNT(IF($Q$5:$Q$54=$AB358,IF($G$5:$G$54=AE$367,$S$5:$S$54,"-"))))</f>
        <v>-</v>
      </c>
      <c r="AF358" s="345">
        <f t="array" ref="AF358">IF(COUNT(IF($Q$5:$Q$54=$AB358,IF($G$5:$G$54=AF$367,$S$5:$S$54,"-")))=0,"-",COUNT(IF($Q$5:$Q$54=$AB358,IF($G$5:$G$54=AF$367,$S$5:$S$54,"-"))))</f>
        <v>2</v>
      </c>
      <c r="AG358" s="345" t="str">
        <f t="array" ref="AG358">IF(COUNT(IF($Q$5:$Q$54=$AB358,IF($G$5:$G$54=AG$367,$S$5:$S$54,"-")))=0,"-",COUNT(IF($Q$5:$Q$54=$AB358,IF($G$5:$G$54=AG$367,$S$5:$S$54,"-"))))</f>
        <v>-</v>
      </c>
      <c r="AH358" s="345" t="str">
        <f t="array" ref="AH358">IF(COUNT(IF($Q$5:$Q$54=$AB358,IF($G$5:$G$54=AH$367,$S$5:$S$54,"-")))=0,"-",COUNT(IF($Q$5:$Q$54=$AB358,IF($G$5:$G$54=AH$367,$S$5:$S$54,"-"))))</f>
        <v>-</v>
      </c>
      <c r="AI358" s="345" t="str">
        <f t="array" ref="AI358">IF(COUNT(IF($Q$5:$Q$54=$AB358,IF($G$5:$G$54=AI$367,$S$5:$S$54,"-")))=0,"-",COUNT(IF($Q$5:$Q$54=$AB358,IF($G$5:$G$54=AI$367,$S$5:$S$54,"-"))))</f>
        <v>-</v>
      </c>
      <c r="AJ358" s="345" t="str">
        <f t="array" ref="AJ358">IF(COUNT(IF($Q$5:$Q$54=$AB358,IF($G$5:$G$54=AJ$367,$S$5:$S$54,"-")))=0,"-",COUNT(IF($Q$5:$Q$54=$AB358,IF($G$5:$G$54=AJ$367,$S$5:$S$54,"-"))))</f>
        <v>-</v>
      </c>
      <c r="AK358" s="345" t="str">
        <f t="array" ref="AK358">IF(COUNT(IF($Q$5:$Q$54=$AB358,IF($G$5:$G$54=AK$367,$S$5:$S$54,"-")))=0,"-",COUNT(IF($Q$5:$Q$54=$AB358,IF($G$5:$G$54=AK$367,$S$5:$S$54,"-"))))</f>
        <v>-</v>
      </c>
      <c r="AL358" s="345">
        <f t="array" ref="AL358">IF(COUNT(IF($Q$5:$Q$54=$AB358,IF($G$5:$G$54=AL$367,$S$5:$S$54,"-")))=0,"-",COUNT(IF($Q$5:$Q$54=$AB358,IF($G$5:$G$54=AL$367,$S$5:$S$54,"-"))))</f>
        <v>1</v>
      </c>
      <c r="AM358" s="345" t="str">
        <f t="array" ref="AM358">IF(COUNT(IF($Q$5:$Q$54=$AB358,IF($G$5:$G$54=AM$367,$S$5:$S$54,"-")))=0,"-",COUNT(IF($Q$5:$Q$54=$AB358,IF($G$5:$G$54=AM$367,$S$5:$S$54,"-"))))</f>
        <v>-</v>
      </c>
      <c r="AN358" s="345" t="str">
        <f t="array" ref="AN358">IF(COUNT(IF($Q$5:$Q$54=$AB358,IF($G$5:$G$54=AN$367,$S$5:$S$54,"-")))=0,"-",COUNT(IF($Q$5:$Q$54=$AB358,IF($G$5:$G$54=AN$367,$S$5:$S$54,"-"))))</f>
        <v>-</v>
      </c>
      <c r="AO358" s="347">
        <f t="shared" si="36"/>
        <v>3</v>
      </c>
      <c r="AP358" s="19"/>
      <c r="AQ358" s="19"/>
      <c r="AR358" s="19"/>
      <c r="AS358" s="19"/>
      <c r="AT358" s="19"/>
      <c r="AU358" s="19"/>
      <c r="AV358" s="19"/>
      <c r="AW358" s="19"/>
      <c r="AX358" s="19"/>
      <c r="AY358" s="19"/>
      <c r="AZ358" s="19"/>
      <c r="BA358" s="19"/>
      <c r="BB358" s="19"/>
      <c r="BE358" s="12"/>
      <c r="BF358" s="12"/>
      <c r="BG358" s="12"/>
      <c r="BH358" s="12"/>
      <c r="BI358" s="12"/>
      <c r="BJ358" s="12"/>
      <c r="BK358" s="12"/>
      <c r="BL358" s="12"/>
      <c r="BM358" s="12"/>
      <c r="BN358" s="12"/>
      <c r="BO358" s="12"/>
      <c r="BP358" s="12"/>
      <c r="BQ358" s="12"/>
      <c r="BR358" s="12"/>
      <c r="BS358" s="12"/>
      <c r="BT358" s="12"/>
    </row>
    <row r="359" spans="1:72">
      <c r="A359" s="19"/>
      <c r="B359" s="19"/>
      <c r="C359" s="19"/>
      <c r="D359" s="19"/>
      <c r="E359" s="89"/>
      <c r="F359" s="89"/>
      <c r="G359" s="19"/>
      <c r="H359" s="90"/>
      <c r="I359" s="90"/>
      <c r="J359" s="19"/>
      <c r="K359" s="19"/>
      <c r="L359" s="19"/>
      <c r="M359" s="19"/>
      <c r="N359" s="19"/>
      <c r="O359" s="19"/>
      <c r="P359" s="19"/>
      <c r="Q359" s="141"/>
      <c r="R359" s="141"/>
      <c r="S359" s="141"/>
      <c r="T359" s="141"/>
      <c r="U359" s="141"/>
      <c r="V359" s="141"/>
      <c r="W359" s="141"/>
      <c r="X359" s="141"/>
      <c r="Y359" s="19"/>
      <c r="Z359" s="19"/>
      <c r="AA359" s="19"/>
      <c r="AB359" s="140">
        <v>12</v>
      </c>
      <c r="AC359" s="345" t="str">
        <f t="array" ref="AC359">IF(COUNT(IF($Q$5:$Q$54=$AB359,IF($G$5:$G$54=AC$367,$S$5:$S$54,"-")))=0,"-",COUNT(IF($Q$5:$Q$54=$AB359,IF($G$5:$G$54=AC$367,$S$5:$S$54,"-"))))</f>
        <v>-</v>
      </c>
      <c r="AD359" s="345" t="str">
        <f t="array" ref="AD359">IF(COUNT(IF($Q$5:$Q$54=$AB359,IF($G$5:$G$54=AD$367,$S$5:$S$54,"-")))=0,"-",COUNT(IF($Q$5:$Q$54=$AB359,IF($G$5:$G$54=AD$367,$S$5:$S$54,"-"))))</f>
        <v>-</v>
      </c>
      <c r="AE359" s="345" t="str">
        <f t="array" ref="AE359">IF(COUNT(IF($Q$5:$Q$54=$AB359,IF($G$5:$G$54=AE$367,$S$5:$S$54,"-")))=0,"-",COUNT(IF($Q$5:$Q$54=$AB359,IF($G$5:$G$54=AE$367,$S$5:$S$54,"-"))))</f>
        <v>-</v>
      </c>
      <c r="AF359" s="345" t="str">
        <f t="array" ref="AF359">IF(COUNT(IF($Q$5:$Q$54=$AB359,IF($G$5:$G$54=AF$367,$S$5:$S$54,"-")))=0,"-",COUNT(IF($Q$5:$Q$54=$AB359,IF($G$5:$G$54=AF$367,$S$5:$S$54,"-"))))</f>
        <v>-</v>
      </c>
      <c r="AG359" s="345" t="str">
        <f t="array" ref="AG359">IF(COUNT(IF($Q$5:$Q$54=$AB359,IF($G$5:$G$54=AG$367,$S$5:$S$54,"-")))=0,"-",COUNT(IF($Q$5:$Q$54=$AB359,IF($G$5:$G$54=AG$367,$S$5:$S$54,"-"))))</f>
        <v>-</v>
      </c>
      <c r="AH359" s="345" t="str">
        <f t="array" ref="AH359">IF(COUNT(IF($Q$5:$Q$54=$AB359,IF($G$5:$G$54=AH$367,$S$5:$S$54,"-")))=0,"-",COUNT(IF($Q$5:$Q$54=$AB359,IF($G$5:$G$54=AH$367,$S$5:$S$54,"-"))))</f>
        <v>-</v>
      </c>
      <c r="AI359" s="345">
        <f t="array" ref="AI359">IF(COUNT(IF($Q$5:$Q$54=$AB359,IF($G$5:$G$54=AI$367,$S$5:$S$54,"-")))=0,"-",COUNT(IF($Q$5:$Q$54=$AB359,IF($G$5:$G$54=AI$367,$S$5:$S$54,"-"))))</f>
        <v>1</v>
      </c>
      <c r="AJ359" s="345" t="str">
        <f t="array" ref="AJ359">IF(COUNT(IF($Q$5:$Q$54=$AB359,IF($G$5:$G$54=AJ$367,$S$5:$S$54,"-")))=0,"-",COUNT(IF($Q$5:$Q$54=$AB359,IF($G$5:$G$54=AJ$367,$S$5:$S$54,"-"))))</f>
        <v>-</v>
      </c>
      <c r="AK359" s="345" t="str">
        <f t="array" ref="AK359">IF(COUNT(IF($Q$5:$Q$54=$AB359,IF($G$5:$G$54=AK$367,$S$5:$S$54,"-")))=0,"-",COUNT(IF($Q$5:$Q$54=$AB359,IF($G$5:$G$54=AK$367,$S$5:$S$54,"-"))))</f>
        <v>-</v>
      </c>
      <c r="AL359" s="345" t="str">
        <f t="array" ref="AL359">IF(COUNT(IF($Q$5:$Q$54=$AB359,IF($G$5:$G$54=AL$367,$S$5:$S$54,"-")))=0,"-",COUNT(IF($Q$5:$Q$54=$AB359,IF($G$5:$G$54=AL$367,$S$5:$S$54,"-"))))</f>
        <v>-</v>
      </c>
      <c r="AM359" s="345" t="str">
        <f t="array" ref="AM359">IF(COUNT(IF($Q$5:$Q$54=$AB359,IF($G$5:$G$54=AM$367,$S$5:$S$54,"-")))=0,"-",COUNT(IF($Q$5:$Q$54=$AB359,IF($G$5:$G$54=AM$367,$S$5:$S$54,"-"))))</f>
        <v>-</v>
      </c>
      <c r="AN359" s="345" t="str">
        <f t="array" ref="AN359">IF(COUNT(IF($Q$5:$Q$54=$AB359,IF($G$5:$G$54=AN$367,$S$5:$S$54,"-")))=0,"-",COUNT(IF($Q$5:$Q$54=$AB359,IF($G$5:$G$54=AN$367,$S$5:$S$54,"-"))))</f>
        <v>-</v>
      </c>
      <c r="AO359" s="347">
        <f t="shared" si="36"/>
        <v>1</v>
      </c>
      <c r="AP359" s="19"/>
      <c r="AQ359" s="19"/>
      <c r="AR359" s="19"/>
      <c r="AS359" s="19"/>
      <c r="AT359" s="19"/>
      <c r="AU359" s="19"/>
      <c r="AV359" s="19"/>
      <c r="AW359" s="19"/>
      <c r="AX359" s="19"/>
      <c r="AY359" s="19"/>
      <c r="AZ359" s="19"/>
      <c r="BA359" s="19"/>
      <c r="BB359" s="19"/>
      <c r="BE359" s="12"/>
      <c r="BF359" s="12"/>
      <c r="BG359" s="12"/>
      <c r="BH359" s="12"/>
      <c r="BI359" s="12"/>
      <c r="BJ359" s="12"/>
      <c r="BK359" s="12"/>
      <c r="BL359" s="12"/>
      <c r="BM359" s="12"/>
      <c r="BN359" s="12"/>
      <c r="BO359" s="12"/>
      <c r="BP359" s="12"/>
      <c r="BQ359" s="12"/>
      <c r="BR359" s="12"/>
      <c r="BS359" s="12"/>
      <c r="BT359" s="12"/>
    </row>
    <row r="360" spans="1:72">
      <c r="A360" s="19"/>
      <c r="B360" s="19"/>
      <c r="C360" s="19"/>
      <c r="D360" s="19"/>
      <c r="E360" s="89"/>
      <c r="F360" s="89"/>
      <c r="G360" s="19"/>
      <c r="H360" s="90"/>
      <c r="I360" s="90"/>
      <c r="J360" s="19"/>
      <c r="K360" s="19"/>
      <c r="L360" s="19"/>
      <c r="M360" s="19"/>
      <c r="N360" s="19"/>
      <c r="O360" s="19"/>
      <c r="P360" s="19"/>
      <c r="Q360" s="141"/>
      <c r="R360" s="141"/>
      <c r="S360" s="141"/>
      <c r="T360" s="141"/>
      <c r="U360" s="141"/>
      <c r="V360" s="141"/>
      <c r="W360" s="141"/>
      <c r="X360" s="141"/>
      <c r="Y360" s="19"/>
      <c r="Z360" s="19"/>
      <c r="AA360" s="19"/>
      <c r="AB360" s="140">
        <v>13</v>
      </c>
      <c r="AC360" s="345" t="str">
        <f t="array" ref="AC360">IF(COUNT(IF($Q$5:$Q$54=$AB360,IF($G$5:$G$54=AC$367,$S$5:$S$54,"-")))=0,"-",COUNT(IF($Q$5:$Q$54=$AB360,IF($G$5:$G$54=AC$367,$S$5:$S$54,"-"))))</f>
        <v>-</v>
      </c>
      <c r="AD360" s="345" t="str">
        <f t="array" ref="AD360">IF(COUNT(IF($Q$5:$Q$54=$AB360,IF($G$5:$G$54=AD$367,$S$5:$S$54,"-")))=0,"-",COUNT(IF($Q$5:$Q$54=$AB360,IF($G$5:$G$54=AD$367,$S$5:$S$54,"-"))))</f>
        <v>-</v>
      </c>
      <c r="AE360" s="345" t="str">
        <f t="array" ref="AE360">IF(COUNT(IF($Q$5:$Q$54=$AB360,IF($G$5:$G$54=AE$367,$S$5:$S$54,"-")))=0,"-",COUNT(IF($Q$5:$Q$54=$AB360,IF($G$5:$G$54=AE$367,$S$5:$S$54,"-"))))</f>
        <v>-</v>
      </c>
      <c r="AF360" s="345" t="str">
        <f t="array" ref="AF360">IF(COUNT(IF($Q$5:$Q$54=$AB360,IF($G$5:$G$54=AF$367,$S$5:$S$54,"-")))=0,"-",COUNT(IF($Q$5:$Q$54=$AB360,IF($G$5:$G$54=AF$367,$S$5:$S$54,"-"))))</f>
        <v>-</v>
      </c>
      <c r="AG360" s="345" t="str">
        <f t="array" ref="AG360">IF(COUNT(IF($Q$5:$Q$54=$AB360,IF($G$5:$G$54=AG$367,$S$5:$S$54,"-")))=0,"-",COUNT(IF($Q$5:$Q$54=$AB360,IF($G$5:$G$54=AG$367,$S$5:$S$54,"-"))))</f>
        <v>-</v>
      </c>
      <c r="AH360" s="345" t="str">
        <f t="array" ref="AH360">IF(COUNT(IF($Q$5:$Q$54=$AB360,IF($G$5:$G$54=AH$367,$S$5:$S$54,"-")))=0,"-",COUNT(IF($Q$5:$Q$54=$AB360,IF($G$5:$G$54=AH$367,$S$5:$S$54,"-"))))</f>
        <v>-</v>
      </c>
      <c r="AI360" s="345" t="str">
        <f t="array" ref="AI360">IF(COUNT(IF($Q$5:$Q$54=$AB360,IF($G$5:$G$54=AI$367,$S$5:$S$54,"-")))=0,"-",COUNT(IF($Q$5:$Q$54=$AB360,IF($G$5:$G$54=AI$367,$S$5:$S$54,"-"))))</f>
        <v>-</v>
      </c>
      <c r="AJ360" s="345" t="str">
        <f t="array" ref="AJ360">IF(COUNT(IF($Q$5:$Q$54=$AB360,IF($G$5:$G$54=AJ$367,$S$5:$S$54,"-")))=0,"-",COUNT(IF($Q$5:$Q$54=$AB360,IF($G$5:$G$54=AJ$367,$S$5:$S$54,"-"))))</f>
        <v>-</v>
      </c>
      <c r="AK360" s="345" t="str">
        <f t="array" ref="AK360">IF(COUNT(IF($Q$5:$Q$54=$AB360,IF($G$5:$G$54=AK$367,$S$5:$S$54,"-")))=0,"-",COUNT(IF($Q$5:$Q$54=$AB360,IF($G$5:$G$54=AK$367,$S$5:$S$54,"-"))))</f>
        <v>-</v>
      </c>
      <c r="AL360" s="345" t="str">
        <f t="array" ref="AL360">IF(COUNT(IF($Q$5:$Q$54=$AB360,IF($G$5:$G$54=AL$367,$S$5:$S$54,"-")))=0,"-",COUNT(IF($Q$5:$Q$54=$AB360,IF($G$5:$G$54=AL$367,$S$5:$S$54,"-"))))</f>
        <v>-</v>
      </c>
      <c r="AM360" s="345" t="str">
        <f t="array" ref="AM360">IF(COUNT(IF($Q$5:$Q$54=$AB360,IF($G$5:$G$54=AM$367,$S$5:$S$54,"-")))=0,"-",COUNT(IF($Q$5:$Q$54=$AB360,IF($G$5:$G$54=AM$367,$S$5:$S$54,"-"))))</f>
        <v>-</v>
      </c>
      <c r="AN360" s="345" t="str">
        <f t="array" ref="AN360">IF(COUNT(IF($Q$5:$Q$54=$AB360,IF($G$5:$G$54=AN$367,$S$5:$S$54,"-")))=0,"-",COUNT(IF($Q$5:$Q$54=$AB360,IF($G$5:$G$54=AN$367,$S$5:$S$54,"-"))))</f>
        <v>-</v>
      </c>
      <c r="AO360" s="347">
        <f t="shared" si="36"/>
        <v>0</v>
      </c>
      <c r="AP360" s="19"/>
      <c r="AQ360" s="19"/>
      <c r="AR360" s="19"/>
      <c r="AS360" s="19"/>
      <c r="AT360" s="19"/>
      <c r="AU360" s="19"/>
      <c r="AV360" s="19"/>
      <c r="AW360" s="19"/>
      <c r="AX360" s="19"/>
      <c r="AY360" s="19"/>
      <c r="AZ360" s="19"/>
      <c r="BA360" s="19"/>
      <c r="BB360" s="19"/>
      <c r="BE360" s="12"/>
      <c r="BF360" s="12"/>
      <c r="BG360" s="12"/>
      <c r="BH360" s="12"/>
      <c r="BI360" s="12"/>
      <c r="BJ360" s="12"/>
      <c r="BK360" s="12"/>
      <c r="BL360" s="12"/>
      <c r="BM360" s="12"/>
      <c r="BN360" s="12"/>
      <c r="BO360" s="12"/>
      <c r="BP360" s="12"/>
      <c r="BQ360" s="12"/>
      <c r="BR360" s="12"/>
      <c r="BS360" s="12"/>
      <c r="BT360" s="12"/>
    </row>
    <row r="361" spans="1:72">
      <c r="A361" s="19"/>
      <c r="B361" s="19"/>
      <c r="C361" s="19"/>
      <c r="D361" s="19"/>
      <c r="E361" s="89"/>
      <c r="F361" s="89"/>
      <c r="G361" s="19"/>
      <c r="H361" s="90"/>
      <c r="I361" s="90"/>
      <c r="J361" s="19"/>
      <c r="K361" s="19"/>
      <c r="L361" s="19"/>
      <c r="M361" s="19"/>
      <c r="N361" s="19"/>
      <c r="O361" s="19"/>
      <c r="P361" s="19"/>
      <c r="Q361" s="141"/>
      <c r="R361" s="141"/>
      <c r="S361" s="141"/>
      <c r="T361" s="141"/>
      <c r="U361" s="141"/>
      <c r="V361" s="141"/>
      <c r="W361" s="141"/>
      <c r="X361" s="141"/>
      <c r="Y361" s="19"/>
      <c r="Z361" s="19"/>
      <c r="AA361" s="19"/>
      <c r="AB361" s="140">
        <v>14</v>
      </c>
      <c r="AC361" s="345" t="str">
        <f t="array" ref="AC361">IF(COUNT(IF($Q$5:$Q$54=$AB361,IF($G$5:$G$54=AC$367,$S$5:$S$54,"-")))=0,"-",COUNT(IF($Q$5:$Q$54=$AB361,IF($G$5:$G$54=AC$367,$S$5:$S$54,"-"))))</f>
        <v>-</v>
      </c>
      <c r="AD361" s="345" t="str">
        <f t="array" ref="AD361">IF(COUNT(IF($Q$5:$Q$54=$AB361,IF($G$5:$G$54=AD$367,$S$5:$S$54,"-")))=0,"-",COUNT(IF($Q$5:$Q$54=$AB361,IF($G$5:$G$54=AD$367,$S$5:$S$54,"-"))))</f>
        <v>-</v>
      </c>
      <c r="AE361" s="345" t="str">
        <f t="array" ref="AE361">IF(COUNT(IF($Q$5:$Q$54=$AB361,IF($G$5:$G$54=AE$367,$S$5:$S$54,"-")))=0,"-",COUNT(IF($Q$5:$Q$54=$AB361,IF($G$5:$G$54=AE$367,$S$5:$S$54,"-"))))</f>
        <v>-</v>
      </c>
      <c r="AF361" s="345" t="str">
        <f t="array" ref="AF361">IF(COUNT(IF($Q$5:$Q$54=$AB361,IF($G$5:$G$54=AF$367,$S$5:$S$54,"-")))=0,"-",COUNT(IF($Q$5:$Q$54=$AB361,IF($G$5:$G$54=AF$367,$S$5:$S$54,"-"))))</f>
        <v>-</v>
      </c>
      <c r="AG361" s="345" t="str">
        <f t="array" ref="AG361">IF(COUNT(IF($Q$5:$Q$54=$AB361,IF($G$5:$G$54=AG$367,$S$5:$S$54,"-")))=0,"-",COUNT(IF($Q$5:$Q$54=$AB361,IF($G$5:$G$54=AG$367,$S$5:$S$54,"-"))))</f>
        <v>-</v>
      </c>
      <c r="AH361" s="345" t="str">
        <f t="array" ref="AH361">IF(COUNT(IF($Q$5:$Q$54=$AB361,IF($G$5:$G$54=AH$367,$S$5:$S$54,"-")))=0,"-",COUNT(IF($Q$5:$Q$54=$AB361,IF($G$5:$G$54=AH$367,$S$5:$S$54,"-"))))</f>
        <v>-</v>
      </c>
      <c r="AI361" s="345" t="str">
        <f t="array" ref="AI361">IF(COUNT(IF($Q$5:$Q$54=$AB361,IF($G$5:$G$54=AI$367,$S$5:$S$54,"-")))=0,"-",COUNT(IF($Q$5:$Q$54=$AB361,IF($G$5:$G$54=AI$367,$S$5:$S$54,"-"))))</f>
        <v>-</v>
      </c>
      <c r="AJ361" s="345" t="str">
        <f t="array" ref="AJ361">IF(COUNT(IF($Q$5:$Q$54=$AB361,IF($G$5:$G$54=AJ$367,$S$5:$S$54,"-")))=0,"-",COUNT(IF($Q$5:$Q$54=$AB361,IF($G$5:$G$54=AJ$367,$S$5:$S$54,"-"))))</f>
        <v>-</v>
      </c>
      <c r="AK361" s="345" t="str">
        <f t="array" ref="AK361">IF(COUNT(IF($Q$5:$Q$54=$AB361,IF($G$5:$G$54=AK$367,$S$5:$S$54,"-")))=0,"-",COUNT(IF($Q$5:$Q$54=$AB361,IF($G$5:$G$54=AK$367,$S$5:$S$54,"-"))))</f>
        <v>-</v>
      </c>
      <c r="AL361" s="345" t="str">
        <f t="array" ref="AL361">IF(COUNT(IF($Q$5:$Q$54=$AB361,IF($G$5:$G$54=AL$367,$S$5:$S$54,"-")))=0,"-",COUNT(IF($Q$5:$Q$54=$AB361,IF($G$5:$G$54=AL$367,$S$5:$S$54,"-"))))</f>
        <v>-</v>
      </c>
      <c r="AM361" s="345" t="str">
        <f t="array" ref="AM361">IF(COUNT(IF($Q$5:$Q$54=$AB361,IF($G$5:$G$54=AM$367,$S$5:$S$54,"-")))=0,"-",COUNT(IF($Q$5:$Q$54=$AB361,IF($G$5:$G$54=AM$367,$S$5:$S$54,"-"))))</f>
        <v>-</v>
      </c>
      <c r="AN361" s="345" t="str">
        <f t="array" ref="AN361">IF(COUNT(IF($Q$5:$Q$54=$AB361,IF($G$5:$G$54=AN$367,$S$5:$S$54,"-")))=0,"-",COUNT(IF($Q$5:$Q$54=$AB361,IF($G$5:$G$54=AN$367,$S$5:$S$54,"-"))))</f>
        <v>-</v>
      </c>
      <c r="AO361" s="347">
        <f t="shared" si="36"/>
        <v>0</v>
      </c>
      <c r="AP361" s="19"/>
      <c r="AQ361" s="19"/>
      <c r="AR361" s="19"/>
      <c r="AS361" s="19"/>
      <c r="AT361" s="19"/>
      <c r="AU361" s="19"/>
      <c r="AV361" s="19"/>
      <c r="AW361" s="19"/>
      <c r="AX361" s="19"/>
      <c r="AY361" s="19"/>
      <c r="AZ361" s="19"/>
      <c r="BA361" s="19"/>
      <c r="BB361" s="19"/>
      <c r="BE361" s="12"/>
      <c r="BF361" s="12"/>
      <c r="BG361" s="12"/>
      <c r="BH361" s="12"/>
      <c r="BI361" s="12"/>
      <c r="BJ361" s="12"/>
      <c r="BK361" s="12"/>
      <c r="BL361" s="12"/>
      <c r="BM361" s="12"/>
      <c r="BN361" s="12"/>
      <c r="BO361" s="12"/>
      <c r="BP361" s="12"/>
      <c r="BQ361" s="12"/>
      <c r="BR361" s="12"/>
      <c r="BS361" s="12"/>
      <c r="BT361" s="12"/>
    </row>
    <row r="362" spans="1:72">
      <c r="A362" s="19"/>
      <c r="B362" s="19"/>
      <c r="C362" s="19"/>
      <c r="D362" s="19"/>
      <c r="E362" s="89"/>
      <c r="F362" s="89"/>
      <c r="G362" s="19"/>
      <c r="H362" s="90"/>
      <c r="I362" s="90"/>
      <c r="J362" s="19"/>
      <c r="K362" s="19"/>
      <c r="L362" s="19"/>
      <c r="M362" s="19"/>
      <c r="N362" s="19"/>
      <c r="O362" s="19"/>
      <c r="P362" s="19"/>
      <c r="Q362" s="141"/>
      <c r="R362" s="141"/>
      <c r="S362" s="141"/>
      <c r="T362" s="141"/>
      <c r="U362" s="141"/>
      <c r="V362" s="141"/>
      <c r="W362" s="141"/>
      <c r="X362" s="141"/>
      <c r="Y362" s="19"/>
      <c r="Z362" s="19"/>
      <c r="AA362" s="19"/>
      <c r="AB362" s="140">
        <v>15</v>
      </c>
      <c r="AC362" s="345" t="str">
        <f t="array" ref="AC362">IF(COUNT(IF($Q$5:$Q$54=$AB362,IF($G$5:$G$54=AC$367,$S$5:$S$54,"-")))=0,"-",COUNT(IF($Q$5:$Q$54=$AB362,IF($G$5:$G$54=AC$367,$S$5:$S$54,"-"))))</f>
        <v>-</v>
      </c>
      <c r="AD362" s="345" t="str">
        <f t="array" ref="AD362">IF(COUNT(IF($Q$5:$Q$54=$AB362,IF($G$5:$G$54=AD$367,$S$5:$S$54,"-")))=0,"-",COUNT(IF($Q$5:$Q$54=$AB362,IF($G$5:$G$54=AD$367,$S$5:$S$54,"-"))))</f>
        <v>-</v>
      </c>
      <c r="AE362" s="345" t="str">
        <f t="array" ref="AE362">IF(COUNT(IF($Q$5:$Q$54=$AB362,IF($G$5:$G$54=AE$367,$S$5:$S$54,"-")))=0,"-",COUNT(IF($Q$5:$Q$54=$AB362,IF($G$5:$G$54=AE$367,$S$5:$S$54,"-"))))</f>
        <v>-</v>
      </c>
      <c r="AF362" s="345" t="str">
        <f t="array" ref="AF362">IF(COUNT(IF($Q$5:$Q$54=$AB362,IF($G$5:$G$54=AF$367,$S$5:$S$54,"-")))=0,"-",COUNT(IF($Q$5:$Q$54=$AB362,IF($G$5:$G$54=AF$367,$S$5:$S$54,"-"))))</f>
        <v>-</v>
      </c>
      <c r="AG362" s="345" t="str">
        <f t="array" ref="AG362">IF(COUNT(IF($Q$5:$Q$54=$AB362,IF($G$5:$G$54=AG$367,$S$5:$S$54,"-")))=0,"-",COUNT(IF($Q$5:$Q$54=$AB362,IF($G$5:$G$54=AG$367,$S$5:$S$54,"-"))))</f>
        <v>-</v>
      </c>
      <c r="AH362" s="345" t="str">
        <f t="array" ref="AH362">IF(COUNT(IF($Q$5:$Q$54=$AB362,IF($G$5:$G$54=AH$367,$S$5:$S$54,"-")))=0,"-",COUNT(IF($Q$5:$Q$54=$AB362,IF($G$5:$G$54=AH$367,$S$5:$S$54,"-"))))</f>
        <v>-</v>
      </c>
      <c r="AI362" s="345">
        <f t="array" ref="AI362">IF(COUNT(IF($Q$5:$Q$54=$AB362,IF($G$5:$G$54=AI$367,$S$5:$S$54,"-")))=0,"-",COUNT(IF($Q$5:$Q$54=$AB362,IF($G$5:$G$54=AI$367,$S$5:$S$54,"-"))))</f>
        <v>1</v>
      </c>
      <c r="AJ362" s="345" t="str">
        <f t="array" ref="AJ362">IF(COUNT(IF($Q$5:$Q$54=$AB362,IF($G$5:$G$54=AJ$367,$S$5:$S$54,"-")))=0,"-",COUNT(IF($Q$5:$Q$54=$AB362,IF($G$5:$G$54=AJ$367,$S$5:$S$54,"-"))))</f>
        <v>-</v>
      </c>
      <c r="AK362" s="345" t="str">
        <f t="array" ref="AK362">IF(COUNT(IF($Q$5:$Q$54=$AB362,IF($G$5:$G$54=AK$367,$S$5:$S$54,"-")))=0,"-",COUNT(IF($Q$5:$Q$54=$AB362,IF($G$5:$G$54=AK$367,$S$5:$S$54,"-"))))</f>
        <v>-</v>
      </c>
      <c r="AL362" s="345" t="str">
        <f t="array" ref="AL362">IF(COUNT(IF($Q$5:$Q$54=$AB362,IF($G$5:$G$54=AL$367,$S$5:$S$54,"-")))=0,"-",COUNT(IF($Q$5:$Q$54=$AB362,IF($G$5:$G$54=AL$367,$S$5:$S$54,"-"))))</f>
        <v>-</v>
      </c>
      <c r="AM362" s="345" t="str">
        <f t="array" ref="AM362">IF(COUNT(IF($Q$5:$Q$54=$AB362,IF($G$5:$G$54=AM$367,$S$5:$S$54,"-")))=0,"-",COUNT(IF($Q$5:$Q$54=$AB362,IF($G$5:$G$54=AM$367,$S$5:$S$54,"-"))))</f>
        <v>-</v>
      </c>
      <c r="AN362" s="345" t="str">
        <f t="array" ref="AN362">IF(COUNT(IF($Q$5:$Q$54=$AB362,IF($G$5:$G$54=AN$367,$S$5:$S$54,"-")))=0,"-",COUNT(IF($Q$5:$Q$54=$AB362,IF($G$5:$G$54=AN$367,$S$5:$S$54,"-"))))</f>
        <v>-</v>
      </c>
      <c r="AO362" s="348">
        <f t="shared" si="36"/>
        <v>1</v>
      </c>
      <c r="AP362" s="19"/>
      <c r="AQ362" s="19"/>
      <c r="AR362" s="19"/>
      <c r="AS362" s="19"/>
      <c r="AT362" s="19"/>
      <c r="AU362" s="19"/>
      <c r="AV362" s="19"/>
      <c r="AW362" s="19"/>
      <c r="AX362" s="19"/>
      <c r="AY362" s="19"/>
      <c r="AZ362" s="19"/>
      <c r="BA362" s="19"/>
      <c r="BB362" s="19"/>
      <c r="BE362" s="12"/>
      <c r="BF362" s="12"/>
      <c r="BG362" s="12"/>
      <c r="BH362" s="12"/>
      <c r="BI362" s="12"/>
      <c r="BJ362" s="12"/>
      <c r="BK362" s="12"/>
      <c r="BL362" s="12"/>
      <c r="BM362" s="12"/>
      <c r="BN362" s="12"/>
      <c r="BO362" s="12"/>
      <c r="BP362" s="12"/>
      <c r="BQ362" s="12"/>
      <c r="BR362" s="12"/>
      <c r="BS362" s="12"/>
      <c r="BT362" s="12"/>
    </row>
    <row r="363" spans="1:72">
      <c r="A363" s="19"/>
      <c r="B363" s="19"/>
      <c r="C363" s="19"/>
      <c r="D363" s="19"/>
      <c r="E363" s="89"/>
      <c r="F363" s="89"/>
      <c r="G363" s="19"/>
      <c r="H363" s="90"/>
      <c r="I363" s="90"/>
      <c r="J363" s="19"/>
      <c r="K363" s="19"/>
      <c r="L363" s="19"/>
      <c r="M363" s="19"/>
      <c r="N363" s="19"/>
      <c r="O363" s="19"/>
      <c r="P363" s="19"/>
      <c r="Q363" s="141"/>
      <c r="R363" s="141"/>
      <c r="S363" s="141"/>
      <c r="T363" s="141"/>
      <c r="U363" s="141"/>
      <c r="V363" s="141"/>
      <c r="W363" s="141"/>
      <c r="X363" s="141"/>
      <c r="Y363" s="19"/>
      <c r="Z363" s="19"/>
      <c r="AA363" s="19"/>
      <c r="AB363" s="161" t="s">
        <v>35</v>
      </c>
      <c r="AC363" s="349">
        <f t="shared" ref="AC363:AO363" si="37">SUM(AC347:AC362)</f>
        <v>10</v>
      </c>
      <c r="AD363" s="350">
        <f t="shared" si="37"/>
        <v>0</v>
      </c>
      <c r="AE363" s="350">
        <f t="shared" si="37"/>
        <v>0</v>
      </c>
      <c r="AF363" s="350">
        <f t="shared" si="37"/>
        <v>9</v>
      </c>
      <c r="AG363" s="350">
        <f t="shared" si="37"/>
        <v>0</v>
      </c>
      <c r="AH363" s="350">
        <f t="shared" si="37"/>
        <v>0</v>
      </c>
      <c r="AI363" s="350">
        <f t="shared" si="37"/>
        <v>5</v>
      </c>
      <c r="AJ363" s="350">
        <f t="shared" si="37"/>
        <v>7</v>
      </c>
      <c r="AK363" s="350">
        <f t="shared" si="37"/>
        <v>0</v>
      </c>
      <c r="AL363" s="350">
        <f t="shared" si="37"/>
        <v>19</v>
      </c>
      <c r="AM363" s="350">
        <f t="shared" si="37"/>
        <v>0</v>
      </c>
      <c r="AN363" s="351">
        <f t="shared" si="37"/>
        <v>0</v>
      </c>
      <c r="AO363" s="352">
        <f t="shared" si="37"/>
        <v>50</v>
      </c>
      <c r="AP363" s="19"/>
      <c r="AQ363" s="19"/>
      <c r="AR363" s="19"/>
      <c r="AS363" s="19"/>
      <c r="AT363" s="19"/>
      <c r="AU363" s="19"/>
      <c r="AV363" s="19"/>
      <c r="AW363" s="19"/>
      <c r="AX363" s="19"/>
      <c r="AY363" s="19"/>
      <c r="AZ363" s="19"/>
      <c r="BA363" s="19"/>
      <c r="BB363" s="19"/>
      <c r="BE363" s="12"/>
      <c r="BF363" s="12"/>
      <c r="BG363" s="12"/>
      <c r="BH363" s="12"/>
      <c r="BI363" s="12"/>
      <c r="BJ363" s="12"/>
      <c r="BK363" s="12"/>
      <c r="BL363" s="12"/>
      <c r="BM363" s="12"/>
      <c r="BN363" s="12"/>
      <c r="BO363" s="12"/>
      <c r="BP363" s="12"/>
      <c r="BQ363" s="12"/>
      <c r="BR363" s="12"/>
      <c r="BS363" s="12"/>
      <c r="BT363" s="12"/>
    </row>
    <row r="364" spans="1:72">
      <c r="A364" s="19"/>
      <c r="B364" s="19"/>
      <c r="C364" s="19"/>
      <c r="D364" s="19"/>
      <c r="E364" s="89"/>
      <c r="F364" s="89"/>
      <c r="G364" s="19"/>
      <c r="H364" s="90"/>
      <c r="I364" s="90"/>
      <c r="J364" s="19"/>
      <c r="K364" s="19"/>
      <c r="L364" s="19"/>
      <c r="M364" s="19"/>
      <c r="N364" s="19"/>
      <c r="O364" s="19"/>
      <c r="P364" s="19"/>
      <c r="Q364" s="141"/>
      <c r="R364" s="141"/>
      <c r="S364" s="141"/>
      <c r="T364" s="141"/>
      <c r="U364" s="141"/>
      <c r="V364" s="141"/>
      <c r="W364" s="141"/>
      <c r="X364" s="141"/>
      <c r="Y364" s="19"/>
      <c r="Z364" s="19"/>
      <c r="AA364" s="19"/>
      <c r="AB364" s="168"/>
      <c r="AC364" s="353"/>
      <c r="AD364" s="353"/>
      <c r="AE364" s="353"/>
      <c r="AF364" s="353"/>
      <c r="AG364" s="353"/>
      <c r="AH364" s="353"/>
      <c r="AI364" s="353"/>
      <c r="AJ364" s="353"/>
      <c r="AK364" s="353"/>
      <c r="AL364" s="353"/>
      <c r="AM364" s="353"/>
      <c r="AN364" s="353"/>
      <c r="AO364" s="354"/>
      <c r="AP364" s="19"/>
      <c r="AQ364" s="19"/>
      <c r="AR364" s="19"/>
      <c r="AS364" s="19"/>
      <c r="AT364" s="19"/>
      <c r="AU364" s="19"/>
      <c r="AV364" s="19"/>
      <c r="AW364" s="19"/>
      <c r="AX364" s="19"/>
      <c r="AY364" s="19"/>
      <c r="AZ364" s="19"/>
      <c r="BA364" s="19"/>
      <c r="BB364" s="19"/>
      <c r="BE364" s="12"/>
      <c r="BF364" s="12"/>
      <c r="BG364" s="12"/>
      <c r="BH364" s="12"/>
      <c r="BI364" s="12"/>
      <c r="BJ364" s="12"/>
      <c r="BK364" s="12"/>
      <c r="BL364" s="12"/>
      <c r="BM364" s="12"/>
      <c r="BN364" s="12"/>
      <c r="BO364" s="12"/>
      <c r="BP364" s="12"/>
      <c r="BQ364" s="12"/>
      <c r="BR364" s="12"/>
      <c r="BS364" s="12"/>
      <c r="BT364" s="12"/>
    </row>
    <row r="365" spans="1:72">
      <c r="A365" s="19"/>
      <c r="B365" s="19"/>
      <c r="C365" s="19"/>
      <c r="D365" s="19"/>
      <c r="E365" s="89"/>
      <c r="F365" s="89"/>
      <c r="G365" s="19"/>
      <c r="H365" s="90"/>
      <c r="I365" s="90"/>
      <c r="J365" s="19"/>
      <c r="K365" s="19"/>
      <c r="L365" s="19"/>
      <c r="M365" s="19"/>
      <c r="N365" s="19"/>
      <c r="O365" s="19"/>
      <c r="P365" s="19"/>
      <c r="Q365" s="141"/>
      <c r="R365" s="141"/>
      <c r="S365" s="141"/>
      <c r="T365" s="141"/>
      <c r="U365" s="141"/>
      <c r="V365" s="141"/>
      <c r="W365" s="141"/>
      <c r="X365" s="141"/>
      <c r="Y365" s="19"/>
      <c r="Z365" s="19"/>
      <c r="AA365" s="19"/>
      <c r="AB365" s="168"/>
      <c r="AC365" s="353"/>
      <c r="AD365" s="353"/>
      <c r="AE365" s="353"/>
      <c r="AF365" s="353"/>
      <c r="AG365" s="353"/>
      <c r="AH365" s="353"/>
      <c r="AI365" s="353"/>
      <c r="AJ365" s="353"/>
      <c r="AK365" s="353"/>
      <c r="AL365" s="353"/>
      <c r="AM365" s="353"/>
      <c r="AN365" s="353"/>
      <c r="AO365" s="354"/>
      <c r="AP365" s="19"/>
      <c r="AQ365" s="19"/>
      <c r="AR365" s="19"/>
      <c r="AS365" s="19"/>
      <c r="AT365" s="19"/>
      <c r="AU365" s="19"/>
      <c r="AV365" s="19"/>
      <c r="AW365" s="19"/>
      <c r="AX365" s="19"/>
      <c r="AY365" s="19"/>
      <c r="AZ365" s="19"/>
      <c r="BA365" s="19"/>
      <c r="BB365" s="19"/>
      <c r="BE365" s="12"/>
      <c r="BF365" s="12"/>
      <c r="BG365" s="12"/>
      <c r="BH365" s="12"/>
      <c r="BI365" s="12"/>
      <c r="BJ365" s="12"/>
      <c r="BK365" s="12"/>
      <c r="BL365" s="12"/>
      <c r="BM365" s="12"/>
      <c r="BN365" s="12"/>
      <c r="BO365" s="12"/>
      <c r="BP365" s="12"/>
      <c r="BQ365" s="12"/>
      <c r="BR365" s="12"/>
      <c r="BS365" s="12"/>
      <c r="BT365" s="12"/>
    </row>
    <row r="366" spans="1:72">
      <c r="A366" s="19"/>
      <c r="B366" s="19"/>
      <c r="C366" s="19"/>
      <c r="D366" s="19"/>
      <c r="E366" s="89"/>
      <c r="F366" s="89"/>
      <c r="G366" s="19"/>
      <c r="H366" s="90"/>
      <c r="I366" s="90"/>
      <c r="J366" s="19"/>
      <c r="K366" s="19"/>
      <c r="L366" s="19"/>
      <c r="M366" s="19"/>
      <c r="N366" s="19"/>
      <c r="O366" s="19"/>
      <c r="P366" s="19"/>
      <c r="Q366" s="141"/>
      <c r="R366" s="141"/>
      <c r="S366" s="141"/>
      <c r="T366" s="141"/>
      <c r="U366" s="141"/>
      <c r="V366" s="141"/>
      <c r="W366" s="141"/>
      <c r="X366" s="141"/>
      <c r="Y366" s="19"/>
      <c r="Z366" s="19"/>
      <c r="AA366" s="19"/>
      <c r="AB366" s="582" t="s">
        <v>38</v>
      </c>
      <c r="AC366" s="583"/>
      <c r="AD366" s="583"/>
      <c r="AE366" s="583"/>
      <c r="AF366" s="584"/>
      <c r="AG366" s="136"/>
      <c r="AH366" s="118"/>
      <c r="AI366" s="118"/>
      <c r="AJ366" s="118"/>
      <c r="AK366" s="118"/>
      <c r="AL366" s="118"/>
      <c r="AM366" s="118"/>
      <c r="AN366" s="118"/>
      <c r="AO366" s="118"/>
      <c r="AP366" s="19"/>
      <c r="AQ366" s="19"/>
      <c r="AR366" s="19"/>
      <c r="AS366" s="19"/>
      <c r="AT366" s="19"/>
      <c r="AU366" s="19"/>
      <c r="AV366" s="19"/>
      <c r="AW366" s="19"/>
      <c r="AX366" s="19"/>
      <c r="AY366" s="19"/>
      <c r="AZ366" s="19"/>
      <c r="BA366" s="19"/>
      <c r="BB366" s="19"/>
      <c r="BE366" s="12"/>
      <c r="BF366" s="12"/>
      <c r="BG366" s="12"/>
      <c r="BH366" s="12"/>
      <c r="BI366" s="12"/>
      <c r="BJ366" s="12"/>
      <c r="BK366" s="12"/>
      <c r="BL366" s="12"/>
      <c r="BM366" s="12"/>
      <c r="BN366" s="12"/>
      <c r="BO366" s="12"/>
      <c r="BP366" s="12"/>
      <c r="BQ366" s="12"/>
      <c r="BR366" s="12"/>
      <c r="BS366" s="12"/>
      <c r="BT366" s="12"/>
    </row>
    <row r="367" spans="1:72">
      <c r="A367" s="19"/>
      <c r="B367" s="19"/>
      <c r="C367" s="19"/>
      <c r="D367" s="19"/>
      <c r="E367" s="89"/>
      <c r="F367" s="89"/>
      <c r="G367" s="19"/>
      <c r="H367" s="90"/>
      <c r="I367" s="90"/>
      <c r="J367" s="19"/>
      <c r="K367" s="19"/>
      <c r="L367" s="19"/>
      <c r="M367" s="19"/>
      <c r="N367" s="19"/>
      <c r="O367" s="19"/>
      <c r="P367" s="19"/>
      <c r="Q367" s="141"/>
      <c r="R367" s="141"/>
      <c r="S367" s="141"/>
      <c r="T367" s="141"/>
      <c r="U367" s="141"/>
      <c r="V367" s="141"/>
      <c r="W367" s="141"/>
      <c r="X367" s="141"/>
      <c r="Y367" s="19"/>
      <c r="Z367" s="19"/>
      <c r="AA367" s="19"/>
      <c r="AB367" s="138" t="str">
        <f>$Q$3</f>
        <v>MODAL</v>
      </c>
      <c r="AC367" s="341">
        <v>1</v>
      </c>
      <c r="AD367" s="341">
        <v>2</v>
      </c>
      <c r="AE367" s="341">
        <v>3</v>
      </c>
      <c r="AF367" s="341">
        <v>4</v>
      </c>
      <c r="AG367" s="341">
        <v>5</v>
      </c>
      <c r="AH367" s="341">
        <v>6</v>
      </c>
      <c r="AI367" s="341">
        <v>7</v>
      </c>
      <c r="AJ367" s="341">
        <v>8</v>
      </c>
      <c r="AK367" s="341">
        <v>9</v>
      </c>
      <c r="AL367" s="341">
        <v>10</v>
      </c>
      <c r="AM367" s="341">
        <v>11</v>
      </c>
      <c r="AN367" s="342">
        <v>12</v>
      </c>
      <c r="AO367" s="20" t="s">
        <v>5</v>
      </c>
      <c r="AP367" s="19"/>
      <c r="AQ367" s="19"/>
      <c r="AR367" s="19"/>
      <c r="AS367" s="19"/>
      <c r="AT367" s="19"/>
      <c r="AU367" s="19"/>
      <c r="AV367" s="19"/>
      <c r="AW367" s="19"/>
      <c r="AX367" s="19"/>
      <c r="AY367" s="19"/>
      <c r="AZ367" s="19"/>
      <c r="BA367" s="19"/>
      <c r="BB367" s="19"/>
      <c r="BE367" s="12"/>
      <c r="BF367" s="12"/>
      <c r="BG367" s="12"/>
      <c r="BH367" s="12"/>
      <c r="BI367" s="12"/>
      <c r="BJ367" s="12"/>
      <c r="BK367" s="12"/>
      <c r="BL367" s="12"/>
      <c r="BM367" s="12"/>
      <c r="BN367" s="12"/>
      <c r="BO367" s="12"/>
      <c r="BP367" s="12"/>
      <c r="BQ367" s="12"/>
      <c r="BR367" s="12"/>
      <c r="BS367" s="12"/>
      <c r="BT367" s="12"/>
    </row>
    <row r="368" spans="1:72">
      <c r="A368" s="19"/>
      <c r="B368" s="19"/>
      <c r="C368" s="19"/>
      <c r="D368" s="19"/>
      <c r="E368" s="89"/>
      <c r="F368" s="89"/>
      <c r="G368" s="19"/>
      <c r="H368" s="90"/>
      <c r="I368" s="90"/>
      <c r="J368" s="19"/>
      <c r="K368" s="19"/>
      <c r="L368" s="19"/>
      <c r="M368" s="19"/>
      <c r="N368" s="19"/>
      <c r="O368" s="19"/>
      <c r="P368" s="19"/>
      <c r="Q368" s="141"/>
      <c r="R368" s="141"/>
      <c r="S368" s="141"/>
      <c r="T368" s="141"/>
      <c r="U368" s="141"/>
      <c r="V368" s="141"/>
      <c r="W368" s="141"/>
      <c r="X368" s="141"/>
      <c r="Y368" s="19"/>
      <c r="Z368" s="19"/>
      <c r="AA368" s="19"/>
      <c r="AB368" s="132" t="str">
        <f>$Q$4</f>
        <v>(R1-R5)</v>
      </c>
      <c r="AC368" s="355" t="s">
        <v>74</v>
      </c>
      <c r="AD368" s="343" t="s">
        <v>75</v>
      </c>
      <c r="AE368" s="343" t="s">
        <v>76</v>
      </c>
      <c r="AF368" s="343" t="s">
        <v>77</v>
      </c>
      <c r="AG368" s="343" t="s">
        <v>78</v>
      </c>
      <c r="AH368" s="343" t="s">
        <v>79</v>
      </c>
      <c r="AI368" s="343" t="s">
        <v>80</v>
      </c>
      <c r="AJ368" s="343" t="s">
        <v>81</v>
      </c>
      <c r="AK368" s="343" t="s">
        <v>82</v>
      </c>
      <c r="AL368" s="343" t="s">
        <v>83</v>
      </c>
      <c r="AM368" s="343" t="s">
        <v>84</v>
      </c>
      <c r="AN368" s="344" t="s">
        <v>85</v>
      </c>
      <c r="AO368" s="356" t="s">
        <v>14</v>
      </c>
      <c r="AP368" s="19"/>
      <c r="AQ368" s="19"/>
      <c r="AR368" s="19"/>
      <c r="AS368" s="19"/>
      <c r="AT368" s="19"/>
      <c r="AU368" s="19"/>
      <c r="AV368" s="19"/>
      <c r="AW368" s="19"/>
      <c r="AX368" s="19"/>
      <c r="AY368" s="19"/>
      <c r="AZ368" s="19"/>
      <c r="BA368" s="19"/>
      <c r="BB368" s="19"/>
      <c r="BE368" s="12"/>
      <c r="BF368" s="12"/>
      <c r="BG368" s="12"/>
      <c r="BH368" s="12"/>
      <c r="BI368" s="12"/>
      <c r="BJ368" s="12"/>
      <c r="BK368" s="12"/>
      <c r="BL368" s="12"/>
      <c r="BM368" s="12"/>
      <c r="BN368" s="12"/>
      <c r="BO368" s="12"/>
      <c r="BP368" s="12"/>
      <c r="BQ368" s="12"/>
      <c r="BR368" s="12"/>
      <c r="BS368" s="12"/>
      <c r="BT368" s="12"/>
    </row>
    <row r="369" spans="1:72">
      <c r="A369" s="19"/>
      <c r="B369" s="19"/>
      <c r="C369" s="19"/>
      <c r="D369" s="19"/>
      <c r="E369" s="89"/>
      <c r="F369" s="89"/>
      <c r="G369" s="19"/>
      <c r="H369" s="90"/>
      <c r="I369" s="90"/>
      <c r="J369" s="19"/>
      <c r="K369" s="19"/>
      <c r="L369" s="19"/>
      <c r="M369" s="19"/>
      <c r="N369" s="19"/>
      <c r="O369" s="19"/>
      <c r="P369" s="19"/>
      <c r="Q369" s="141"/>
      <c r="R369" s="141"/>
      <c r="S369" s="141"/>
      <c r="T369" s="141"/>
      <c r="U369" s="141"/>
      <c r="V369" s="141"/>
      <c r="W369" s="141"/>
      <c r="X369" s="141"/>
      <c r="Y369" s="19"/>
      <c r="Z369" s="19"/>
      <c r="AA369" s="19"/>
      <c r="AB369" s="234">
        <v>0</v>
      </c>
      <c r="AC369" s="357" t="str">
        <f t="array" ref="AC369">IF(COUNT(IF($Q$5:$Q$54=$AB369,IF($G$5:$G$54=AC$367,$S$5:$S$54,""),""))=0,"-",AVERAGE(IF($Q$5:$Q$54=$AB369,IF($G$5:$G$54=AC$367,$S$5:$S$54,""))))</f>
        <v>-</v>
      </c>
      <c r="AD369" s="357" t="str">
        <f t="array" ref="AD369">IF(COUNT(IF($Q$5:$Q$54=$AB369,IF($G$5:$G$54=AD$367,$S$5:$S$54,""),""))=0,"-",AVERAGE(IF($Q$5:$Q$54=$AB369,IF($G$5:$G$54=AD$367,$S$5:$S$54,""))))</f>
        <v>-</v>
      </c>
      <c r="AE369" s="357" t="str">
        <f t="array" ref="AE369">IF(COUNT(IF($Q$5:$Q$54=$AB369,IF($G$5:$G$54=AE$367,$S$5:$S$54,""),""))=0,"-",AVERAGE(IF($Q$5:$Q$54=$AB369,IF($G$5:$G$54=AE$367,$S$5:$S$54,""))))</f>
        <v>-</v>
      </c>
      <c r="AF369" s="357" t="str">
        <f t="array" ref="AF369">IF(COUNT(IF($Q$5:$Q$54=$AB369,IF($G$5:$G$54=AF$367,$S$5:$S$54,""),""))=0,"-",AVERAGE(IF($Q$5:$Q$54=$AB369,IF($G$5:$G$54=AF$367,$S$5:$S$54,""))))</f>
        <v>-</v>
      </c>
      <c r="AG369" s="357" t="str">
        <f t="array" ref="AG369">IF(COUNT(IF($Q$5:$Q$54=$AB369,IF($G$5:$G$54=AG$367,$S$5:$S$54,""),""))=0,"-",AVERAGE(IF($Q$5:$Q$54=$AB369,IF($G$5:$G$54=AG$367,$S$5:$S$54,""))))</f>
        <v>-</v>
      </c>
      <c r="AH369" s="357" t="str">
        <f t="array" ref="AH369">IF(COUNT(IF($Q$5:$Q$54=$AB369,IF($G$5:$G$54=AH$367,$S$5:$S$54,""),""))=0,"-",AVERAGE(IF($Q$5:$Q$54=$AB369,IF($G$5:$G$54=AH$367,$S$5:$S$54,""))))</f>
        <v>-</v>
      </c>
      <c r="AI369" s="357" t="str">
        <f t="array" ref="AI369">IF(COUNT(IF($Q$5:$Q$54=$AB369,IF($G$5:$G$54=AI$367,$S$5:$S$54,""),""))=0,"-",AVERAGE(IF($Q$5:$Q$54=$AB369,IF($G$5:$G$54=AI$367,$S$5:$S$54,""))))</f>
        <v>-</v>
      </c>
      <c r="AJ369" s="357" t="str">
        <f t="array" ref="AJ369">IF(COUNT(IF($Q$5:$Q$54=$AB369,IF($G$5:$G$54=AJ$367,$S$5:$S$54,""),""))=0,"-",AVERAGE(IF($Q$5:$Q$54=$AB369,IF($G$5:$G$54=AJ$367,$S$5:$S$54,""))))</f>
        <v>-</v>
      </c>
      <c r="AK369" s="357" t="str">
        <f t="array" ref="AK369">IF(COUNT(IF($Q$5:$Q$54=$AB369,IF($G$5:$G$54=AK$367,$S$5:$S$54,""),""))=0,"-",AVERAGE(IF($Q$5:$Q$54=$AB369,IF($G$5:$G$54=AK$367,$S$5:$S$54,""))))</f>
        <v>-</v>
      </c>
      <c r="AL369" s="357" t="str">
        <f t="array" ref="AL369">IF(COUNT(IF($Q$5:$Q$54=$AB369,IF($G$5:$G$54=AL$367,$S$5:$S$54,""),""))=0,"-",AVERAGE(IF($Q$5:$Q$54=$AB369,IF($G$5:$G$54=AL$367,$S$5:$S$54,""))))</f>
        <v>-</v>
      </c>
      <c r="AM369" s="357" t="str">
        <f t="array" ref="AM369">IF(COUNT(IF($Q$5:$Q$54=$AB369,IF($G$5:$G$54=AM$367,$S$5:$S$54,""),""))=0,"-",AVERAGE(IF($Q$5:$Q$54=$AB369,IF($G$5:$G$54=AM$367,$S$5:$S$54,""))))</f>
        <v>-</v>
      </c>
      <c r="AN369" s="357" t="str">
        <f t="array" ref="AN369">IF(COUNT(IF($Q$5:$Q$54=$AB369,IF($G$5:$G$54=AN$367,$S$5:$S$54,""),""))=0,"-",AVERAGE(IF($Q$5:$Q$54=$AB369,IF($G$5:$G$54=AN$367,$S$5:$S$54,""))))</f>
        <v>-</v>
      </c>
      <c r="AO369" s="358" t="str">
        <f t="array" ref="AO369">IF(AO347&gt;1,AVERAGE(IF($Q$5:$Q$54=$AB369,$S$5:$S$54,"-")),"-")</f>
        <v>-</v>
      </c>
      <c r="AP369" s="19"/>
      <c r="AQ369" s="19"/>
      <c r="AR369" s="19"/>
      <c r="AS369" s="19"/>
      <c r="AT369" s="19"/>
      <c r="AU369" s="19"/>
      <c r="AV369" s="19"/>
      <c r="AW369" s="19"/>
      <c r="AX369" s="19"/>
      <c r="AY369" s="19"/>
      <c r="AZ369" s="19"/>
      <c r="BA369" s="19"/>
      <c r="BB369" s="19"/>
      <c r="BE369" s="12"/>
      <c r="BF369" s="12"/>
      <c r="BG369" s="12"/>
      <c r="BH369" s="12"/>
      <c r="BI369" s="12"/>
      <c r="BJ369" s="12"/>
      <c r="BK369" s="12"/>
      <c r="BL369" s="12"/>
      <c r="BM369" s="12"/>
      <c r="BN369" s="12"/>
      <c r="BO369" s="12"/>
      <c r="BP369" s="12"/>
      <c r="BQ369" s="12"/>
      <c r="BR369" s="12"/>
      <c r="BS369" s="12"/>
      <c r="BT369" s="12"/>
    </row>
    <row r="370" spans="1:72">
      <c r="A370" s="19"/>
      <c r="B370" s="19"/>
      <c r="C370" s="19"/>
      <c r="D370" s="19"/>
      <c r="E370" s="89"/>
      <c r="F370" s="89"/>
      <c r="G370" s="19"/>
      <c r="H370" s="90"/>
      <c r="I370" s="90"/>
      <c r="J370" s="19"/>
      <c r="K370" s="19"/>
      <c r="L370" s="19"/>
      <c r="M370" s="19"/>
      <c r="N370" s="19"/>
      <c r="O370" s="19"/>
      <c r="P370" s="19"/>
      <c r="Q370" s="141"/>
      <c r="R370" s="141"/>
      <c r="S370" s="141"/>
      <c r="T370" s="141"/>
      <c r="U370" s="141"/>
      <c r="V370" s="141"/>
      <c r="W370" s="141"/>
      <c r="X370" s="141"/>
      <c r="Y370" s="19"/>
      <c r="Z370" s="19"/>
      <c r="AA370" s="19"/>
      <c r="AB370" s="140">
        <v>1</v>
      </c>
      <c r="AC370" s="357" t="str">
        <f t="array" ref="AC370">IF(COUNT(IF($Q$5:$Q$54=$AB370,IF($G$5:$G$54=AC$367,$S$5:$S$54,""),""))=0,"-",AVERAGE(IF($Q$5:$Q$54=$AB370,IF($G$5:$G$54=AC$367,$S$5:$S$54,""))))</f>
        <v>-</v>
      </c>
      <c r="AD370" s="357" t="str">
        <f t="array" ref="AD370">IF(COUNT(IF($Q$5:$Q$54=$AB370,IF($G$5:$G$54=AD$367,$S$5:$S$54,""),""))=0,"-",AVERAGE(IF($Q$5:$Q$54=$AB370,IF($G$5:$G$54=AD$367,$S$5:$S$54,""))))</f>
        <v>-</v>
      </c>
      <c r="AE370" s="357" t="str">
        <f t="array" ref="AE370">IF(COUNT(IF($Q$5:$Q$54=$AB370,IF($G$5:$G$54=AE$367,$S$5:$S$54,""),""))=0,"-",AVERAGE(IF($Q$5:$Q$54=$AB370,IF($G$5:$G$54=AE$367,$S$5:$S$54,""))))</f>
        <v>-</v>
      </c>
      <c r="AF370" s="357" t="str">
        <f t="array" ref="AF370">IF(COUNT(IF($Q$5:$Q$54=$AB370,IF($G$5:$G$54=AF$367,$S$5:$S$54,""),""))=0,"-",AVERAGE(IF($Q$5:$Q$54=$AB370,IF($G$5:$G$54=AF$367,$S$5:$S$54,""))))</f>
        <v>-</v>
      </c>
      <c r="AG370" s="357" t="str">
        <f t="array" ref="AG370">IF(COUNT(IF($Q$5:$Q$54=$AB370,IF($G$5:$G$54=AG$367,$S$5:$S$54,""),""))=0,"-",AVERAGE(IF($Q$5:$Q$54=$AB370,IF($G$5:$G$54=AG$367,$S$5:$S$54,""))))</f>
        <v>-</v>
      </c>
      <c r="AH370" s="357" t="str">
        <f t="array" ref="AH370">IF(COUNT(IF($Q$5:$Q$54=$AB370,IF($G$5:$G$54=AH$367,$S$5:$S$54,""),""))=0,"-",AVERAGE(IF($Q$5:$Q$54=$AB370,IF($G$5:$G$54=AH$367,$S$5:$S$54,""))))</f>
        <v>-</v>
      </c>
      <c r="AI370" s="357" t="str">
        <f t="array" ref="AI370">IF(COUNT(IF($Q$5:$Q$54=$AB370,IF($G$5:$G$54=AI$367,$S$5:$S$54,""),""))=0,"-",AVERAGE(IF($Q$5:$Q$54=$AB370,IF($G$5:$G$54=AI$367,$S$5:$S$54,""))))</f>
        <v>-</v>
      </c>
      <c r="AJ370" s="357" t="str">
        <f t="array" ref="AJ370">IF(COUNT(IF($Q$5:$Q$54=$AB370,IF($G$5:$G$54=AJ$367,$S$5:$S$54,""),""))=0,"-",AVERAGE(IF($Q$5:$Q$54=$AB370,IF($G$5:$G$54=AJ$367,$S$5:$S$54,""))))</f>
        <v>-</v>
      </c>
      <c r="AK370" s="357" t="str">
        <f t="array" ref="AK370">IF(COUNT(IF($Q$5:$Q$54=$AB370,IF($G$5:$G$54=AK$367,$S$5:$S$54,""),""))=0,"-",AVERAGE(IF($Q$5:$Q$54=$AB370,IF($G$5:$G$54=AK$367,$S$5:$S$54,""))))</f>
        <v>-</v>
      </c>
      <c r="AL370" s="357" t="str">
        <f t="array" ref="AL370">IF(COUNT(IF($Q$5:$Q$54=$AB370,IF($G$5:$G$54=AL$367,$S$5:$S$54,""),""))=0,"-",AVERAGE(IF($Q$5:$Q$54=$AB370,IF($G$5:$G$54=AL$367,$S$5:$S$54,""))))</f>
        <v>-</v>
      </c>
      <c r="AM370" s="357" t="str">
        <f t="array" ref="AM370">IF(COUNT(IF($Q$5:$Q$54=$AB370,IF($G$5:$G$54=AM$367,$S$5:$S$54,""),""))=0,"-",AVERAGE(IF($Q$5:$Q$54=$AB370,IF($G$5:$G$54=AM$367,$S$5:$S$54,""))))</f>
        <v>-</v>
      </c>
      <c r="AN370" s="357" t="str">
        <f t="array" ref="AN370">IF(COUNT(IF($Q$5:$Q$54=$AB370,IF($G$5:$G$54=AN$367,$S$5:$S$54,""),""))=0,"-",AVERAGE(IF($Q$5:$Q$54=$AB370,IF($G$5:$G$54=AN$367,$S$5:$S$54,""))))</f>
        <v>-</v>
      </c>
      <c r="AO370" s="359" t="str">
        <f t="array" ref="AO370">IF(AO348&gt;1,AVERAGE(IF($Q$5:$Q$54=$AB370,$S$5:$S$54,"-")),"-")</f>
        <v>-</v>
      </c>
      <c r="AP370" s="19"/>
      <c r="AQ370" s="19"/>
      <c r="AR370" s="19"/>
      <c r="AS370" s="19"/>
      <c r="AT370" s="19"/>
      <c r="AU370" s="19"/>
      <c r="AV370" s="19"/>
      <c r="AW370" s="19"/>
      <c r="AX370" s="19"/>
      <c r="AY370" s="19"/>
      <c r="AZ370" s="19"/>
      <c r="BA370" s="19"/>
      <c r="BB370" s="19"/>
      <c r="BE370" s="12"/>
      <c r="BF370" s="12"/>
      <c r="BG370" s="12"/>
      <c r="BH370" s="12"/>
      <c r="BI370" s="12"/>
      <c r="BJ370" s="12"/>
      <c r="BK370" s="12"/>
      <c r="BL370" s="12"/>
      <c r="BM370" s="12"/>
      <c r="BN370" s="12"/>
      <c r="BO370" s="12"/>
      <c r="BP370" s="12"/>
      <c r="BQ370" s="12"/>
      <c r="BR370" s="12"/>
      <c r="BS370" s="12"/>
      <c r="BT370" s="12"/>
    </row>
    <row r="371" spans="1:72">
      <c r="A371" s="19"/>
      <c r="B371" s="19"/>
      <c r="C371" s="19"/>
      <c r="D371" s="19"/>
      <c r="E371" s="89"/>
      <c r="F371" s="89"/>
      <c r="G371" s="19"/>
      <c r="H371" s="90"/>
      <c r="I371" s="90"/>
      <c r="J371" s="19"/>
      <c r="K371" s="19"/>
      <c r="L371" s="19"/>
      <c r="M371" s="19"/>
      <c r="N371" s="19"/>
      <c r="O371" s="19"/>
      <c r="P371" s="19"/>
      <c r="Q371" s="141"/>
      <c r="R371" s="141"/>
      <c r="S371" s="141"/>
      <c r="T371" s="141"/>
      <c r="U371" s="141"/>
      <c r="V371" s="141"/>
      <c r="W371" s="141"/>
      <c r="X371" s="141"/>
      <c r="Y371" s="19"/>
      <c r="Z371" s="19"/>
      <c r="AA371" s="19"/>
      <c r="AB371" s="140">
        <v>2</v>
      </c>
      <c r="AC371" s="357" t="str">
        <f t="array" ref="AC371">IF(COUNT(IF($Q$5:$Q$54=$AB371,IF($G$5:$G$54=AC$367,$S$5:$S$54,""),""))=0,"-",AVERAGE(IF($Q$5:$Q$54=$AB371,IF($G$5:$G$54=AC$367,$S$5:$S$54,""))))</f>
        <v>-</v>
      </c>
      <c r="AD371" s="357" t="str">
        <f t="array" ref="AD371">IF(COUNT(IF($Q$5:$Q$54=$AB371,IF($G$5:$G$54=AD$367,$S$5:$S$54,""),""))=0,"-",AVERAGE(IF($Q$5:$Q$54=$AB371,IF($G$5:$G$54=AD$367,$S$5:$S$54,""))))</f>
        <v>-</v>
      </c>
      <c r="AE371" s="357" t="str">
        <f t="array" ref="AE371">IF(COUNT(IF($Q$5:$Q$54=$AB371,IF($G$5:$G$54=AE$367,$S$5:$S$54,""),""))=0,"-",AVERAGE(IF($Q$5:$Q$54=$AB371,IF($G$5:$G$54=AE$367,$S$5:$S$54,""))))</f>
        <v>-</v>
      </c>
      <c r="AF371" s="357" t="str">
        <f t="array" ref="AF371">IF(COUNT(IF($Q$5:$Q$54=$AB371,IF($G$5:$G$54=AF$367,$S$5:$S$54,""),""))=0,"-",AVERAGE(IF($Q$5:$Q$54=$AB371,IF($G$5:$G$54=AF$367,$S$5:$S$54,""))))</f>
        <v>-</v>
      </c>
      <c r="AG371" s="357" t="str">
        <f t="array" ref="AG371">IF(COUNT(IF($Q$5:$Q$54=$AB371,IF($G$5:$G$54=AG$367,$S$5:$S$54,""),""))=0,"-",AVERAGE(IF($Q$5:$Q$54=$AB371,IF($G$5:$G$54=AG$367,$S$5:$S$54,""))))</f>
        <v>-</v>
      </c>
      <c r="AH371" s="357" t="str">
        <f t="array" ref="AH371">IF(COUNT(IF($Q$5:$Q$54=$AB371,IF($G$5:$G$54=AH$367,$S$5:$S$54,""),""))=0,"-",AVERAGE(IF($Q$5:$Q$54=$AB371,IF($G$5:$G$54=AH$367,$S$5:$S$54,""))))</f>
        <v>-</v>
      </c>
      <c r="AI371" s="357" t="str">
        <f t="array" ref="AI371">IF(COUNT(IF($Q$5:$Q$54=$AB371,IF($G$5:$G$54=AI$367,$S$5:$S$54,""),""))=0,"-",AVERAGE(IF($Q$5:$Q$54=$AB371,IF($G$5:$G$54=AI$367,$S$5:$S$54,""))))</f>
        <v>-</v>
      </c>
      <c r="AJ371" s="357" t="str">
        <f t="array" ref="AJ371">IF(COUNT(IF($Q$5:$Q$54=$AB371,IF($G$5:$G$54=AJ$367,$S$5:$S$54,""),""))=0,"-",AVERAGE(IF($Q$5:$Q$54=$AB371,IF($G$5:$G$54=AJ$367,$S$5:$S$54,""))))</f>
        <v>-</v>
      </c>
      <c r="AK371" s="357" t="str">
        <f t="array" ref="AK371">IF(COUNT(IF($Q$5:$Q$54=$AB371,IF($G$5:$G$54=AK$367,$S$5:$S$54,""),""))=0,"-",AVERAGE(IF($Q$5:$Q$54=$AB371,IF($G$5:$G$54=AK$367,$S$5:$S$54,""))))</f>
        <v>-</v>
      </c>
      <c r="AL371" s="357">
        <f t="array" ref="AL371">IF(COUNT(IF($Q$5:$Q$54=$AB371,IF($G$5:$G$54=AL$367,$S$5:$S$54,""),""))=0,"-",AVERAGE(IF($Q$5:$Q$54=$AB371,IF($G$5:$G$54=AL$367,$S$5:$S$54,""))))</f>
        <v>0</v>
      </c>
      <c r="AM371" s="357" t="str">
        <f t="array" ref="AM371">IF(COUNT(IF($Q$5:$Q$54=$AB371,IF($G$5:$G$54=AM$367,$S$5:$S$54,""),""))=0,"-",AVERAGE(IF($Q$5:$Q$54=$AB371,IF($G$5:$G$54=AM$367,$S$5:$S$54,""))))</f>
        <v>-</v>
      </c>
      <c r="AN371" s="357" t="str">
        <f t="array" ref="AN371">IF(COUNT(IF($Q$5:$Q$54=$AB371,IF($G$5:$G$54=AN$367,$S$5:$S$54,""),""))=0,"-",AVERAGE(IF($Q$5:$Q$54=$AB371,IF($G$5:$G$54=AN$367,$S$5:$S$54,""))))</f>
        <v>-</v>
      </c>
      <c r="AO371" s="359">
        <f t="array" ref="AO371">IF(AO349&gt;1,AVERAGE(IF($Q$5:$Q$54=$AB371,$S$5:$S$54,"-")),"-")</f>
        <v>0</v>
      </c>
      <c r="AP371" s="19"/>
      <c r="AQ371" s="19"/>
      <c r="AR371" s="19"/>
      <c r="AS371" s="19"/>
      <c r="AT371" s="19"/>
      <c r="AU371" s="19"/>
      <c r="AV371" s="19"/>
      <c r="AW371" s="19"/>
      <c r="AX371" s="19"/>
      <c r="AY371" s="19"/>
      <c r="AZ371" s="19"/>
      <c r="BA371" s="19"/>
      <c r="BB371" s="19"/>
      <c r="BE371" s="12"/>
      <c r="BF371" s="12"/>
      <c r="BG371" s="12"/>
      <c r="BH371" s="12"/>
      <c r="BI371" s="12"/>
      <c r="BJ371" s="12"/>
      <c r="BK371" s="12"/>
      <c r="BL371" s="12"/>
      <c r="BM371" s="12"/>
      <c r="BN371" s="12"/>
      <c r="BO371" s="12"/>
      <c r="BP371" s="12"/>
      <c r="BQ371" s="12"/>
      <c r="BR371" s="12"/>
      <c r="BS371" s="12"/>
      <c r="BT371" s="12"/>
    </row>
    <row r="372" spans="1:72">
      <c r="A372" s="19"/>
      <c r="B372" s="19"/>
      <c r="C372" s="19"/>
      <c r="D372" s="19"/>
      <c r="E372" s="89"/>
      <c r="F372" s="89"/>
      <c r="G372" s="19"/>
      <c r="H372" s="90"/>
      <c r="I372" s="90"/>
      <c r="J372" s="19"/>
      <c r="K372" s="19"/>
      <c r="L372" s="19"/>
      <c r="M372" s="19"/>
      <c r="N372" s="19"/>
      <c r="O372" s="19"/>
      <c r="P372" s="19"/>
      <c r="Q372" s="141"/>
      <c r="R372" s="141"/>
      <c r="S372" s="141"/>
      <c r="T372" s="141"/>
      <c r="U372" s="141"/>
      <c r="V372" s="141"/>
      <c r="W372" s="141"/>
      <c r="X372" s="141"/>
      <c r="Y372" s="19"/>
      <c r="Z372" s="19"/>
      <c r="AA372" s="19"/>
      <c r="AB372" s="140">
        <v>3</v>
      </c>
      <c r="AC372" s="357" t="str">
        <f t="array" ref="AC372">IF(COUNT(IF($Q$5:$Q$54=$AB372,IF($G$5:$G$54=AC$367,$S$5:$S$54,""),""))=0,"-",AVERAGE(IF($Q$5:$Q$54=$AB372,IF($G$5:$G$54=AC$367,$S$5:$S$54,""))))</f>
        <v>-</v>
      </c>
      <c r="AD372" s="357" t="str">
        <f t="array" ref="AD372">IF(COUNT(IF($Q$5:$Q$54=$AB372,IF($G$5:$G$54=AD$367,$S$5:$S$54,""),""))=0,"-",AVERAGE(IF($Q$5:$Q$54=$AB372,IF($G$5:$G$54=AD$367,$S$5:$S$54,""))))</f>
        <v>-</v>
      </c>
      <c r="AE372" s="357" t="str">
        <f t="array" ref="AE372">IF(COUNT(IF($Q$5:$Q$54=$AB372,IF($G$5:$G$54=AE$367,$S$5:$S$54,""),""))=0,"-",AVERAGE(IF($Q$5:$Q$54=$AB372,IF($G$5:$G$54=AE$367,$S$5:$S$54,""))))</f>
        <v>-</v>
      </c>
      <c r="AF372" s="357" t="str">
        <f t="array" ref="AF372">IF(COUNT(IF($Q$5:$Q$54=$AB372,IF($G$5:$G$54=AF$367,$S$5:$S$54,""),""))=0,"-",AVERAGE(IF($Q$5:$Q$54=$AB372,IF($G$5:$G$54=AF$367,$S$5:$S$54,""))))</f>
        <v>-</v>
      </c>
      <c r="AG372" s="357" t="str">
        <f t="array" ref="AG372">IF(COUNT(IF($Q$5:$Q$54=$AB372,IF($G$5:$G$54=AG$367,$S$5:$S$54,""),""))=0,"-",AVERAGE(IF($Q$5:$Q$54=$AB372,IF($G$5:$G$54=AG$367,$S$5:$S$54,""))))</f>
        <v>-</v>
      </c>
      <c r="AH372" s="357" t="str">
        <f t="array" ref="AH372">IF(COUNT(IF($Q$5:$Q$54=$AB372,IF($G$5:$G$54=AH$367,$S$5:$S$54,""),""))=0,"-",AVERAGE(IF($Q$5:$Q$54=$AB372,IF($G$5:$G$54=AH$367,$S$5:$S$54,""))))</f>
        <v>-</v>
      </c>
      <c r="AI372" s="357" t="str">
        <f t="array" ref="AI372">IF(COUNT(IF($Q$5:$Q$54=$AB372,IF($G$5:$G$54=AI$367,$S$5:$S$54,""),""))=0,"-",AVERAGE(IF($Q$5:$Q$54=$AB372,IF($G$5:$G$54=AI$367,$S$5:$S$54,""))))</f>
        <v>-</v>
      </c>
      <c r="AJ372" s="357" t="str">
        <f t="array" ref="AJ372">IF(COUNT(IF($Q$5:$Q$54=$AB372,IF($G$5:$G$54=AJ$367,$S$5:$S$54,""),""))=0,"-",AVERAGE(IF($Q$5:$Q$54=$AB372,IF($G$5:$G$54=AJ$367,$S$5:$S$54,""))))</f>
        <v>-</v>
      </c>
      <c r="AK372" s="357" t="str">
        <f t="array" ref="AK372">IF(COUNT(IF($Q$5:$Q$54=$AB372,IF($G$5:$G$54=AK$367,$S$5:$S$54,""),""))=0,"-",AVERAGE(IF($Q$5:$Q$54=$AB372,IF($G$5:$G$54=AK$367,$S$5:$S$54,""))))</f>
        <v>-</v>
      </c>
      <c r="AL372" s="357">
        <f t="array" ref="AL372">IF(COUNT(IF($Q$5:$Q$54=$AB372,IF($G$5:$G$54=AL$367,$S$5:$S$54,""),""))=0,"-",AVERAGE(IF($Q$5:$Q$54=$AB372,IF($G$5:$G$54=AL$367,$S$5:$S$54,""))))</f>
        <v>3.7499999999999992E-2</v>
      </c>
      <c r="AM372" s="357" t="str">
        <f t="array" ref="AM372">IF(COUNT(IF($Q$5:$Q$54=$AB372,IF($G$5:$G$54=AM$367,$S$5:$S$54,""),""))=0,"-",AVERAGE(IF($Q$5:$Q$54=$AB372,IF($G$5:$G$54=AM$367,$S$5:$S$54,""))))</f>
        <v>-</v>
      </c>
      <c r="AN372" s="357" t="str">
        <f t="array" ref="AN372">IF(COUNT(IF($Q$5:$Q$54=$AB372,IF($G$5:$G$54=AN$367,$S$5:$S$54,""),""))=0,"-",AVERAGE(IF($Q$5:$Q$54=$AB372,IF($G$5:$G$54=AN$367,$S$5:$S$54,""))))</f>
        <v>-</v>
      </c>
      <c r="AO372" s="359">
        <f t="array" ref="AO372">IF(AO350&gt;1,AVERAGE(IF($Q$5:$Q$54=$AB372,$S$5:$S$54,"-")),"-")</f>
        <v>3.7499999999999992E-2</v>
      </c>
      <c r="AP372" s="19"/>
      <c r="AQ372" s="19"/>
      <c r="AR372" s="19"/>
      <c r="AS372" s="19"/>
      <c r="AT372" s="19"/>
      <c r="AU372" s="19"/>
      <c r="AV372" s="19"/>
      <c r="AW372" s="19"/>
      <c r="AX372" s="19"/>
      <c r="AY372" s="19"/>
      <c r="AZ372" s="19"/>
      <c r="BA372" s="19"/>
      <c r="BB372" s="19"/>
      <c r="BE372" s="12"/>
      <c r="BF372" s="12"/>
      <c r="BG372" s="12"/>
      <c r="BH372" s="12"/>
      <c r="BI372" s="12"/>
      <c r="BJ372" s="12"/>
      <c r="BK372" s="12"/>
      <c r="BL372" s="12"/>
      <c r="BM372" s="12"/>
      <c r="BN372" s="12"/>
      <c r="BO372" s="12"/>
      <c r="BP372" s="12"/>
      <c r="BQ372" s="12"/>
      <c r="BR372" s="12"/>
      <c r="BS372" s="12"/>
      <c r="BT372" s="12"/>
    </row>
    <row r="373" spans="1:72">
      <c r="A373" s="19"/>
      <c r="B373" s="19"/>
      <c r="C373" s="19"/>
      <c r="D373" s="19"/>
      <c r="E373" s="89"/>
      <c r="F373" s="89"/>
      <c r="G373" s="19"/>
      <c r="H373" s="90"/>
      <c r="I373" s="90"/>
      <c r="J373" s="19"/>
      <c r="K373" s="19"/>
      <c r="L373" s="19"/>
      <c r="M373" s="19"/>
      <c r="N373" s="19"/>
      <c r="O373" s="19"/>
      <c r="P373" s="19"/>
      <c r="Q373" s="141"/>
      <c r="R373" s="141"/>
      <c r="S373" s="141"/>
      <c r="T373" s="141"/>
      <c r="U373" s="141"/>
      <c r="V373" s="141"/>
      <c r="W373" s="141"/>
      <c r="X373" s="141"/>
      <c r="Y373" s="19"/>
      <c r="Z373" s="19"/>
      <c r="AA373" s="19"/>
      <c r="AB373" s="140">
        <v>4</v>
      </c>
      <c r="AC373" s="357" t="str">
        <f t="array" ref="AC373">IF(COUNT(IF($Q$5:$Q$54=$AB373,IF($G$5:$G$54=AC$367,$S$5:$S$54,""),""))=0,"-",AVERAGE(IF($Q$5:$Q$54=$AB373,IF($G$5:$G$54=AC$367,$S$5:$S$54,""))))</f>
        <v>-</v>
      </c>
      <c r="AD373" s="357" t="str">
        <f t="array" ref="AD373">IF(COUNT(IF($Q$5:$Q$54=$AB373,IF($G$5:$G$54=AD$367,$S$5:$S$54,""),""))=0,"-",AVERAGE(IF($Q$5:$Q$54=$AB373,IF($G$5:$G$54=AD$367,$S$5:$S$54,""))))</f>
        <v>-</v>
      </c>
      <c r="AE373" s="357" t="str">
        <f t="array" ref="AE373">IF(COUNT(IF($Q$5:$Q$54=$AB373,IF($G$5:$G$54=AE$367,$S$5:$S$54,""),""))=0,"-",AVERAGE(IF($Q$5:$Q$54=$AB373,IF($G$5:$G$54=AE$367,$S$5:$S$54,""))))</f>
        <v>-</v>
      </c>
      <c r="AF373" s="357" t="str">
        <f t="array" ref="AF373">IF(COUNT(IF($Q$5:$Q$54=$AB373,IF($G$5:$G$54=AF$367,$S$5:$S$54,""),""))=0,"-",AVERAGE(IF($Q$5:$Q$54=$AB373,IF($G$5:$G$54=AF$367,$S$5:$S$54,""))))</f>
        <v>-</v>
      </c>
      <c r="AG373" s="357" t="str">
        <f t="array" ref="AG373">IF(COUNT(IF($Q$5:$Q$54=$AB373,IF($G$5:$G$54=AG$367,$S$5:$S$54,""),""))=0,"-",AVERAGE(IF($Q$5:$Q$54=$AB373,IF($G$5:$G$54=AG$367,$S$5:$S$54,""))))</f>
        <v>-</v>
      </c>
      <c r="AH373" s="357" t="str">
        <f t="array" ref="AH373">IF(COUNT(IF($Q$5:$Q$54=$AB373,IF($G$5:$G$54=AH$367,$S$5:$S$54,""),""))=0,"-",AVERAGE(IF($Q$5:$Q$54=$AB373,IF($G$5:$G$54=AH$367,$S$5:$S$54,""))))</f>
        <v>-</v>
      </c>
      <c r="AI373" s="357">
        <f t="array" ref="AI373">IF(COUNT(IF($Q$5:$Q$54=$AB373,IF($G$5:$G$54=AI$367,$S$5:$S$54,""),""))=0,"-",AVERAGE(IF($Q$5:$Q$54=$AB373,IF($G$5:$G$54=AI$367,$S$5:$S$54,""))))</f>
        <v>0</v>
      </c>
      <c r="AJ373" s="357" t="str">
        <f t="array" ref="AJ373">IF(COUNT(IF($Q$5:$Q$54=$AB373,IF($G$5:$G$54=AJ$367,$S$5:$S$54,""),""))=0,"-",AVERAGE(IF($Q$5:$Q$54=$AB373,IF($G$5:$G$54=AJ$367,$S$5:$S$54,""))))</f>
        <v>-</v>
      </c>
      <c r="AK373" s="357" t="str">
        <f t="array" ref="AK373">IF(COUNT(IF($Q$5:$Q$54=$AB373,IF($G$5:$G$54=AK$367,$S$5:$S$54,""),""))=0,"-",AVERAGE(IF($Q$5:$Q$54=$AB373,IF($G$5:$G$54=AK$367,$S$5:$S$54,""))))</f>
        <v>-</v>
      </c>
      <c r="AL373" s="357">
        <f t="array" ref="AL373">IF(COUNT(IF($Q$5:$Q$54=$AB373,IF($G$5:$G$54=AL$367,$S$5:$S$54,""),""))=0,"-",AVERAGE(IF($Q$5:$Q$54=$AB373,IF($G$5:$G$54=AL$367,$S$5:$S$54,""))))</f>
        <v>6.3126319916615783E-2</v>
      </c>
      <c r="AM373" s="357" t="str">
        <f t="array" ref="AM373">IF(COUNT(IF($Q$5:$Q$54=$AB373,IF($G$5:$G$54=AM$367,$S$5:$S$54,""),""))=0,"-",AVERAGE(IF($Q$5:$Q$54=$AB373,IF($G$5:$G$54=AM$367,$S$5:$S$54,""))))</f>
        <v>-</v>
      </c>
      <c r="AN373" s="357" t="str">
        <f t="array" ref="AN373">IF(COUNT(IF($Q$5:$Q$54=$AB373,IF($G$5:$G$54=AN$367,$S$5:$S$54,""),""))=0,"-",AVERAGE(IF($Q$5:$Q$54=$AB373,IF($G$5:$G$54=AN$367,$S$5:$S$54,""))))</f>
        <v>-</v>
      </c>
      <c r="AO373" s="359">
        <f t="array" ref="AO373">IF(AO351&gt;1,AVERAGE(IF($Q$5:$Q$54=$AB373,$S$5:$S$54,"-")),"-")</f>
        <v>4.2084213277743858E-2</v>
      </c>
      <c r="AP373" s="19"/>
      <c r="AQ373" s="19"/>
      <c r="AR373" s="19"/>
      <c r="AS373" s="19"/>
      <c r="AT373" s="19"/>
      <c r="AU373" s="19"/>
      <c r="AV373" s="19"/>
      <c r="AW373" s="19"/>
      <c r="AX373" s="19"/>
      <c r="AY373" s="19"/>
      <c r="AZ373" s="19"/>
      <c r="BA373" s="19"/>
      <c r="BB373" s="19"/>
      <c r="BE373" s="12"/>
      <c r="BF373" s="12"/>
      <c r="BG373" s="12"/>
      <c r="BH373" s="12"/>
      <c r="BI373" s="12"/>
      <c r="BJ373" s="12"/>
      <c r="BK373" s="12"/>
      <c r="BL373" s="12"/>
      <c r="BM373" s="12"/>
      <c r="BN373" s="12"/>
      <c r="BO373" s="12"/>
      <c r="BP373" s="12"/>
      <c r="BQ373" s="12"/>
      <c r="BR373" s="12"/>
      <c r="BS373" s="12"/>
      <c r="BT373" s="12"/>
    </row>
    <row r="374" spans="1:72">
      <c r="A374" s="19"/>
      <c r="B374" s="19"/>
      <c r="C374" s="19"/>
      <c r="D374" s="19"/>
      <c r="E374" s="89"/>
      <c r="F374" s="89"/>
      <c r="G374" s="19"/>
      <c r="H374" s="90"/>
      <c r="I374" s="90"/>
      <c r="J374" s="19"/>
      <c r="K374" s="19"/>
      <c r="L374" s="19"/>
      <c r="M374" s="19"/>
      <c r="N374" s="19"/>
      <c r="O374" s="19"/>
      <c r="P374" s="19"/>
      <c r="Q374" s="141"/>
      <c r="R374" s="141"/>
      <c r="S374" s="141"/>
      <c r="T374" s="141"/>
      <c r="U374" s="141"/>
      <c r="V374" s="141"/>
      <c r="W374" s="141"/>
      <c r="X374" s="141"/>
      <c r="Y374" s="19"/>
      <c r="Z374" s="19"/>
      <c r="AA374" s="19"/>
      <c r="AB374" s="140">
        <v>5</v>
      </c>
      <c r="AC374" s="357">
        <f t="array" ref="AC374">IF(COUNT(IF($Q$5:$Q$54=$AB374,IF($G$5:$G$54=AC$367,$S$5:$S$54,""),""))=0,"-",AVERAGE(IF($Q$5:$Q$54=$AB374,IF($G$5:$G$54=AC$367,$S$5:$S$54,""))))</f>
        <v>0</v>
      </c>
      <c r="AD374" s="357" t="str">
        <f t="array" ref="AD374">IF(COUNT(IF($Q$5:$Q$54=$AB374,IF($G$5:$G$54=AD$367,$S$5:$S$54,""),""))=0,"-",AVERAGE(IF($Q$5:$Q$54=$AB374,IF($G$5:$G$54=AD$367,$S$5:$S$54,""))))</f>
        <v>-</v>
      </c>
      <c r="AE374" s="357" t="str">
        <f t="array" ref="AE374">IF(COUNT(IF($Q$5:$Q$54=$AB374,IF($G$5:$G$54=AE$367,$S$5:$S$54,""),""))=0,"-",AVERAGE(IF($Q$5:$Q$54=$AB374,IF($G$5:$G$54=AE$367,$S$5:$S$54,""))))</f>
        <v>-</v>
      </c>
      <c r="AF374" s="357" t="str">
        <f t="array" ref="AF374">IF(COUNT(IF($Q$5:$Q$54=$AB374,IF($G$5:$G$54=AF$367,$S$5:$S$54,""),""))=0,"-",AVERAGE(IF($Q$5:$Q$54=$AB374,IF($G$5:$G$54=AF$367,$S$5:$S$54,""))))</f>
        <v>-</v>
      </c>
      <c r="AG374" s="357" t="str">
        <f t="array" ref="AG374">IF(COUNT(IF($Q$5:$Q$54=$AB374,IF($G$5:$G$54=AG$367,$S$5:$S$54,""),""))=0,"-",AVERAGE(IF($Q$5:$Q$54=$AB374,IF($G$5:$G$54=AG$367,$S$5:$S$54,""))))</f>
        <v>-</v>
      </c>
      <c r="AH374" s="357" t="str">
        <f t="array" ref="AH374">IF(COUNT(IF($Q$5:$Q$54=$AB374,IF($G$5:$G$54=AH$367,$S$5:$S$54,""),""))=0,"-",AVERAGE(IF($Q$5:$Q$54=$AB374,IF($G$5:$G$54=AH$367,$S$5:$S$54,""))))</f>
        <v>-</v>
      </c>
      <c r="AI374" s="357" t="str">
        <f t="array" ref="AI374">IF(COUNT(IF($Q$5:$Q$54=$AB374,IF($G$5:$G$54=AI$367,$S$5:$S$54,""),""))=0,"-",AVERAGE(IF($Q$5:$Q$54=$AB374,IF($G$5:$G$54=AI$367,$S$5:$S$54,""))))</f>
        <v>-</v>
      </c>
      <c r="AJ374" s="357">
        <f t="array" ref="AJ374">IF(COUNT(IF($Q$5:$Q$54=$AB374,IF($G$5:$G$54=AJ$367,$S$5:$S$54,""),""))=0,"-",AVERAGE(IF($Q$5:$Q$54=$AB374,IF($G$5:$G$54=AJ$367,$S$5:$S$54,""))))</f>
        <v>3.2608695652173857E-2</v>
      </c>
      <c r="AK374" s="357" t="str">
        <f t="array" ref="AK374">IF(COUNT(IF($Q$5:$Q$54=$AB374,IF($G$5:$G$54=AK$367,$S$5:$S$54,""),""))=0,"-",AVERAGE(IF($Q$5:$Q$54=$AB374,IF($G$5:$G$54=AK$367,$S$5:$S$54,""))))</f>
        <v>-</v>
      </c>
      <c r="AL374" s="357">
        <f t="array" ref="AL374">IF(COUNT(IF($Q$5:$Q$54=$AB374,IF($G$5:$G$54=AL$367,$S$5:$S$54,""),""))=0,"-",AVERAGE(IF($Q$5:$Q$54=$AB374,IF($G$5:$G$54=AL$367,$S$5:$S$54,""))))</f>
        <v>0</v>
      </c>
      <c r="AM374" s="357" t="str">
        <f t="array" ref="AM374">IF(COUNT(IF($Q$5:$Q$54=$AB374,IF($G$5:$G$54=AM$367,$S$5:$S$54,""),""))=0,"-",AVERAGE(IF($Q$5:$Q$54=$AB374,IF($G$5:$G$54=AM$367,$S$5:$S$54,""))))</f>
        <v>-</v>
      </c>
      <c r="AN374" s="357" t="str">
        <f t="array" ref="AN374">IF(COUNT(IF($Q$5:$Q$54=$AB374,IF($G$5:$G$54=AN$367,$S$5:$S$54,""),""))=0,"-",AVERAGE(IF($Q$5:$Q$54=$AB374,IF($G$5:$G$54=AN$367,$S$5:$S$54,""))))</f>
        <v>-</v>
      </c>
      <c r="AO374" s="359">
        <f t="array" ref="AO374">IF(AO352&gt;1,AVERAGE(IF($Q$5:$Q$54=$AB374,$S$5:$S$54,"-")),"-")</f>
        <v>1.3043478260869542E-2</v>
      </c>
      <c r="AP374" s="19"/>
      <c r="AQ374" s="19"/>
      <c r="AR374" s="19"/>
      <c r="AS374" s="19"/>
      <c r="AT374" s="19"/>
      <c r="AU374" s="19"/>
      <c r="AV374" s="19"/>
      <c r="AW374" s="19"/>
      <c r="AX374" s="19"/>
      <c r="AY374" s="19"/>
      <c r="AZ374" s="19"/>
      <c r="BA374" s="19"/>
      <c r="BB374" s="19"/>
      <c r="BE374" s="12"/>
      <c r="BF374" s="12"/>
      <c r="BG374" s="12"/>
      <c r="BH374" s="12"/>
      <c r="BI374" s="12"/>
      <c r="BJ374" s="12"/>
      <c r="BK374" s="12"/>
      <c r="BL374" s="12"/>
      <c r="BM374" s="12"/>
      <c r="BN374" s="12"/>
      <c r="BO374" s="12"/>
      <c r="BP374" s="12"/>
      <c r="BQ374" s="12"/>
      <c r="BR374" s="12"/>
      <c r="BS374" s="12"/>
      <c r="BT374" s="12"/>
    </row>
    <row r="375" spans="1:72">
      <c r="A375" s="19"/>
      <c r="B375" s="19"/>
      <c r="C375" s="19"/>
      <c r="D375" s="19"/>
      <c r="E375" s="89"/>
      <c r="F375" s="89"/>
      <c r="G375" s="19"/>
      <c r="H375" s="90"/>
      <c r="I375" s="90"/>
      <c r="J375" s="19"/>
      <c r="K375" s="19"/>
      <c r="L375" s="19"/>
      <c r="M375" s="19"/>
      <c r="N375" s="19"/>
      <c r="O375" s="19"/>
      <c r="P375" s="19"/>
      <c r="Q375" s="141"/>
      <c r="R375" s="141"/>
      <c r="S375" s="141"/>
      <c r="T375" s="141"/>
      <c r="U375" s="141"/>
      <c r="V375" s="141"/>
      <c r="W375" s="141"/>
      <c r="X375" s="141"/>
      <c r="Y375" s="19"/>
      <c r="Z375" s="19"/>
      <c r="AA375" s="19"/>
      <c r="AB375" s="140">
        <v>6</v>
      </c>
      <c r="AC375" s="357">
        <f t="array" ref="AC375">IF(COUNT(IF($Q$5:$Q$54=$AB375,IF($G$5:$G$54=AC$367,$S$5:$S$54,""),""))=0,"-",AVERAGE(IF($Q$5:$Q$54=$AB375,IF($G$5:$G$54=AC$367,$S$5:$S$54,""))))</f>
        <v>3.1244829581332317E-2</v>
      </c>
      <c r="AD375" s="357" t="str">
        <f t="array" ref="AD375">IF(COUNT(IF($Q$5:$Q$54=$AB375,IF($G$5:$G$54=AD$367,$S$5:$S$54,""),""))=0,"-",AVERAGE(IF($Q$5:$Q$54=$AB375,IF($G$5:$G$54=AD$367,$S$5:$S$54,""))))</f>
        <v>-</v>
      </c>
      <c r="AE375" s="357" t="str">
        <f t="array" ref="AE375">IF(COUNT(IF($Q$5:$Q$54=$AB375,IF($G$5:$G$54=AE$367,$S$5:$S$54,""),""))=0,"-",AVERAGE(IF($Q$5:$Q$54=$AB375,IF($G$5:$G$54=AE$367,$S$5:$S$54,""))))</f>
        <v>-</v>
      </c>
      <c r="AF375" s="357" t="str">
        <f t="array" ref="AF375">IF(COUNT(IF($Q$5:$Q$54=$AB375,IF($G$5:$G$54=AF$367,$S$5:$S$54,""),""))=0,"-",AVERAGE(IF($Q$5:$Q$54=$AB375,IF($G$5:$G$54=AF$367,$S$5:$S$54,""))))</f>
        <v>-</v>
      </c>
      <c r="AG375" s="357" t="str">
        <f t="array" ref="AG375">IF(COUNT(IF($Q$5:$Q$54=$AB375,IF($G$5:$G$54=AG$367,$S$5:$S$54,""),""))=0,"-",AVERAGE(IF($Q$5:$Q$54=$AB375,IF($G$5:$G$54=AG$367,$S$5:$S$54,""))))</f>
        <v>-</v>
      </c>
      <c r="AH375" s="357" t="str">
        <f t="array" ref="AH375">IF(COUNT(IF($Q$5:$Q$54=$AB375,IF($G$5:$G$54=AH$367,$S$5:$S$54,""),""))=0,"-",AVERAGE(IF($Q$5:$Q$54=$AB375,IF($G$5:$G$54=AH$367,$S$5:$S$54,""))))</f>
        <v>-</v>
      </c>
      <c r="AI375" s="357" t="str">
        <f t="array" ref="AI375">IF(COUNT(IF($Q$5:$Q$54=$AB375,IF($G$5:$G$54=AI$367,$S$5:$S$54,""),""))=0,"-",AVERAGE(IF($Q$5:$Q$54=$AB375,IF($G$5:$G$54=AI$367,$S$5:$S$54,""))))</f>
        <v>-</v>
      </c>
      <c r="AJ375" s="357">
        <f t="array" ref="AJ375">IF(COUNT(IF($Q$5:$Q$54=$AB375,IF($G$5:$G$54=AJ$367,$S$5:$S$54,""),""))=0,"-",AVERAGE(IF($Q$5:$Q$54=$AB375,IF($G$5:$G$54=AJ$367,$S$5:$S$54,""))))</f>
        <v>0</v>
      </c>
      <c r="AK375" s="357" t="str">
        <f t="array" ref="AK375">IF(COUNT(IF($Q$5:$Q$54=$AB375,IF($G$5:$G$54=AK$367,$S$5:$S$54,""),""))=0,"-",AVERAGE(IF($Q$5:$Q$54=$AB375,IF($G$5:$G$54=AK$367,$S$5:$S$54,""))))</f>
        <v>-</v>
      </c>
      <c r="AL375" s="357">
        <f t="array" ref="AL375">IF(COUNT(IF($Q$5:$Q$54=$AB375,IF($G$5:$G$54=AL$367,$S$5:$S$54,""),""))=0,"-",AVERAGE(IF($Q$5:$Q$54=$AB375,IF($G$5:$G$54=AL$367,$S$5:$S$54,""))))</f>
        <v>0</v>
      </c>
      <c r="AM375" s="357" t="str">
        <f t="array" ref="AM375">IF(COUNT(IF($Q$5:$Q$54=$AB375,IF($G$5:$G$54=AM$367,$S$5:$S$54,""),""))=0,"-",AVERAGE(IF($Q$5:$Q$54=$AB375,IF($G$5:$G$54=AM$367,$S$5:$S$54,""))))</f>
        <v>-</v>
      </c>
      <c r="AN375" s="357" t="str">
        <f t="array" ref="AN375">IF(COUNT(IF($Q$5:$Q$54=$AB375,IF($G$5:$G$54=AN$367,$S$5:$S$54,""),""))=0,"-",AVERAGE(IF($Q$5:$Q$54=$AB375,IF($G$5:$G$54=AN$367,$S$5:$S$54,""))))</f>
        <v>-</v>
      </c>
      <c r="AO375" s="359">
        <f t="array" ref="AO375">IF(AO353&gt;1,AVERAGE(IF($Q$5:$Q$54=$AB375,$S$5:$S$54,"-")),"-")</f>
        <v>2.0829886387554879E-2</v>
      </c>
      <c r="AP375" s="19"/>
      <c r="AQ375" s="19"/>
      <c r="AR375" s="19"/>
      <c r="AS375" s="19"/>
      <c r="AT375" s="19"/>
      <c r="AU375" s="19"/>
      <c r="AV375" s="19"/>
      <c r="AW375" s="19"/>
      <c r="AX375" s="19"/>
      <c r="AY375" s="19"/>
      <c r="AZ375" s="19"/>
      <c r="BA375" s="19"/>
      <c r="BB375" s="19"/>
      <c r="BE375" s="12"/>
      <c r="BF375" s="12"/>
      <c r="BG375" s="12"/>
      <c r="BH375" s="12"/>
      <c r="BI375" s="12"/>
      <c r="BJ375" s="12"/>
      <c r="BK375" s="12"/>
      <c r="BL375" s="12"/>
      <c r="BM375" s="12"/>
      <c r="BN375" s="12"/>
      <c r="BO375" s="12"/>
      <c r="BP375" s="12"/>
      <c r="BQ375" s="12"/>
      <c r="BR375" s="12"/>
      <c r="BS375" s="12"/>
      <c r="BT375" s="12"/>
    </row>
    <row r="376" spans="1:72">
      <c r="A376" s="19"/>
      <c r="B376" s="19"/>
      <c r="C376" s="19"/>
      <c r="D376" s="19"/>
      <c r="E376" s="89"/>
      <c r="F376" s="89"/>
      <c r="G376" s="19"/>
      <c r="H376" s="90"/>
      <c r="I376" s="90"/>
      <c r="J376" s="19"/>
      <c r="K376" s="19"/>
      <c r="L376" s="19"/>
      <c r="M376" s="19"/>
      <c r="N376" s="19"/>
      <c r="O376" s="19"/>
      <c r="P376" s="19"/>
      <c r="Q376" s="141"/>
      <c r="R376" s="141"/>
      <c r="S376" s="141"/>
      <c r="T376" s="141"/>
      <c r="U376" s="141"/>
      <c r="V376" s="141"/>
      <c r="W376" s="141"/>
      <c r="X376" s="141"/>
      <c r="Y376" s="19"/>
      <c r="Z376" s="19"/>
      <c r="AA376" s="19"/>
      <c r="AB376" s="140">
        <v>7</v>
      </c>
      <c r="AC376" s="357">
        <f t="array" ref="AC376">IF(COUNT(IF($Q$5:$Q$54=$AB376,IF($G$5:$G$54=AC$367,$S$5:$S$54,""),""))=0,"-",AVERAGE(IF($Q$5:$Q$54=$AB376,IF($G$5:$G$54=AC$367,$S$5:$S$54,""))))</f>
        <v>2.4193548387097117E-2</v>
      </c>
      <c r="AD376" s="357" t="str">
        <f t="array" ref="AD376">IF(COUNT(IF($Q$5:$Q$54=$AB376,IF($G$5:$G$54=AD$367,$S$5:$S$54,""),""))=0,"-",AVERAGE(IF($Q$5:$Q$54=$AB376,IF($G$5:$G$54=AD$367,$S$5:$S$54,""))))</f>
        <v>-</v>
      </c>
      <c r="AE376" s="357" t="str">
        <f t="array" ref="AE376">IF(COUNT(IF($Q$5:$Q$54=$AB376,IF($G$5:$G$54=AE$367,$S$5:$S$54,""),""))=0,"-",AVERAGE(IF($Q$5:$Q$54=$AB376,IF($G$5:$G$54=AE$367,$S$5:$S$54,""))))</f>
        <v>-</v>
      </c>
      <c r="AF376" s="357" t="str">
        <f t="array" ref="AF376">IF(COUNT(IF($Q$5:$Q$54=$AB376,IF($G$5:$G$54=AF$367,$S$5:$S$54,""),""))=0,"-",AVERAGE(IF($Q$5:$Q$54=$AB376,IF($G$5:$G$54=AF$367,$S$5:$S$54,""))))</f>
        <v>-</v>
      </c>
      <c r="AG376" s="357" t="str">
        <f t="array" ref="AG376">IF(COUNT(IF($Q$5:$Q$54=$AB376,IF($G$5:$G$54=AG$367,$S$5:$S$54,""),""))=0,"-",AVERAGE(IF($Q$5:$Q$54=$AB376,IF($G$5:$G$54=AG$367,$S$5:$S$54,""))))</f>
        <v>-</v>
      </c>
      <c r="AH376" s="357" t="str">
        <f t="array" ref="AH376">IF(COUNT(IF($Q$5:$Q$54=$AB376,IF($G$5:$G$54=AH$367,$S$5:$S$54,""),""))=0,"-",AVERAGE(IF($Q$5:$Q$54=$AB376,IF($G$5:$G$54=AH$367,$S$5:$S$54,""))))</f>
        <v>-</v>
      </c>
      <c r="AI376" s="357">
        <f t="array" ref="AI376">IF(COUNT(IF($Q$5:$Q$54=$AB376,IF($G$5:$G$54=AI$367,$S$5:$S$54,""),""))=0,"-",AVERAGE(IF($Q$5:$Q$54=$AB376,IF($G$5:$G$54=AI$367,$S$5:$S$54,""))))</f>
        <v>0</v>
      </c>
      <c r="AJ376" s="357">
        <f t="array" ref="AJ376">IF(COUNT(IF($Q$5:$Q$54=$AB376,IF($G$5:$G$54=AJ$367,$S$5:$S$54,""),""))=0,"-",AVERAGE(IF($Q$5:$Q$54=$AB376,IF($G$5:$G$54=AJ$367,$S$5:$S$54,""))))</f>
        <v>0</v>
      </c>
      <c r="AK376" s="357" t="str">
        <f t="array" ref="AK376">IF(COUNT(IF($Q$5:$Q$54=$AB376,IF($G$5:$G$54=AK$367,$S$5:$S$54,""),""))=0,"-",AVERAGE(IF($Q$5:$Q$54=$AB376,IF($G$5:$G$54=AK$367,$S$5:$S$54,""))))</f>
        <v>-</v>
      </c>
      <c r="AL376" s="357">
        <f t="array" ref="AL376">IF(COUNT(IF($Q$5:$Q$54=$AB376,IF($G$5:$G$54=AL$367,$S$5:$S$54,""),""))=0,"-",AVERAGE(IF($Q$5:$Q$54=$AB376,IF($G$5:$G$54=AL$367,$S$5:$S$54,""))))</f>
        <v>4.8387096774194234E-2</v>
      </c>
      <c r="AM376" s="357" t="str">
        <f t="array" ref="AM376">IF(COUNT(IF($Q$5:$Q$54=$AB376,IF($G$5:$G$54=AM$367,$S$5:$S$54,""),""))=0,"-",AVERAGE(IF($Q$5:$Q$54=$AB376,IF($G$5:$G$54=AM$367,$S$5:$S$54,""))))</f>
        <v>-</v>
      </c>
      <c r="AN376" s="357" t="str">
        <f t="array" ref="AN376">IF(COUNT(IF($Q$5:$Q$54=$AB376,IF($G$5:$G$54=AN$367,$S$5:$S$54,""),""))=0,"-",AVERAGE(IF($Q$5:$Q$54=$AB376,IF($G$5:$G$54=AN$367,$S$5:$S$54,""))))</f>
        <v>-</v>
      </c>
      <c r="AO376" s="359">
        <f t="array" ref="AO376">IF(AO354&gt;1,AVERAGE(IF($Q$5:$Q$54=$AB376,$S$5:$S$54,"-")),"-")</f>
        <v>1.3824884792626923E-2</v>
      </c>
      <c r="AP376" s="19"/>
      <c r="AQ376" s="19"/>
      <c r="AR376" s="19"/>
      <c r="AS376" s="19"/>
      <c r="AT376" s="19"/>
      <c r="AU376" s="19"/>
      <c r="AV376" s="19"/>
      <c r="AW376" s="19"/>
      <c r="AX376" s="19"/>
      <c r="AY376" s="19"/>
      <c r="AZ376" s="19"/>
      <c r="BA376" s="19"/>
      <c r="BB376" s="19"/>
      <c r="BE376" s="12"/>
      <c r="BF376" s="12"/>
      <c r="BG376" s="12"/>
      <c r="BH376" s="12"/>
      <c r="BI376" s="12"/>
      <c r="BJ376" s="12"/>
      <c r="BK376" s="12"/>
      <c r="BL376" s="12"/>
      <c r="BM376" s="12"/>
      <c r="BN376" s="12"/>
      <c r="BO376" s="12"/>
      <c r="BP376" s="12"/>
      <c r="BQ376" s="12"/>
      <c r="BR376" s="12"/>
      <c r="BS376" s="12"/>
      <c r="BT376" s="12"/>
    </row>
    <row r="377" spans="1:72">
      <c r="A377" s="19"/>
      <c r="B377" s="19"/>
      <c r="C377" s="19"/>
      <c r="D377" s="19"/>
      <c r="E377" s="89"/>
      <c r="F377" s="89"/>
      <c r="G377" s="19"/>
      <c r="H377" s="90"/>
      <c r="I377" s="90"/>
      <c r="J377" s="19"/>
      <c r="K377" s="19"/>
      <c r="L377" s="19"/>
      <c r="M377" s="19"/>
      <c r="N377" s="19"/>
      <c r="O377" s="19"/>
      <c r="P377" s="19"/>
      <c r="Q377" s="141"/>
      <c r="R377" s="141"/>
      <c r="S377" s="141"/>
      <c r="T377" s="141"/>
      <c r="U377" s="141"/>
      <c r="V377" s="141"/>
      <c r="W377" s="141"/>
      <c r="X377" s="141"/>
      <c r="Y377" s="19"/>
      <c r="Z377" s="19"/>
      <c r="AA377" s="19"/>
      <c r="AB377" s="140">
        <v>8</v>
      </c>
      <c r="AC377" s="357" t="str">
        <f t="array" ref="AC377">IF(COUNT(IF($Q$5:$Q$54=$AB377,IF($G$5:$G$54=AC$367,$S$5:$S$54,""),""))=0,"-",AVERAGE(IF($Q$5:$Q$54=$AB377,IF($G$5:$G$54=AC$367,$S$5:$S$54,""))))</f>
        <v>-</v>
      </c>
      <c r="AD377" s="357" t="str">
        <f t="array" ref="AD377">IF(COUNT(IF($Q$5:$Q$54=$AB377,IF($G$5:$G$54=AD$367,$S$5:$S$54,""),""))=0,"-",AVERAGE(IF($Q$5:$Q$54=$AB377,IF($G$5:$G$54=AD$367,$S$5:$S$54,""))))</f>
        <v>-</v>
      </c>
      <c r="AE377" s="357" t="str">
        <f t="array" ref="AE377">IF(COUNT(IF($Q$5:$Q$54=$AB377,IF($G$5:$G$54=AE$367,$S$5:$S$54,""),""))=0,"-",AVERAGE(IF($Q$5:$Q$54=$AB377,IF($G$5:$G$54=AE$367,$S$5:$S$54,""))))</f>
        <v>-</v>
      </c>
      <c r="AF377" s="357">
        <f t="array" ref="AF377">IF(COUNT(IF($Q$5:$Q$54=$AB377,IF($G$5:$G$54=AF$367,$S$5:$S$54,""),""))=0,"-",AVERAGE(IF($Q$5:$Q$54=$AB377,IF($G$5:$G$54=AF$367,$S$5:$S$54,""))))</f>
        <v>2.7783137179240216E-2</v>
      </c>
      <c r="AG377" s="357" t="str">
        <f t="array" ref="AG377">IF(COUNT(IF($Q$5:$Q$54=$AB377,IF($G$5:$G$54=AG$367,$S$5:$S$54,""),""))=0,"-",AVERAGE(IF($Q$5:$Q$54=$AB377,IF($G$5:$G$54=AG$367,$S$5:$S$54,""))))</f>
        <v>-</v>
      </c>
      <c r="AH377" s="357" t="str">
        <f t="array" ref="AH377">IF(COUNT(IF($Q$5:$Q$54=$AB377,IF($G$5:$G$54=AH$367,$S$5:$S$54,""),""))=0,"-",AVERAGE(IF($Q$5:$Q$54=$AB377,IF($G$5:$G$54=AH$367,$S$5:$S$54,""))))</f>
        <v>-</v>
      </c>
      <c r="AI377" s="357" t="str">
        <f t="array" ref="AI377">IF(COUNT(IF($Q$5:$Q$54=$AB377,IF($G$5:$G$54=AI$367,$S$5:$S$54,""),""))=0,"-",AVERAGE(IF($Q$5:$Q$54=$AB377,IF($G$5:$G$54=AI$367,$S$5:$S$54,""))))</f>
        <v>-</v>
      </c>
      <c r="AJ377" s="357" t="str">
        <f t="array" ref="AJ377">IF(COUNT(IF($Q$5:$Q$54=$AB377,IF($G$5:$G$54=AJ$367,$S$5:$S$54,""),""))=0,"-",AVERAGE(IF($Q$5:$Q$54=$AB377,IF($G$5:$G$54=AJ$367,$S$5:$S$54,""))))</f>
        <v>-</v>
      </c>
      <c r="AK377" s="357" t="str">
        <f t="array" ref="AK377">IF(COUNT(IF($Q$5:$Q$54=$AB377,IF($G$5:$G$54=AK$367,$S$5:$S$54,""),""))=0,"-",AVERAGE(IF($Q$5:$Q$54=$AB377,IF($G$5:$G$54=AK$367,$S$5:$S$54,""))))</f>
        <v>-</v>
      </c>
      <c r="AL377" s="357">
        <f t="array" ref="AL377">IF(COUNT(IF($Q$5:$Q$54=$AB377,IF($G$5:$G$54=AL$367,$S$5:$S$54,""),""))=0,"-",AVERAGE(IF($Q$5:$Q$54=$AB377,IF($G$5:$G$54=AL$367,$S$5:$S$54,""))))</f>
        <v>5.6694670951383842E-2</v>
      </c>
      <c r="AM377" s="357" t="str">
        <f t="array" ref="AM377">IF(COUNT(IF($Q$5:$Q$54=$AB377,IF($G$5:$G$54=AM$367,$S$5:$S$54,""),""))=0,"-",AVERAGE(IF($Q$5:$Q$54=$AB377,IF($G$5:$G$54=AM$367,$S$5:$S$54,""))))</f>
        <v>-</v>
      </c>
      <c r="AN377" s="357" t="str">
        <f t="array" ref="AN377">IF(COUNT(IF($Q$5:$Q$54=$AB377,IF($G$5:$G$54=AN$367,$S$5:$S$54,""),""))=0,"-",AVERAGE(IF($Q$5:$Q$54=$AB377,IF($G$5:$G$54=AN$367,$S$5:$S$54,""))))</f>
        <v>-</v>
      </c>
      <c r="AO377" s="359">
        <f t="array" ref="AO377">IF(AO355&gt;1,AVERAGE(IF($Q$5:$Q$54=$AB377,$S$5:$S$54,"-")),"-")</f>
        <v>3.5011020622276123E-2</v>
      </c>
      <c r="AP377" s="19"/>
      <c r="AQ377" s="19"/>
      <c r="AR377" s="19"/>
      <c r="AS377" s="19"/>
      <c r="AT377" s="19"/>
      <c r="AU377" s="19"/>
      <c r="AV377" s="19"/>
      <c r="AW377" s="19"/>
      <c r="AX377" s="19"/>
      <c r="AY377" s="19"/>
      <c r="AZ377" s="19"/>
      <c r="BA377" s="19"/>
      <c r="BB377" s="19"/>
      <c r="BE377" s="12"/>
      <c r="BF377" s="12"/>
      <c r="BG377" s="12"/>
      <c r="BH377" s="12"/>
      <c r="BI377" s="12"/>
      <c r="BJ377" s="12"/>
      <c r="BK377" s="12"/>
      <c r="BL377" s="12"/>
      <c r="BM377" s="12"/>
      <c r="BN377" s="12"/>
      <c r="BO377" s="12"/>
      <c r="BP377" s="12"/>
      <c r="BQ377" s="12"/>
      <c r="BR377" s="12"/>
      <c r="BS377" s="12"/>
      <c r="BT377" s="12"/>
    </row>
    <row r="378" spans="1:72">
      <c r="A378" s="19"/>
      <c r="B378" s="19"/>
      <c r="C378" s="19"/>
      <c r="D378" s="19"/>
      <c r="E378" s="89"/>
      <c r="F378" s="89"/>
      <c r="G378" s="19"/>
      <c r="H378" s="90"/>
      <c r="I378" s="90"/>
      <c r="J378" s="19"/>
      <c r="K378" s="19"/>
      <c r="L378" s="19"/>
      <c r="M378" s="19"/>
      <c r="N378" s="19"/>
      <c r="O378" s="19"/>
      <c r="P378" s="19"/>
      <c r="Q378" s="141"/>
      <c r="R378" s="141"/>
      <c r="S378" s="141"/>
      <c r="T378" s="141"/>
      <c r="U378" s="141"/>
      <c r="V378" s="141"/>
      <c r="W378" s="141"/>
      <c r="X378" s="141"/>
      <c r="Y378" s="19"/>
      <c r="Z378" s="19"/>
      <c r="AA378" s="19"/>
      <c r="AB378" s="140">
        <v>9</v>
      </c>
      <c r="AC378" s="357" t="str">
        <f t="array" ref="AC378">IF(COUNT(IF($Q$5:$Q$54=$AB378,IF($G$5:$G$54=AC$367,$S$5:$S$54,""),""))=0,"-",AVERAGE(IF($Q$5:$Q$54=$AB378,IF($G$5:$G$54=AC$367,$S$5:$S$54,""))))</f>
        <v>-</v>
      </c>
      <c r="AD378" s="357" t="str">
        <f t="array" ref="AD378">IF(COUNT(IF($Q$5:$Q$54=$AB378,IF($G$5:$G$54=AD$367,$S$5:$S$54,""),""))=0,"-",AVERAGE(IF($Q$5:$Q$54=$AB378,IF($G$5:$G$54=AD$367,$S$5:$S$54,""))))</f>
        <v>-</v>
      </c>
      <c r="AE378" s="357" t="str">
        <f t="array" ref="AE378">IF(COUNT(IF($Q$5:$Q$54=$AB378,IF($G$5:$G$54=AE$367,$S$5:$S$54,""),""))=0,"-",AVERAGE(IF($Q$5:$Q$54=$AB378,IF($G$5:$G$54=AE$367,$S$5:$S$54,""))))</f>
        <v>-</v>
      </c>
      <c r="AF378" s="357">
        <f t="array" ref="AF378">IF(COUNT(IF($Q$5:$Q$54=$AB378,IF($G$5:$G$54=AF$367,$S$5:$S$54,""),""))=0,"-",AVERAGE(IF($Q$5:$Q$54=$AB378,IF($G$5:$G$54=AF$367,$S$5:$S$54,""))))</f>
        <v>5.0235784387302147E-2</v>
      </c>
      <c r="AG378" s="357" t="str">
        <f t="array" ref="AG378">IF(COUNT(IF($Q$5:$Q$54=$AB378,IF($G$5:$G$54=AG$367,$S$5:$S$54,""),""))=0,"-",AVERAGE(IF($Q$5:$Q$54=$AB378,IF($G$5:$G$54=AG$367,$S$5:$S$54,""))))</f>
        <v>-</v>
      </c>
      <c r="AH378" s="357" t="str">
        <f t="array" ref="AH378">IF(COUNT(IF($Q$5:$Q$54=$AB378,IF($G$5:$G$54=AH$367,$S$5:$S$54,""),""))=0,"-",AVERAGE(IF($Q$5:$Q$54=$AB378,IF($G$5:$G$54=AH$367,$S$5:$S$54,""))))</f>
        <v>-</v>
      </c>
      <c r="AI378" s="357" t="str">
        <f t="array" ref="AI378">IF(COUNT(IF($Q$5:$Q$54=$AB378,IF($G$5:$G$54=AI$367,$S$5:$S$54,""),""))=0,"-",AVERAGE(IF($Q$5:$Q$54=$AB378,IF($G$5:$G$54=AI$367,$S$5:$S$54,""))))</f>
        <v>-</v>
      </c>
      <c r="AJ378" s="357" t="str">
        <f t="array" ref="AJ378">IF(COUNT(IF($Q$5:$Q$54=$AB378,IF($G$5:$G$54=AJ$367,$S$5:$S$54,""),""))=0,"-",AVERAGE(IF($Q$5:$Q$54=$AB378,IF($G$5:$G$54=AJ$367,$S$5:$S$54,""))))</f>
        <v>-</v>
      </c>
      <c r="AK378" s="357" t="str">
        <f t="array" ref="AK378">IF(COUNT(IF($Q$5:$Q$54=$AB378,IF($G$5:$G$54=AK$367,$S$5:$S$54,""),""))=0,"-",AVERAGE(IF($Q$5:$Q$54=$AB378,IF($G$5:$G$54=AK$367,$S$5:$S$54,""))))</f>
        <v>-</v>
      </c>
      <c r="AL378" s="357">
        <f t="array" ref="AL378">IF(COUNT(IF($Q$5:$Q$54=$AB378,IF($G$5:$G$54=AL$367,$S$5:$S$54,""),""))=0,"-",AVERAGE(IF($Q$5:$Q$54=$AB378,IF($G$5:$G$54=AL$367,$S$5:$S$54,""))))</f>
        <v>5.3571428571428555E-2</v>
      </c>
      <c r="AM378" s="357" t="str">
        <f t="array" ref="AM378">IF(COUNT(IF($Q$5:$Q$54=$AB378,IF($G$5:$G$54=AM$367,$S$5:$S$54,""),""))=0,"-",AVERAGE(IF($Q$5:$Q$54=$AB378,IF($G$5:$G$54=AM$367,$S$5:$S$54,""))))</f>
        <v>-</v>
      </c>
      <c r="AN378" s="357" t="str">
        <f t="array" ref="AN378">IF(COUNT(IF($Q$5:$Q$54=$AB378,IF($G$5:$G$54=AN$367,$S$5:$S$54,""),""))=0,"-",AVERAGE(IF($Q$5:$Q$54=$AB378,IF($G$5:$G$54=AN$367,$S$5:$S$54,""))))</f>
        <v>-</v>
      </c>
      <c r="AO378" s="359">
        <f t="array" ref="AO378">IF(AO356&gt;1,AVERAGE(IF($Q$5:$Q$54=$AB378,$S$5:$S$54,"-")),"-")</f>
        <v>5.1903606479365351E-2</v>
      </c>
      <c r="AP378" s="19"/>
      <c r="AQ378" s="19"/>
      <c r="AR378" s="19"/>
      <c r="AS378" s="19"/>
      <c r="AT378" s="19"/>
      <c r="AU378" s="19"/>
      <c r="AV378" s="19"/>
      <c r="AW378" s="19"/>
      <c r="AX378" s="19"/>
      <c r="AY378" s="19"/>
      <c r="AZ378" s="19"/>
      <c r="BA378" s="19"/>
      <c r="BB378" s="19"/>
      <c r="BE378" s="12"/>
      <c r="BF378" s="12"/>
      <c r="BG378" s="12"/>
      <c r="BH378" s="12"/>
      <c r="BI378" s="12"/>
      <c r="BJ378" s="12"/>
      <c r="BK378" s="12"/>
      <c r="BL378" s="12"/>
      <c r="BM378" s="12"/>
      <c r="BN378" s="12"/>
      <c r="BO378" s="12"/>
      <c r="BP378" s="12"/>
      <c r="BQ378" s="12"/>
      <c r="BR378" s="12"/>
      <c r="BS378" s="12"/>
      <c r="BT378" s="12"/>
    </row>
    <row r="379" spans="1:72">
      <c r="A379" s="19"/>
      <c r="B379" s="19"/>
      <c r="C379" s="19"/>
      <c r="D379" s="19"/>
      <c r="E379" s="89"/>
      <c r="F379" s="89"/>
      <c r="G379" s="19"/>
      <c r="H379" s="90"/>
      <c r="I379" s="90"/>
      <c r="J379" s="19"/>
      <c r="K379" s="19"/>
      <c r="L379" s="19"/>
      <c r="M379" s="19"/>
      <c r="N379" s="19"/>
      <c r="O379" s="19"/>
      <c r="P379" s="19"/>
      <c r="Q379" s="141"/>
      <c r="R379" s="141"/>
      <c r="S379" s="141"/>
      <c r="T379" s="141"/>
      <c r="U379" s="141"/>
      <c r="V379" s="141"/>
      <c r="W379" s="141"/>
      <c r="X379" s="141"/>
      <c r="Y379" s="19"/>
      <c r="Z379" s="19"/>
      <c r="AA379" s="19"/>
      <c r="AB379" s="140">
        <v>10</v>
      </c>
      <c r="AC379" s="357" t="str">
        <f t="array" ref="AC379">IF(COUNT(IF($Q$5:$Q$54=$AB379,IF($G$5:$G$54=AC$367,$S$5:$S$54,""),""))=0,"-",AVERAGE(IF($Q$5:$Q$54=$AB379,IF($G$5:$G$54=AC$367,$S$5:$S$54,""))))</f>
        <v>-</v>
      </c>
      <c r="AD379" s="357" t="str">
        <f t="array" ref="AD379">IF(COUNT(IF($Q$5:$Q$54=$AB379,IF($G$5:$G$54=AD$367,$S$5:$S$54,""),""))=0,"-",AVERAGE(IF($Q$5:$Q$54=$AB379,IF($G$5:$G$54=AD$367,$S$5:$S$54,""))))</f>
        <v>-</v>
      </c>
      <c r="AE379" s="357" t="str">
        <f t="array" ref="AE379">IF(COUNT(IF($Q$5:$Q$54=$AB379,IF($G$5:$G$54=AE$367,$S$5:$S$54,""),""))=0,"-",AVERAGE(IF($Q$5:$Q$54=$AB379,IF($G$5:$G$54=AE$367,$S$5:$S$54,""))))</f>
        <v>-</v>
      </c>
      <c r="AF379" s="357">
        <f t="array" ref="AF379">IF(COUNT(IF($Q$5:$Q$54=$AB379,IF($G$5:$G$54=AF$367,$S$5:$S$54,""),""))=0,"-",AVERAGE(IF($Q$5:$Q$54=$AB379,IF($G$5:$G$54=AF$367,$S$5:$S$54,""))))</f>
        <v>1.6129032258064512E-2</v>
      </c>
      <c r="AG379" s="357" t="str">
        <f t="array" ref="AG379">IF(COUNT(IF($Q$5:$Q$54=$AB379,IF($G$5:$G$54=AG$367,$S$5:$S$54,""),""))=0,"-",AVERAGE(IF($Q$5:$Q$54=$AB379,IF($G$5:$G$54=AG$367,$S$5:$S$54,""))))</f>
        <v>-</v>
      </c>
      <c r="AH379" s="357" t="str">
        <f t="array" ref="AH379">IF(COUNT(IF($Q$5:$Q$54=$AB379,IF($G$5:$G$54=AH$367,$S$5:$S$54,""),""))=0,"-",AVERAGE(IF($Q$5:$Q$54=$AB379,IF($G$5:$G$54=AH$367,$S$5:$S$54,""))))</f>
        <v>-</v>
      </c>
      <c r="AI379" s="357" t="str">
        <f t="array" ref="AI379">IF(COUNT(IF($Q$5:$Q$54=$AB379,IF($G$5:$G$54=AI$367,$S$5:$S$54,""),""))=0,"-",AVERAGE(IF($Q$5:$Q$54=$AB379,IF($G$5:$G$54=AI$367,$S$5:$S$54,""))))</f>
        <v>-</v>
      </c>
      <c r="AJ379" s="357" t="str">
        <f t="array" ref="AJ379">IF(COUNT(IF($Q$5:$Q$54=$AB379,IF($G$5:$G$54=AJ$367,$S$5:$S$54,""),""))=0,"-",AVERAGE(IF($Q$5:$Q$54=$AB379,IF($G$5:$G$54=AJ$367,$S$5:$S$54,""))))</f>
        <v>-</v>
      </c>
      <c r="AK379" s="357" t="str">
        <f t="array" ref="AK379">IF(COUNT(IF($Q$5:$Q$54=$AB379,IF($G$5:$G$54=AK$367,$S$5:$S$54,""),""))=0,"-",AVERAGE(IF($Q$5:$Q$54=$AB379,IF($G$5:$G$54=AK$367,$S$5:$S$54,""))))</f>
        <v>-</v>
      </c>
      <c r="AL379" s="357">
        <f t="array" ref="AL379">IF(COUNT(IF($Q$5:$Q$54=$AB379,IF($G$5:$G$54=AL$367,$S$5:$S$54,""),""))=0,"-",AVERAGE(IF($Q$5:$Q$54=$AB379,IF($G$5:$G$54=AL$367,$S$5:$S$54,""))))</f>
        <v>6.0767718125797829E-2</v>
      </c>
      <c r="AM379" s="357" t="str">
        <f t="array" ref="AM379">IF(COUNT(IF($Q$5:$Q$54=$AB379,IF($G$5:$G$54=AM$367,$S$5:$S$54,""),""))=0,"-",AVERAGE(IF($Q$5:$Q$54=$AB379,IF($G$5:$G$54=AM$367,$S$5:$S$54,""))))</f>
        <v>-</v>
      </c>
      <c r="AN379" s="357" t="str">
        <f t="array" ref="AN379">IF(COUNT(IF($Q$5:$Q$54=$AB379,IF($G$5:$G$54=AN$367,$S$5:$S$54,""),""))=0,"-",AVERAGE(IF($Q$5:$Q$54=$AB379,IF($G$5:$G$54=AN$367,$S$5:$S$54,""))))</f>
        <v>-</v>
      </c>
      <c r="AO379" s="359">
        <f t="array" ref="AO379">IF(AO357&gt;1,AVERAGE(IF($Q$5:$Q$54=$AB379,$S$5:$S$54,"-")),"-")</f>
        <v>2.7288703724997844E-2</v>
      </c>
      <c r="AP379" s="19"/>
      <c r="AQ379" s="19"/>
      <c r="AR379" s="19"/>
      <c r="AS379" s="19"/>
      <c r="AT379" s="19"/>
      <c r="AU379" s="19"/>
      <c r="AV379" s="19"/>
      <c r="AW379" s="19"/>
      <c r="AX379" s="19"/>
      <c r="AY379" s="19"/>
      <c r="AZ379" s="19"/>
      <c r="BA379" s="19"/>
      <c r="BB379" s="19"/>
      <c r="BE379" s="12"/>
      <c r="BF379" s="12"/>
      <c r="BG379" s="12"/>
      <c r="BH379" s="12"/>
      <c r="BI379" s="12"/>
      <c r="BJ379" s="12"/>
      <c r="BK379" s="12"/>
      <c r="BL379" s="12"/>
      <c r="BM379" s="12"/>
      <c r="BN379" s="12"/>
      <c r="BO379" s="12"/>
      <c r="BP379" s="12"/>
      <c r="BQ379" s="12"/>
      <c r="BR379" s="12"/>
      <c r="BS379" s="12"/>
      <c r="BT379" s="12"/>
    </row>
    <row r="380" spans="1:72">
      <c r="A380" s="19"/>
      <c r="B380" s="19"/>
      <c r="C380" s="19"/>
      <c r="D380" s="19"/>
      <c r="E380" s="89"/>
      <c r="F380" s="89"/>
      <c r="G380" s="19"/>
      <c r="H380" s="90"/>
      <c r="I380" s="90"/>
      <c r="J380" s="19"/>
      <c r="K380" s="19"/>
      <c r="L380" s="19"/>
      <c r="M380" s="19"/>
      <c r="N380" s="19"/>
      <c r="O380" s="19"/>
      <c r="P380" s="19"/>
      <c r="Q380" s="141"/>
      <c r="R380" s="141"/>
      <c r="S380" s="141"/>
      <c r="T380" s="141"/>
      <c r="U380" s="141"/>
      <c r="V380" s="141"/>
      <c r="W380" s="141"/>
      <c r="X380" s="141"/>
      <c r="Y380" s="19"/>
      <c r="Z380" s="19"/>
      <c r="AA380" s="19"/>
      <c r="AB380" s="140">
        <v>11</v>
      </c>
      <c r="AC380" s="357" t="str">
        <f t="array" ref="AC380">IF(COUNT(IF($Q$5:$Q$54=$AB380,IF($G$5:$G$54=AC$367,$S$5:$S$54,""),""))=0,"-",AVERAGE(IF($Q$5:$Q$54=$AB380,IF($G$5:$G$54=AC$367,$S$5:$S$54,""))))</f>
        <v>-</v>
      </c>
      <c r="AD380" s="357" t="str">
        <f t="array" ref="AD380">IF(COUNT(IF($Q$5:$Q$54=$AB380,IF($G$5:$G$54=AD$367,$S$5:$S$54,""),""))=0,"-",AVERAGE(IF($Q$5:$Q$54=$AB380,IF($G$5:$G$54=AD$367,$S$5:$S$54,""))))</f>
        <v>-</v>
      </c>
      <c r="AE380" s="357" t="str">
        <f t="array" ref="AE380">IF(COUNT(IF($Q$5:$Q$54=$AB380,IF($G$5:$G$54=AE$367,$S$5:$S$54,""),""))=0,"-",AVERAGE(IF($Q$5:$Q$54=$AB380,IF($G$5:$G$54=AE$367,$S$5:$S$54,""))))</f>
        <v>-</v>
      </c>
      <c r="AF380" s="357">
        <f t="array" ref="AF380">IF(COUNT(IF($Q$5:$Q$54=$AB380,IF($G$5:$G$54=AF$367,$S$5:$S$54,""),""))=0,"-",AVERAGE(IF($Q$5:$Q$54=$AB380,IF($G$5:$G$54=AF$367,$S$5:$S$54,""))))</f>
        <v>4.0453451610707292E-2</v>
      </c>
      <c r="AG380" s="357" t="str">
        <f t="array" ref="AG380">IF(COUNT(IF($Q$5:$Q$54=$AB380,IF($G$5:$G$54=AG$367,$S$5:$S$54,""),""))=0,"-",AVERAGE(IF($Q$5:$Q$54=$AB380,IF($G$5:$G$54=AG$367,$S$5:$S$54,""))))</f>
        <v>-</v>
      </c>
      <c r="AH380" s="357" t="str">
        <f t="array" ref="AH380">IF(COUNT(IF($Q$5:$Q$54=$AB380,IF($G$5:$G$54=AH$367,$S$5:$S$54,""),""))=0,"-",AVERAGE(IF($Q$5:$Q$54=$AB380,IF($G$5:$G$54=AH$367,$S$5:$S$54,""))))</f>
        <v>-</v>
      </c>
      <c r="AI380" s="357" t="str">
        <f t="array" ref="AI380">IF(COUNT(IF($Q$5:$Q$54=$AB380,IF($G$5:$G$54=AI$367,$S$5:$S$54,""),""))=0,"-",AVERAGE(IF($Q$5:$Q$54=$AB380,IF($G$5:$G$54=AI$367,$S$5:$S$54,""))))</f>
        <v>-</v>
      </c>
      <c r="AJ380" s="357" t="str">
        <f t="array" ref="AJ380">IF(COUNT(IF($Q$5:$Q$54=$AB380,IF($G$5:$G$54=AJ$367,$S$5:$S$54,""),""))=0,"-",AVERAGE(IF($Q$5:$Q$54=$AB380,IF($G$5:$G$54=AJ$367,$S$5:$S$54,""))))</f>
        <v>-</v>
      </c>
      <c r="AK380" s="357" t="str">
        <f t="array" ref="AK380">IF(COUNT(IF($Q$5:$Q$54=$AB380,IF($G$5:$G$54=AK$367,$S$5:$S$54,""),""))=0,"-",AVERAGE(IF($Q$5:$Q$54=$AB380,IF($G$5:$G$54=AK$367,$S$5:$S$54,""))))</f>
        <v>-</v>
      </c>
      <c r="AL380" s="357">
        <f t="array" ref="AL380">IF(COUNT(IF($Q$5:$Q$54=$AB380,IF($G$5:$G$54=AL$367,$S$5:$S$54,""),""))=0,"-",AVERAGE(IF($Q$5:$Q$54=$AB380,IF($G$5:$G$54=AL$367,$S$5:$S$54,""))))</f>
        <v>0.12121830534626529</v>
      </c>
      <c r="AM380" s="357" t="str">
        <f t="array" ref="AM380">IF(COUNT(IF($Q$5:$Q$54=$AB380,IF($G$5:$G$54=AM$367,$S$5:$S$54,""),""))=0,"-",AVERAGE(IF($Q$5:$Q$54=$AB380,IF($G$5:$G$54=AM$367,$S$5:$S$54,""))))</f>
        <v>-</v>
      </c>
      <c r="AN380" s="357" t="str">
        <f t="array" ref="AN380">IF(COUNT(IF($Q$5:$Q$54=$AB380,IF($G$5:$G$54=AN$367,$S$5:$S$54,""),""))=0,"-",AVERAGE(IF($Q$5:$Q$54=$AB380,IF($G$5:$G$54=AN$367,$S$5:$S$54,""))))</f>
        <v>-</v>
      </c>
      <c r="AO380" s="359">
        <f t="array" ref="AO380">IF(AO358&gt;1,AVERAGE(IF($Q$5:$Q$54=$AB380,$S$5:$S$54,"-")),"-")</f>
        <v>6.7375069522559963E-2</v>
      </c>
      <c r="AP380" s="19"/>
      <c r="AQ380" s="19"/>
      <c r="AR380" s="19"/>
      <c r="AS380" s="19"/>
      <c r="AT380" s="19"/>
      <c r="AU380" s="19"/>
      <c r="AV380" s="19"/>
      <c r="AW380" s="19"/>
      <c r="AX380" s="19"/>
      <c r="AY380" s="19"/>
      <c r="AZ380" s="19"/>
      <c r="BA380" s="19"/>
      <c r="BB380" s="19"/>
      <c r="BE380" s="12"/>
      <c r="BF380" s="12"/>
      <c r="BG380" s="12"/>
      <c r="BH380" s="12"/>
      <c r="BI380" s="12"/>
      <c r="BJ380" s="12"/>
      <c r="BK380" s="12"/>
      <c r="BL380" s="12"/>
      <c r="BM380" s="12"/>
      <c r="BN380" s="12"/>
      <c r="BO380" s="12"/>
      <c r="BP380" s="12"/>
      <c r="BQ380" s="12"/>
      <c r="BR380" s="12"/>
      <c r="BS380" s="12"/>
      <c r="BT380" s="12"/>
    </row>
    <row r="381" spans="1:72">
      <c r="A381" s="19"/>
      <c r="B381" s="19"/>
      <c r="C381" s="19"/>
      <c r="D381" s="19"/>
      <c r="E381" s="89"/>
      <c r="F381" s="89"/>
      <c r="G381" s="19"/>
      <c r="H381" s="90"/>
      <c r="I381" s="90"/>
      <c r="J381" s="19"/>
      <c r="K381" s="19"/>
      <c r="L381" s="19"/>
      <c r="M381" s="19"/>
      <c r="N381" s="19"/>
      <c r="O381" s="19"/>
      <c r="P381" s="19"/>
      <c r="Q381" s="141"/>
      <c r="R381" s="141"/>
      <c r="S381" s="141"/>
      <c r="T381" s="141"/>
      <c r="U381" s="141"/>
      <c r="V381" s="141"/>
      <c r="W381" s="141"/>
      <c r="X381" s="141"/>
      <c r="Y381" s="19"/>
      <c r="Z381" s="19"/>
      <c r="AA381" s="19"/>
      <c r="AB381" s="140">
        <v>12</v>
      </c>
      <c r="AC381" s="357" t="str">
        <f t="array" ref="AC381">IF(COUNT(IF($Q$5:$Q$54=$AB381,IF($G$5:$G$54=AC$367,$S$5:$S$54,""),""))=0,"-",AVERAGE(IF($Q$5:$Q$54=$AB381,IF($G$5:$G$54=AC$367,$S$5:$S$54,""))))</f>
        <v>-</v>
      </c>
      <c r="AD381" s="357" t="str">
        <f t="array" ref="AD381">IF(COUNT(IF($Q$5:$Q$54=$AB381,IF($G$5:$G$54=AD$367,$S$5:$S$54,""),""))=0,"-",AVERAGE(IF($Q$5:$Q$54=$AB381,IF($G$5:$G$54=AD$367,$S$5:$S$54,""))))</f>
        <v>-</v>
      </c>
      <c r="AE381" s="357" t="str">
        <f t="array" ref="AE381">IF(COUNT(IF($Q$5:$Q$54=$AB381,IF($G$5:$G$54=AE$367,$S$5:$S$54,""),""))=0,"-",AVERAGE(IF($Q$5:$Q$54=$AB381,IF($G$5:$G$54=AE$367,$S$5:$S$54,""))))</f>
        <v>-</v>
      </c>
      <c r="AF381" s="357" t="str">
        <f t="array" ref="AF381">IF(COUNT(IF($Q$5:$Q$54=$AB381,IF($G$5:$G$54=AF$367,$S$5:$S$54,""),""))=0,"-",AVERAGE(IF($Q$5:$Q$54=$AB381,IF($G$5:$G$54=AF$367,$S$5:$S$54,""))))</f>
        <v>-</v>
      </c>
      <c r="AG381" s="357" t="str">
        <f t="array" ref="AG381">IF(COUNT(IF($Q$5:$Q$54=$AB381,IF($G$5:$G$54=AG$367,$S$5:$S$54,""),""))=0,"-",AVERAGE(IF($Q$5:$Q$54=$AB381,IF($G$5:$G$54=AG$367,$S$5:$S$54,""))))</f>
        <v>-</v>
      </c>
      <c r="AH381" s="357" t="str">
        <f t="array" ref="AH381">IF(COUNT(IF($Q$5:$Q$54=$AB381,IF($G$5:$G$54=AH$367,$S$5:$S$54,""),""))=0,"-",AVERAGE(IF($Q$5:$Q$54=$AB381,IF($G$5:$G$54=AH$367,$S$5:$S$54,""))))</f>
        <v>-</v>
      </c>
      <c r="AI381" s="357">
        <f t="array" ref="AI381">IF(COUNT(IF($Q$5:$Q$54=$AB381,IF($G$5:$G$54=AI$367,$S$5:$S$54,""),""))=0,"-",AVERAGE(IF($Q$5:$Q$54=$AB381,IF($G$5:$G$54=AI$367,$S$5:$S$54,""))))</f>
        <v>4.5609773944735719E-2</v>
      </c>
      <c r="AJ381" s="357" t="str">
        <f t="array" ref="AJ381">IF(COUNT(IF($Q$5:$Q$54=$AB381,IF($G$5:$G$54=AJ$367,$S$5:$S$54,""),""))=0,"-",AVERAGE(IF($Q$5:$Q$54=$AB381,IF($G$5:$G$54=AJ$367,$S$5:$S$54,""))))</f>
        <v>-</v>
      </c>
      <c r="AK381" s="357" t="str">
        <f t="array" ref="AK381">IF(COUNT(IF($Q$5:$Q$54=$AB381,IF($G$5:$G$54=AK$367,$S$5:$S$54,""),""))=0,"-",AVERAGE(IF($Q$5:$Q$54=$AB381,IF($G$5:$G$54=AK$367,$S$5:$S$54,""))))</f>
        <v>-</v>
      </c>
      <c r="AL381" s="357" t="str">
        <f t="array" ref="AL381">IF(COUNT(IF($Q$5:$Q$54=$AB381,IF($G$5:$G$54=AL$367,$S$5:$S$54,""),""))=0,"-",AVERAGE(IF($Q$5:$Q$54=$AB381,IF($G$5:$G$54=AL$367,$S$5:$S$54,""))))</f>
        <v>-</v>
      </c>
      <c r="AM381" s="357" t="str">
        <f t="array" ref="AM381">IF(COUNT(IF($Q$5:$Q$54=$AB381,IF($G$5:$G$54=AM$367,$S$5:$S$54,""),""))=0,"-",AVERAGE(IF($Q$5:$Q$54=$AB381,IF($G$5:$G$54=AM$367,$S$5:$S$54,""))))</f>
        <v>-</v>
      </c>
      <c r="AN381" s="357" t="str">
        <f t="array" ref="AN381">IF(COUNT(IF($Q$5:$Q$54=$AB381,IF($G$5:$G$54=AN$367,$S$5:$S$54,""),""))=0,"-",AVERAGE(IF($Q$5:$Q$54=$AB381,IF($G$5:$G$54=AN$367,$S$5:$S$54,""))))</f>
        <v>-</v>
      </c>
      <c r="AO381" s="359" t="str">
        <f t="array" ref="AO381">IF(AO359&gt;1,AVERAGE(IF($Q$5:$Q$54=$AB381,$S$5:$S$54,"-")),"-")</f>
        <v>-</v>
      </c>
      <c r="AP381" s="19"/>
      <c r="AQ381" s="19"/>
      <c r="AR381" s="19"/>
      <c r="AS381" s="19"/>
      <c r="AT381" s="19"/>
      <c r="AU381" s="19"/>
      <c r="AV381" s="19"/>
      <c r="AW381" s="19"/>
      <c r="AX381" s="19"/>
      <c r="AY381" s="19"/>
      <c r="AZ381" s="19"/>
      <c r="BA381" s="19"/>
      <c r="BB381" s="19"/>
      <c r="BE381" s="12"/>
      <c r="BF381" s="12"/>
      <c r="BG381" s="12"/>
      <c r="BH381" s="12"/>
      <c r="BI381" s="12"/>
      <c r="BJ381" s="12"/>
      <c r="BK381" s="12"/>
      <c r="BL381" s="12"/>
      <c r="BM381" s="12"/>
      <c r="BN381" s="12"/>
      <c r="BO381" s="12"/>
      <c r="BP381" s="12"/>
      <c r="BQ381" s="12"/>
      <c r="BR381" s="12"/>
      <c r="BS381" s="12"/>
      <c r="BT381" s="12"/>
    </row>
    <row r="382" spans="1:72">
      <c r="A382" s="19"/>
      <c r="B382" s="19"/>
      <c r="C382" s="19"/>
      <c r="D382" s="19"/>
      <c r="E382" s="89"/>
      <c r="F382" s="89"/>
      <c r="G382" s="19"/>
      <c r="H382" s="90"/>
      <c r="I382" s="90"/>
      <c r="J382" s="19"/>
      <c r="K382" s="19"/>
      <c r="L382" s="19"/>
      <c r="M382" s="19"/>
      <c r="N382" s="19"/>
      <c r="O382" s="19"/>
      <c r="P382" s="19"/>
      <c r="Q382" s="141"/>
      <c r="R382" s="141"/>
      <c r="S382" s="141"/>
      <c r="T382" s="141"/>
      <c r="U382" s="141"/>
      <c r="V382" s="141"/>
      <c r="W382" s="141"/>
      <c r="X382" s="141"/>
      <c r="Y382" s="19"/>
      <c r="Z382" s="19"/>
      <c r="AA382" s="19"/>
      <c r="AB382" s="140">
        <v>13</v>
      </c>
      <c r="AC382" s="357" t="str">
        <f t="array" ref="AC382">IF(COUNT(IF($Q$5:$Q$54=$AB382,IF($G$5:$G$54=AC$367,$S$5:$S$54,""),""))=0,"-",AVERAGE(IF($Q$5:$Q$54=$AB382,IF($G$5:$G$54=AC$367,$S$5:$S$54,""))))</f>
        <v>-</v>
      </c>
      <c r="AD382" s="357" t="str">
        <f t="array" ref="AD382">IF(COUNT(IF($Q$5:$Q$54=$AB382,IF($G$5:$G$54=AD$367,$S$5:$S$54,""),""))=0,"-",AVERAGE(IF($Q$5:$Q$54=$AB382,IF($G$5:$G$54=AD$367,$S$5:$S$54,""))))</f>
        <v>-</v>
      </c>
      <c r="AE382" s="357" t="str">
        <f t="array" ref="AE382">IF(COUNT(IF($Q$5:$Q$54=$AB382,IF($G$5:$G$54=AE$367,$S$5:$S$54,""),""))=0,"-",AVERAGE(IF($Q$5:$Q$54=$AB382,IF($G$5:$G$54=AE$367,$S$5:$S$54,""))))</f>
        <v>-</v>
      </c>
      <c r="AF382" s="357" t="str">
        <f t="array" ref="AF382">IF(COUNT(IF($Q$5:$Q$54=$AB382,IF($G$5:$G$54=AF$367,$S$5:$S$54,""),""))=0,"-",AVERAGE(IF($Q$5:$Q$54=$AB382,IF($G$5:$G$54=AF$367,$S$5:$S$54,""))))</f>
        <v>-</v>
      </c>
      <c r="AG382" s="357" t="str">
        <f t="array" ref="AG382">IF(COUNT(IF($Q$5:$Q$54=$AB382,IF($G$5:$G$54=AG$367,$S$5:$S$54,""),""))=0,"-",AVERAGE(IF($Q$5:$Q$54=$AB382,IF($G$5:$G$54=AG$367,$S$5:$S$54,""))))</f>
        <v>-</v>
      </c>
      <c r="AH382" s="357" t="str">
        <f t="array" ref="AH382">IF(COUNT(IF($Q$5:$Q$54=$AB382,IF($G$5:$G$54=AH$367,$S$5:$S$54,""),""))=0,"-",AVERAGE(IF($Q$5:$Q$54=$AB382,IF($G$5:$G$54=AH$367,$S$5:$S$54,""))))</f>
        <v>-</v>
      </c>
      <c r="AI382" s="357" t="str">
        <f t="array" ref="AI382">IF(COUNT(IF($Q$5:$Q$54=$AB382,IF($G$5:$G$54=AI$367,$S$5:$S$54,""),""))=0,"-",AVERAGE(IF($Q$5:$Q$54=$AB382,IF($G$5:$G$54=AI$367,$S$5:$S$54,""))))</f>
        <v>-</v>
      </c>
      <c r="AJ382" s="357" t="str">
        <f t="array" ref="AJ382">IF(COUNT(IF($Q$5:$Q$54=$AB382,IF($G$5:$G$54=AJ$367,$S$5:$S$54,""),""))=0,"-",AVERAGE(IF($Q$5:$Q$54=$AB382,IF($G$5:$G$54=AJ$367,$S$5:$S$54,""))))</f>
        <v>-</v>
      </c>
      <c r="AK382" s="357" t="str">
        <f t="array" ref="AK382">IF(COUNT(IF($Q$5:$Q$54=$AB382,IF($G$5:$G$54=AK$367,$S$5:$S$54,""),""))=0,"-",AVERAGE(IF($Q$5:$Q$54=$AB382,IF($G$5:$G$54=AK$367,$S$5:$S$54,""))))</f>
        <v>-</v>
      </c>
      <c r="AL382" s="357" t="str">
        <f t="array" ref="AL382">IF(COUNT(IF($Q$5:$Q$54=$AB382,IF($G$5:$G$54=AL$367,$S$5:$S$54,""),""))=0,"-",AVERAGE(IF($Q$5:$Q$54=$AB382,IF($G$5:$G$54=AL$367,$S$5:$S$54,""))))</f>
        <v>-</v>
      </c>
      <c r="AM382" s="357" t="str">
        <f t="array" ref="AM382">IF(COUNT(IF($Q$5:$Q$54=$AB382,IF($G$5:$G$54=AM$367,$S$5:$S$54,""),""))=0,"-",AVERAGE(IF($Q$5:$Q$54=$AB382,IF($G$5:$G$54=AM$367,$S$5:$S$54,""))))</f>
        <v>-</v>
      </c>
      <c r="AN382" s="357" t="str">
        <f t="array" ref="AN382">IF(COUNT(IF($Q$5:$Q$54=$AB382,IF($G$5:$G$54=AN$367,$S$5:$S$54,""),""))=0,"-",AVERAGE(IF($Q$5:$Q$54=$AB382,IF($G$5:$G$54=AN$367,$S$5:$S$54,""))))</f>
        <v>-</v>
      </c>
      <c r="AO382" s="359" t="str">
        <f t="array" ref="AO382">IF(AO360&gt;1,AVERAGE(IF($Q$5:$Q$54=$AB382,$S$5:$S$54,"-")),"-")</f>
        <v>-</v>
      </c>
      <c r="AP382" s="19"/>
      <c r="AQ382" s="19"/>
      <c r="AR382" s="19"/>
      <c r="AS382" s="19"/>
      <c r="AT382" s="19"/>
      <c r="AU382" s="19"/>
      <c r="AV382" s="19"/>
      <c r="AW382" s="19"/>
      <c r="AX382" s="19"/>
      <c r="AY382" s="19"/>
      <c r="AZ382" s="19"/>
      <c r="BA382" s="19"/>
      <c r="BB382" s="19"/>
      <c r="BE382" s="12"/>
      <c r="BF382" s="12"/>
      <c r="BG382" s="12"/>
      <c r="BH382" s="12"/>
      <c r="BI382" s="12"/>
      <c r="BJ382" s="12"/>
      <c r="BK382" s="12"/>
      <c r="BL382" s="12"/>
      <c r="BM382" s="12"/>
      <c r="BN382" s="12"/>
      <c r="BO382" s="12"/>
      <c r="BP382" s="12"/>
      <c r="BQ382" s="12"/>
      <c r="BR382" s="12"/>
      <c r="BS382" s="12"/>
      <c r="BT382" s="12"/>
    </row>
    <row r="383" spans="1:72">
      <c r="A383" s="19"/>
      <c r="B383" s="19"/>
      <c r="C383" s="19"/>
      <c r="D383" s="19"/>
      <c r="E383" s="89"/>
      <c r="F383" s="89"/>
      <c r="G383" s="19"/>
      <c r="H383" s="90"/>
      <c r="I383" s="90"/>
      <c r="J383" s="19"/>
      <c r="K383" s="19"/>
      <c r="L383" s="19"/>
      <c r="M383" s="19"/>
      <c r="N383" s="19"/>
      <c r="O383" s="19"/>
      <c r="P383" s="19"/>
      <c r="Q383" s="141"/>
      <c r="R383" s="141"/>
      <c r="S383" s="141"/>
      <c r="T383" s="141"/>
      <c r="U383" s="141"/>
      <c r="V383" s="141"/>
      <c r="W383" s="141"/>
      <c r="X383" s="141"/>
      <c r="Y383" s="19"/>
      <c r="Z383" s="19"/>
      <c r="AA383" s="19"/>
      <c r="AB383" s="140">
        <v>14</v>
      </c>
      <c r="AC383" s="357" t="str">
        <f t="array" ref="AC383">IF(COUNT(IF($Q$5:$Q$54=$AB383,IF($G$5:$G$54=AC$367,$S$5:$S$54,""),""))=0,"-",AVERAGE(IF($Q$5:$Q$54=$AB383,IF($G$5:$G$54=AC$367,$S$5:$S$54,""))))</f>
        <v>-</v>
      </c>
      <c r="AD383" s="357" t="str">
        <f t="array" ref="AD383">IF(COUNT(IF($Q$5:$Q$54=$AB383,IF($G$5:$G$54=AD$367,$S$5:$S$54,""),""))=0,"-",AVERAGE(IF($Q$5:$Q$54=$AB383,IF($G$5:$G$54=AD$367,$S$5:$S$54,""))))</f>
        <v>-</v>
      </c>
      <c r="AE383" s="357" t="str">
        <f t="array" ref="AE383">IF(COUNT(IF($Q$5:$Q$54=$AB383,IF($G$5:$G$54=AE$367,$S$5:$S$54,""),""))=0,"-",AVERAGE(IF($Q$5:$Q$54=$AB383,IF($G$5:$G$54=AE$367,$S$5:$S$54,""))))</f>
        <v>-</v>
      </c>
      <c r="AF383" s="357" t="str">
        <f t="array" ref="AF383">IF(COUNT(IF($Q$5:$Q$54=$AB383,IF($G$5:$G$54=AF$367,$S$5:$S$54,""),""))=0,"-",AVERAGE(IF($Q$5:$Q$54=$AB383,IF($G$5:$G$54=AF$367,$S$5:$S$54,""))))</f>
        <v>-</v>
      </c>
      <c r="AG383" s="357" t="str">
        <f t="array" ref="AG383">IF(COUNT(IF($Q$5:$Q$54=$AB383,IF($G$5:$G$54=AG$367,$S$5:$S$54,""),""))=0,"-",AVERAGE(IF($Q$5:$Q$54=$AB383,IF($G$5:$G$54=AG$367,$S$5:$S$54,""))))</f>
        <v>-</v>
      </c>
      <c r="AH383" s="357" t="str">
        <f t="array" ref="AH383">IF(COUNT(IF($Q$5:$Q$54=$AB383,IF($G$5:$G$54=AH$367,$S$5:$S$54,""),""))=0,"-",AVERAGE(IF($Q$5:$Q$54=$AB383,IF($G$5:$G$54=AH$367,$S$5:$S$54,""))))</f>
        <v>-</v>
      </c>
      <c r="AI383" s="357" t="str">
        <f t="array" ref="AI383">IF(COUNT(IF($Q$5:$Q$54=$AB383,IF($G$5:$G$54=AI$367,$S$5:$S$54,""),""))=0,"-",AVERAGE(IF($Q$5:$Q$54=$AB383,IF($G$5:$G$54=AI$367,$S$5:$S$54,""))))</f>
        <v>-</v>
      </c>
      <c r="AJ383" s="357" t="str">
        <f t="array" ref="AJ383">IF(COUNT(IF($Q$5:$Q$54=$AB383,IF($G$5:$G$54=AJ$367,$S$5:$S$54,""),""))=0,"-",AVERAGE(IF($Q$5:$Q$54=$AB383,IF($G$5:$G$54=AJ$367,$S$5:$S$54,""))))</f>
        <v>-</v>
      </c>
      <c r="AK383" s="357" t="str">
        <f t="array" ref="AK383">IF(COUNT(IF($Q$5:$Q$54=$AB383,IF($G$5:$G$54=AK$367,$S$5:$S$54,""),""))=0,"-",AVERAGE(IF($Q$5:$Q$54=$AB383,IF($G$5:$G$54=AK$367,$S$5:$S$54,""))))</f>
        <v>-</v>
      </c>
      <c r="AL383" s="357" t="str">
        <f t="array" ref="AL383">IF(COUNT(IF($Q$5:$Q$54=$AB383,IF($G$5:$G$54=AL$367,$S$5:$S$54,""),""))=0,"-",AVERAGE(IF($Q$5:$Q$54=$AB383,IF($G$5:$G$54=AL$367,$S$5:$S$54,""))))</f>
        <v>-</v>
      </c>
      <c r="AM383" s="357" t="str">
        <f t="array" ref="AM383">IF(COUNT(IF($Q$5:$Q$54=$AB383,IF($G$5:$G$54=AM$367,$S$5:$S$54,""),""))=0,"-",AVERAGE(IF($Q$5:$Q$54=$AB383,IF($G$5:$G$54=AM$367,$S$5:$S$54,""))))</f>
        <v>-</v>
      </c>
      <c r="AN383" s="357" t="str">
        <f t="array" ref="AN383">IF(COUNT(IF($Q$5:$Q$54=$AB383,IF($G$5:$G$54=AN$367,$S$5:$S$54,""),""))=0,"-",AVERAGE(IF($Q$5:$Q$54=$AB383,IF($G$5:$G$54=AN$367,$S$5:$S$54,""))))</f>
        <v>-</v>
      </c>
      <c r="AO383" s="359" t="str">
        <f t="array" ref="AO383">IF(AO361&gt;1,AVERAGE(IF($Q$5:$Q$54=$AB383,$S$5:$S$54,"-")),"-")</f>
        <v>-</v>
      </c>
      <c r="AP383" s="19"/>
      <c r="AQ383" s="19"/>
      <c r="AR383" s="19"/>
      <c r="AS383" s="19"/>
      <c r="AT383" s="19"/>
      <c r="AU383" s="19"/>
      <c r="AV383" s="19"/>
      <c r="AW383" s="19"/>
      <c r="AX383" s="19"/>
      <c r="AY383" s="19"/>
      <c r="AZ383" s="19"/>
      <c r="BA383" s="19"/>
      <c r="BB383" s="19"/>
      <c r="BE383" s="12"/>
      <c r="BF383" s="12"/>
      <c r="BG383" s="12"/>
      <c r="BH383" s="12"/>
      <c r="BI383" s="12"/>
      <c r="BJ383" s="12"/>
      <c r="BK383" s="12"/>
      <c r="BL383" s="12"/>
      <c r="BM383" s="12"/>
      <c r="BN383" s="12"/>
      <c r="BO383" s="12"/>
      <c r="BP383" s="12"/>
      <c r="BQ383" s="12"/>
      <c r="BR383" s="12"/>
      <c r="BS383" s="12"/>
      <c r="BT383" s="12"/>
    </row>
    <row r="384" spans="1:72">
      <c r="A384" s="19"/>
      <c r="B384" s="19"/>
      <c r="C384" s="19"/>
      <c r="D384" s="19"/>
      <c r="E384" s="89"/>
      <c r="F384" s="89"/>
      <c r="G384" s="19"/>
      <c r="H384" s="90"/>
      <c r="I384" s="90"/>
      <c r="J384" s="19"/>
      <c r="K384" s="19"/>
      <c r="L384" s="19"/>
      <c r="M384" s="19"/>
      <c r="N384" s="19"/>
      <c r="O384" s="19"/>
      <c r="P384" s="19"/>
      <c r="Q384" s="141"/>
      <c r="R384" s="141"/>
      <c r="S384" s="141"/>
      <c r="T384" s="141"/>
      <c r="U384" s="141"/>
      <c r="V384" s="141"/>
      <c r="W384" s="141"/>
      <c r="X384" s="141"/>
      <c r="Y384" s="19"/>
      <c r="Z384" s="19"/>
      <c r="AA384" s="19"/>
      <c r="AB384" s="140">
        <v>15</v>
      </c>
      <c r="AC384" s="357" t="str">
        <f t="array" ref="AC384">IF(COUNT(IF($Q$5:$Q$54=$AB384,IF($G$5:$G$54=AC$367,$S$5:$S$54,""),""))=0,"-",AVERAGE(IF($Q$5:$Q$54=$AB384,IF($G$5:$G$54=AC$367,$S$5:$S$54,""))))</f>
        <v>-</v>
      </c>
      <c r="AD384" s="357" t="str">
        <f t="array" ref="AD384">IF(COUNT(IF($Q$5:$Q$54=$AB384,IF($G$5:$G$54=AD$367,$S$5:$S$54,""),""))=0,"-",AVERAGE(IF($Q$5:$Q$54=$AB384,IF($G$5:$G$54=AD$367,$S$5:$S$54,""))))</f>
        <v>-</v>
      </c>
      <c r="AE384" s="357" t="str">
        <f t="array" ref="AE384">IF(COUNT(IF($Q$5:$Q$54=$AB384,IF($G$5:$G$54=AE$367,$S$5:$S$54,""),""))=0,"-",AVERAGE(IF($Q$5:$Q$54=$AB384,IF($G$5:$G$54=AE$367,$S$5:$S$54,""))))</f>
        <v>-</v>
      </c>
      <c r="AF384" s="357" t="str">
        <f t="array" ref="AF384">IF(COUNT(IF($Q$5:$Q$54=$AB384,IF($G$5:$G$54=AF$367,$S$5:$S$54,""),""))=0,"-",AVERAGE(IF($Q$5:$Q$54=$AB384,IF($G$5:$G$54=AF$367,$S$5:$S$54,""))))</f>
        <v>-</v>
      </c>
      <c r="AG384" s="357" t="str">
        <f t="array" ref="AG384">IF(COUNT(IF($Q$5:$Q$54=$AB384,IF($G$5:$G$54=AG$367,$S$5:$S$54,""),""))=0,"-",AVERAGE(IF($Q$5:$Q$54=$AB384,IF($G$5:$G$54=AG$367,$S$5:$S$54,""))))</f>
        <v>-</v>
      </c>
      <c r="AH384" s="357" t="str">
        <f t="array" ref="AH384">IF(COUNT(IF($Q$5:$Q$54=$AB384,IF($G$5:$G$54=AH$367,$S$5:$S$54,""),""))=0,"-",AVERAGE(IF($Q$5:$Q$54=$AB384,IF($G$5:$G$54=AH$367,$S$5:$S$54,""))))</f>
        <v>-</v>
      </c>
      <c r="AI384" s="357">
        <f t="array" ref="AI384">IF(COUNT(IF($Q$5:$Q$54=$AB384,IF($G$5:$G$54=AI$367,$S$5:$S$54,""),""))=0,"-",AVERAGE(IF($Q$5:$Q$54=$AB384,IF($G$5:$G$54=AI$367,$S$5:$S$54,""))))</f>
        <v>9.882117688026186E-2</v>
      </c>
      <c r="AJ384" s="357" t="str">
        <f t="array" ref="AJ384">IF(COUNT(IF($Q$5:$Q$54=$AB384,IF($G$5:$G$54=AJ$367,$S$5:$S$54,""),""))=0,"-",AVERAGE(IF($Q$5:$Q$54=$AB384,IF($G$5:$G$54=AJ$367,$S$5:$S$54,""))))</f>
        <v>-</v>
      </c>
      <c r="AK384" s="357" t="str">
        <f t="array" ref="AK384">IF(COUNT(IF($Q$5:$Q$54=$AB384,IF($G$5:$G$54=AK$367,$S$5:$S$54,""),""))=0,"-",AVERAGE(IF($Q$5:$Q$54=$AB384,IF($G$5:$G$54=AK$367,$S$5:$S$54,""))))</f>
        <v>-</v>
      </c>
      <c r="AL384" s="357" t="str">
        <f t="array" ref="AL384">IF(COUNT(IF($Q$5:$Q$54=$AB384,IF($G$5:$G$54=AL$367,$S$5:$S$54,""),""))=0,"-",AVERAGE(IF($Q$5:$Q$54=$AB384,IF($G$5:$G$54=AL$367,$S$5:$S$54,""))))</f>
        <v>-</v>
      </c>
      <c r="AM384" s="357" t="str">
        <f t="array" ref="AM384">IF(COUNT(IF($Q$5:$Q$54=$AB384,IF($G$5:$G$54=AM$367,$S$5:$S$54,""),""))=0,"-",AVERAGE(IF($Q$5:$Q$54=$AB384,IF($G$5:$G$54=AM$367,$S$5:$S$54,""))))</f>
        <v>-</v>
      </c>
      <c r="AN384" s="357" t="str">
        <f t="array" ref="AN384">IF(COUNT(IF($Q$5:$Q$54=$AB384,IF($G$5:$G$54=AN$367,$S$5:$S$54,""),""))=0,"-",AVERAGE(IF($Q$5:$Q$54=$AB384,IF($G$5:$G$54=AN$367,$S$5:$S$54,""))))</f>
        <v>-</v>
      </c>
      <c r="AO384" s="360" t="str">
        <f t="array" ref="AO384">IF(AO362&gt;1,AVERAGE(IF($Q$5:$Q$54=$AB384,$S$5:$S$54,"-")),"-")</f>
        <v>-</v>
      </c>
      <c r="AP384" s="19"/>
      <c r="AQ384" s="19"/>
      <c r="AR384" s="19"/>
      <c r="AS384" s="19"/>
      <c r="AT384" s="19"/>
      <c r="AU384" s="19"/>
      <c r="AV384" s="19"/>
      <c r="AW384" s="19"/>
      <c r="AX384" s="19"/>
      <c r="AY384" s="19"/>
      <c r="AZ384" s="19"/>
      <c r="BA384" s="19"/>
      <c r="BB384" s="19"/>
      <c r="BE384" s="12"/>
      <c r="BF384" s="12"/>
      <c r="BG384" s="12"/>
      <c r="BH384" s="12"/>
      <c r="BI384" s="12"/>
      <c r="BJ384" s="12"/>
      <c r="BK384" s="12"/>
      <c r="BL384" s="12"/>
      <c r="BM384" s="12"/>
      <c r="BN384" s="12"/>
      <c r="BO384" s="12"/>
      <c r="BP384" s="12"/>
      <c r="BQ384" s="12"/>
      <c r="BR384" s="12"/>
      <c r="BS384" s="12"/>
      <c r="BT384" s="12"/>
    </row>
    <row r="385" spans="1:72">
      <c r="A385" s="19"/>
      <c r="B385" s="19"/>
      <c r="C385" s="19"/>
      <c r="D385" s="19"/>
      <c r="E385" s="89"/>
      <c r="F385" s="89"/>
      <c r="G385" s="19"/>
      <c r="H385" s="90"/>
      <c r="I385" s="90"/>
      <c r="J385" s="19"/>
      <c r="K385" s="19"/>
      <c r="L385" s="19"/>
      <c r="M385" s="19"/>
      <c r="N385" s="19"/>
      <c r="O385" s="19"/>
      <c r="P385" s="19"/>
      <c r="Q385" s="141"/>
      <c r="R385" s="141"/>
      <c r="S385" s="141"/>
      <c r="T385" s="141"/>
      <c r="U385" s="141"/>
      <c r="V385" s="141"/>
      <c r="W385" s="141"/>
      <c r="X385" s="141"/>
      <c r="Y385" s="19"/>
      <c r="Z385" s="19"/>
      <c r="AA385" s="19"/>
      <c r="AB385" s="361" t="s">
        <v>87</v>
      </c>
      <c r="AC385" s="362">
        <f t="shared" ref="AC385:AO385" si="38">IF(AC$363=0,"-",SUMPRODUCT(AC369:AC384,AC347:AC362)/AC363)</f>
        <v>2.3585607426218812E-2</v>
      </c>
      <c r="AD385" s="363" t="str">
        <f t="shared" si="38"/>
        <v>-</v>
      </c>
      <c r="AE385" s="363" t="str">
        <f t="shared" si="38"/>
        <v>-</v>
      </c>
      <c r="AF385" s="363">
        <f t="shared" si="38"/>
        <v>2.9208799546736768E-2</v>
      </c>
      <c r="AG385" s="363" t="str">
        <f t="shared" si="38"/>
        <v>-</v>
      </c>
      <c r="AH385" s="363" t="str">
        <f t="shared" si="38"/>
        <v>-</v>
      </c>
      <c r="AI385" s="363">
        <f t="shared" si="38"/>
        <v>2.8886190164999513E-2</v>
      </c>
      <c r="AJ385" s="363">
        <f t="shared" si="38"/>
        <v>9.3167701863353884E-3</v>
      </c>
      <c r="AK385" s="363" t="str">
        <f t="shared" si="38"/>
        <v>-</v>
      </c>
      <c r="AL385" s="363">
        <f t="shared" si="38"/>
        <v>3.9112868391343841E-2</v>
      </c>
      <c r="AM385" s="363" t="str">
        <f t="shared" si="38"/>
        <v>-</v>
      </c>
      <c r="AN385" s="364" t="str">
        <f t="shared" si="38"/>
        <v>-</v>
      </c>
      <c r="AO385" s="365">
        <f t="shared" si="38"/>
        <v>2.6141943218453995E-2</v>
      </c>
      <c r="AP385" s="19"/>
      <c r="AQ385" s="19"/>
      <c r="AR385" s="19"/>
      <c r="AS385" s="19"/>
      <c r="AT385" s="19"/>
      <c r="AU385" s="19"/>
      <c r="AV385" s="19"/>
      <c r="AW385" s="19"/>
      <c r="AX385" s="19"/>
      <c r="AY385" s="19"/>
      <c r="AZ385" s="19"/>
      <c r="BA385" s="19"/>
      <c r="BB385" s="19"/>
      <c r="BE385" s="12"/>
      <c r="BF385" s="12"/>
      <c r="BG385" s="12"/>
      <c r="BH385" s="12"/>
      <c r="BI385" s="12"/>
      <c r="BJ385" s="12"/>
      <c r="BK385" s="12"/>
      <c r="BL385" s="12"/>
      <c r="BM385" s="12"/>
      <c r="BN385" s="12"/>
      <c r="BO385" s="12"/>
      <c r="BP385" s="12"/>
      <c r="BQ385" s="12"/>
      <c r="BR385" s="12"/>
      <c r="BS385" s="12"/>
      <c r="BT385" s="12"/>
    </row>
    <row r="386" spans="1:72">
      <c r="A386" s="19"/>
      <c r="B386" s="19"/>
      <c r="C386" s="19"/>
      <c r="D386" s="19"/>
      <c r="E386" s="89"/>
      <c r="F386" s="89"/>
      <c r="G386" s="19"/>
      <c r="H386" s="90"/>
      <c r="I386" s="90"/>
      <c r="J386" s="19"/>
      <c r="K386" s="19"/>
      <c r="L386" s="19"/>
      <c r="M386" s="19"/>
      <c r="N386" s="19"/>
      <c r="O386" s="19"/>
      <c r="P386" s="19"/>
      <c r="Q386" s="141"/>
      <c r="R386" s="141"/>
      <c r="S386" s="141"/>
      <c r="T386" s="141"/>
      <c r="U386" s="141"/>
      <c r="V386" s="141"/>
      <c r="W386" s="141"/>
      <c r="X386" s="141"/>
      <c r="Y386" s="19"/>
      <c r="Z386" s="19"/>
      <c r="AA386" s="19"/>
      <c r="AB386" s="366" t="s">
        <v>88</v>
      </c>
      <c r="AC386" s="118"/>
      <c r="AD386" s="367" t="s">
        <v>116</v>
      </c>
      <c r="AE386" s="118"/>
      <c r="AF386" s="118"/>
      <c r="AG386" s="118"/>
      <c r="AH386" s="118"/>
      <c r="AI386" s="118"/>
      <c r="AJ386" s="118"/>
      <c r="AK386" s="118"/>
      <c r="AL386" s="118"/>
      <c r="AM386" s="118"/>
      <c r="AN386" s="118"/>
      <c r="AO386" s="118"/>
      <c r="AP386" s="19"/>
      <c r="AQ386" s="19"/>
      <c r="AR386" s="19"/>
      <c r="AS386" s="19"/>
      <c r="AT386" s="19"/>
      <c r="AU386" s="19"/>
      <c r="AV386" s="19"/>
      <c r="AW386" s="19"/>
      <c r="AX386" s="19"/>
      <c r="AY386" s="19"/>
      <c r="AZ386" s="19"/>
      <c r="BA386" s="19"/>
      <c r="BB386" s="19"/>
      <c r="BE386" s="12"/>
      <c r="BF386" s="12"/>
      <c r="BG386" s="12"/>
      <c r="BH386" s="12"/>
      <c r="BI386" s="12"/>
      <c r="BJ386" s="12"/>
      <c r="BK386" s="12"/>
      <c r="BL386" s="12"/>
      <c r="BM386" s="12"/>
      <c r="BN386" s="12"/>
      <c r="BO386" s="12"/>
      <c r="BP386" s="12"/>
      <c r="BQ386" s="12"/>
      <c r="BR386" s="12"/>
      <c r="BS386" s="12"/>
      <c r="BT386" s="12"/>
    </row>
    <row r="387" spans="1:72">
      <c r="A387" s="19"/>
      <c r="B387" s="19"/>
      <c r="C387" s="19"/>
      <c r="D387" s="19"/>
      <c r="E387" s="89"/>
      <c r="F387" s="89"/>
      <c r="G387" s="19"/>
      <c r="H387" s="90"/>
      <c r="I387" s="90"/>
      <c r="J387" s="19"/>
      <c r="K387" s="19"/>
      <c r="L387" s="19"/>
      <c r="M387" s="19"/>
      <c r="N387" s="19"/>
      <c r="O387" s="19"/>
      <c r="P387" s="19"/>
      <c r="Q387" s="141"/>
      <c r="R387" s="141"/>
      <c r="S387" s="141"/>
      <c r="T387" s="141"/>
      <c r="U387" s="141"/>
      <c r="V387" s="141"/>
      <c r="W387" s="141"/>
      <c r="X387" s="141"/>
      <c r="Y387" s="19"/>
      <c r="Z387" s="19"/>
      <c r="AA387" s="19"/>
      <c r="AB387" s="168"/>
      <c r="AC387" s="353"/>
      <c r="AD387" s="353"/>
      <c r="AE387" s="353"/>
      <c r="AF387" s="353"/>
      <c r="AG387" s="353"/>
      <c r="AH387" s="353"/>
      <c r="AI387" s="353"/>
      <c r="AJ387" s="353"/>
      <c r="AK387" s="353"/>
      <c r="AL387" s="353"/>
      <c r="AM387" s="353"/>
      <c r="AN387" s="353"/>
      <c r="AO387" s="354"/>
      <c r="AP387" s="19"/>
      <c r="AQ387" s="19"/>
      <c r="AR387" s="19"/>
      <c r="AS387" s="19"/>
      <c r="AT387" s="19"/>
      <c r="AU387" s="19"/>
      <c r="AV387" s="19"/>
      <c r="AW387" s="19"/>
      <c r="AX387" s="19"/>
      <c r="AY387" s="19"/>
      <c r="AZ387" s="19"/>
      <c r="BA387" s="19"/>
      <c r="BB387" s="19"/>
      <c r="BE387" s="12"/>
      <c r="BF387" s="12"/>
      <c r="BG387" s="12"/>
      <c r="BH387" s="12"/>
      <c r="BI387" s="12"/>
      <c r="BJ387" s="12"/>
      <c r="BK387" s="12"/>
      <c r="BL387" s="12"/>
      <c r="BM387" s="12"/>
      <c r="BN387" s="12"/>
      <c r="BO387" s="12"/>
      <c r="BP387" s="12"/>
      <c r="BQ387" s="12"/>
      <c r="BR387" s="12"/>
      <c r="BS387" s="12"/>
      <c r="BT387" s="12"/>
    </row>
    <row r="388" spans="1:72">
      <c r="A388" s="19"/>
      <c r="B388" s="19"/>
      <c r="C388" s="19"/>
      <c r="D388" s="19"/>
      <c r="E388" s="89"/>
      <c r="F388" s="89"/>
      <c r="G388" s="19"/>
      <c r="H388" s="90"/>
      <c r="I388" s="90"/>
      <c r="J388" s="19"/>
      <c r="K388" s="19"/>
      <c r="L388" s="19"/>
      <c r="M388" s="19"/>
      <c r="N388" s="19"/>
      <c r="O388" s="19"/>
      <c r="P388" s="19"/>
      <c r="Q388" s="141"/>
      <c r="R388" s="141"/>
      <c r="S388" s="141"/>
      <c r="T388" s="141"/>
      <c r="U388" s="141"/>
      <c r="V388" s="141"/>
      <c r="W388" s="141"/>
      <c r="X388" s="141"/>
      <c r="Y388" s="19"/>
      <c r="Z388" s="19"/>
      <c r="AA388" s="19"/>
      <c r="AB388" s="582" t="s">
        <v>43</v>
      </c>
      <c r="AC388" s="583"/>
      <c r="AD388" s="583"/>
      <c r="AE388" s="583"/>
      <c r="AF388" s="584"/>
      <c r="AG388" s="136"/>
      <c r="AH388" s="118"/>
      <c r="AI388" s="118"/>
      <c r="AJ388" s="118"/>
      <c r="AK388" s="118"/>
      <c r="AL388" s="118"/>
      <c r="AM388" s="118"/>
      <c r="AN388" s="118"/>
      <c r="AO388" s="118"/>
      <c r="AP388" s="19"/>
      <c r="AQ388" s="19"/>
      <c r="AR388" s="19"/>
      <c r="AS388" s="19"/>
      <c r="AT388" s="19"/>
      <c r="AU388" s="19"/>
      <c r="AV388" s="19"/>
      <c r="AW388" s="19"/>
      <c r="AX388" s="19"/>
      <c r="AY388" s="19"/>
      <c r="AZ388" s="19"/>
      <c r="BA388" s="19"/>
      <c r="BB388" s="19"/>
      <c r="BE388" s="12"/>
      <c r="BF388" s="12"/>
      <c r="BG388" s="12"/>
      <c r="BH388" s="12"/>
      <c r="BI388" s="12"/>
      <c r="BJ388" s="12"/>
      <c r="BK388" s="12"/>
      <c r="BL388" s="12"/>
      <c r="BM388" s="12"/>
      <c r="BN388" s="12"/>
      <c r="BO388" s="12"/>
      <c r="BP388" s="12"/>
      <c r="BQ388" s="12"/>
      <c r="BR388" s="12"/>
      <c r="BS388" s="12"/>
      <c r="BT388" s="12"/>
    </row>
    <row r="389" spans="1:72">
      <c r="A389" s="19"/>
      <c r="B389" s="19"/>
      <c r="C389" s="19"/>
      <c r="D389" s="19"/>
      <c r="E389" s="89"/>
      <c r="F389" s="89"/>
      <c r="G389" s="19"/>
      <c r="H389" s="90"/>
      <c r="I389" s="90"/>
      <c r="J389" s="19"/>
      <c r="K389" s="19"/>
      <c r="L389" s="19"/>
      <c r="M389" s="19"/>
      <c r="N389" s="19"/>
      <c r="O389" s="19"/>
      <c r="P389" s="19"/>
      <c r="Q389" s="141"/>
      <c r="R389" s="141"/>
      <c r="S389" s="141"/>
      <c r="T389" s="141"/>
      <c r="U389" s="141"/>
      <c r="V389" s="141"/>
      <c r="W389" s="141"/>
      <c r="X389" s="141"/>
      <c r="Y389" s="19"/>
      <c r="Z389" s="19"/>
      <c r="AA389" s="19"/>
      <c r="AB389" s="368" t="str">
        <f>$Q$3</f>
        <v>MODAL</v>
      </c>
      <c r="AC389" s="341">
        <v>1</v>
      </c>
      <c r="AD389" s="341">
        <v>2</v>
      </c>
      <c r="AE389" s="341">
        <v>3</v>
      </c>
      <c r="AF389" s="341">
        <v>4</v>
      </c>
      <c r="AG389" s="341">
        <v>5</v>
      </c>
      <c r="AH389" s="341">
        <v>6</v>
      </c>
      <c r="AI389" s="341">
        <v>7</v>
      </c>
      <c r="AJ389" s="341">
        <v>8</v>
      </c>
      <c r="AK389" s="341">
        <v>9</v>
      </c>
      <c r="AL389" s="341">
        <v>10</v>
      </c>
      <c r="AM389" s="341">
        <v>11</v>
      </c>
      <c r="AN389" s="342">
        <v>12</v>
      </c>
      <c r="AO389" s="369" t="s">
        <v>89</v>
      </c>
      <c r="AP389" s="19"/>
      <c r="AQ389" s="19"/>
      <c r="AR389" s="19"/>
      <c r="AS389" s="19"/>
      <c r="AT389" s="19"/>
      <c r="AU389" s="19"/>
      <c r="AV389" s="19"/>
      <c r="AW389" s="19"/>
      <c r="AX389" s="19"/>
      <c r="AY389" s="19"/>
      <c r="AZ389" s="19"/>
      <c r="BA389" s="19"/>
      <c r="BB389" s="19"/>
      <c r="BE389" s="12"/>
      <c r="BF389" s="12"/>
      <c r="BG389" s="12"/>
      <c r="BH389" s="12"/>
      <c r="BI389" s="12"/>
      <c r="BJ389" s="12"/>
      <c r="BK389" s="12"/>
      <c r="BL389" s="12"/>
      <c r="BM389" s="12"/>
      <c r="BN389" s="12"/>
      <c r="BO389" s="12"/>
      <c r="BP389" s="12"/>
      <c r="BQ389" s="12"/>
      <c r="BR389" s="12"/>
      <c r="BS389" s="12"/>
      <c r="BT389" s="12"/>
    </row>
    <row r="390" spans="1:72">
      <c r="A390" s="19"/>
      <c r="B390" s="19"/>
      <c r="C390" s="19"/>
      <c r="D390" s="19"/>
      <c r="E390" s="89"/>
      <c r="F390" s="89"/>
      <c r="G390" s="19"/>
      <c r="H390" s="90"/>
      <c r="I390" s="90"/>
      <c r="J390" s="19"/>
      <c r="K390" s="19"/>
      <c r="L390" s="19"/>
      <c r="M390" s="19"/>
      <c r="N390" s="19"/>
      <c r="O390" s="19"/>
      <c r="P390" s="19"/>
      <c r="Q390" s="141"/>
      <c r="R390" s="141"/>
      <c r="S390" s="141"/>
      <c r="T390" s="141"/>
      <c r="U390" s="141"/>
      <c r="V390" s="141"/>
      <c r="W390" s="141"/>
      <c r="X390" s="141"/>
      <c r="Y390" s="19"/>
      <c r="Z390" s="19"/>
      <c r="AA390" s="19"/>
      <c r="AB390" s="370" t="str">
        <f>$Q$4</f>
        <v>(R1-R5)</v>
      </c>
      <c r="AC390" s="371" t="str">
        <f t="shared" ref="AC390:AN390" si="39">AC346</f>
        <v>Jan</v>
      </c>
      <c r="AD390" s="372" t="str">
        <f t="shared" si="39"/>
        <v>Feb</v>
      </c>
      <c r="AE390" s="372" t="str">
        <f t="shared" si="39"/>
        <v>Mar</v>
      </c>
      <c r="AF390" s="372" t="str">
        <f t="shared" si="39"/>
        <v>Apr</v>
      </c>
      <c r="AG390" s="372" t="str">
        <f t="shared" si="39"/>
        <v>May</v>
      </c>
      <c r="AH390" s="372" t="str">
        <f t="shared" si="39"/>
        <v>Jun</v>
      </c>
      <c r="AI390" s="372" t="str">
        <f t="shared" si="39"/>
        <v>Jul</v>
      </c>
      <c r="AJ390" s="372" t="str">
        <f t="shared" si="39"/>
        <v>Aug</v>
      </c>
      <c r="AK390" s="372" t="str">
        <f t="shared" si="39"/>
        <v>Sep</v>
      </c>
      <c r="AL390" s="372" t="str">
        <f t="shared" si="39"/>
        <v>Oct</v>
      </c>
      <c r="AM390" s="372" t="str">
        <f t="shared" si="39"/>
        <v>Nov</v>
      </c>
      <c r="AN390" s="373" t="str">
        <f t="shared" si="39"/>
        <v>Dec</v>
      </c>
      <c r="AO390" s="374" t="s">
        <v>90</v>
      </c>
      <c r="AP390" s="19"/>
      <c r="AQ390" s="19"/>
      <c r="AR390" s="19"/>
      <c r="AS390" s="19"/>
      <c r="AT390" s="19"/>
      <c r="AU390" s="19"/>
      <c r="AV390" s="19"/>
      <c r="AW390" s="19"/>
      <c r="AX390" s="19"/>
      <c r="AY390" s="19"/>
      <c r="AZ390" s="19"/>
      <c r="BA390" s="19"/>
      <c r="BB390" s="19"/>
      <c r="BE390" s="12"/>
      <c r="BF390" s="12"/>
      <c r="BG390" s="12"/>
      <c r="BH390" s="12"/>
      <c r="BI390" s="12"/>
      <c r="BJ390" s="12"/>
      <c r="BK390" s="12"/>
      <c r="BL390" s="12"/>
      <c r="BM390" s="12"/>
      <c r="BN390" s="12"/>
      <c r="BO390" s="12"/>
      <c r="BP390" s="12"/>
      <c r="BQ390" s="12"/>
      <c r="BR390" s="12"/>
      <c r="BS390" s="12"/>
      <c r="BT390" s="12"/>
    </row>
    <row r="391" spans="1:72">
      <c r="A391" s="19"/>
      <c r="B391" s="19"/>
      <c r="C391" s="19"/>
      <c r="D391" s="19"/>
      <c r="E391" s="89"/>
      <c r="F391" s="89"/>
      <c r="G391" s="19"/>
      <c r="H391" s="90"/>
      <c r="I391" s="90"/>
      <c r="J391" s="19"/>
      <c r="K391" s="19"/>
      <c r="L391" s="19"/>
      <c r="M391" s="19"/>
      <c r="N391" s="19"/>
      <c r="O391" s="19"/>
      <c r="P391" s="19"/>
      <c r="Q391" s="141"/>
      <c r="R391" s="141"/>
      <c r="S391" s="141"/>
      <c r="T391" s="141"/>
      <c r="U391" s="141"/>
      <c r="V391" s="141"/>
      <c r="W391" s="141"/>
      <c r="X391" s="141"/>
      <c r="Y391" s="19"/>
      <c r="Z391" s="19"/>
      <c r="AA391" s="19"/>
      <c r="AB391" s="375">
        <v>0</v>
      </c>
      <c r="AC391" s="376" t="str">
        <f t="array" ref="AC391">IF(AC347="-","-",COUNT(IF($Q$5:$Q$54=$H$5:$P$54,IF($H$5:$P$54=$AB391,IF($G$5:$G$54=AC$345,$H$5:$P$54,""),""),""))/COUNT(IF($Q$5:$Q$54=$AB391,IF($G$5:$G$54=AC$345,$H$5:$P$54,""),"")))</f>
        <v>-</v>
      </c>
      <c r="AD391" s="376" t="str">
        <f t="array" ref="AD391">IF(AD347="-","-",COUNT(IF($Q$5:$Q$54=$H$5:$P$54,IF($H$5:$P$54=$AB391,IF($G$5:$G$54=AD$345,$H$5:$P$54,""),""),""))/COUNT(IF($Q$5:$Q$54=$AB391,IF($G$5:$G$54=AD$345,$H$5:$P$54,""),"")))</f>
        <v>-</v>
      </c>
      <c r="AE391" s="376" t="str">
        <f t="array" ref="AE391">IF(AE347="-","-",COUNT(IF($Q$5:$Q$54=$H$5:$P$54,IF($H$5:$P$54=$AB391,IF($G$5:$G$54=AE$345,$H$5:$P$54,""),""),""))/COUNT(IF($Q$5:$Q$54=$AB391,IF($G$5:$G$54=AE$345,$H$5:$P$54,""),"")))</f>
        <v>-</v>
      </c>
      <c r="AF391" s="376" t="str">
        <f t="array" ref="AF391">IF(AF347="-","-",COUNT(IF($Q$5:$Q$54=$H$5:$P$54,IF($H$5:$P$54=$AB391,IF($G$5:$G$54=AF$345,$H$5:$P$54,""),""),""))/COUNT(IF($Q$5:$Q$54=$AB391,IF($G$5:$G$54=AF$345,$H$5:$P$54,""),"")))</f>
        <v>-</v>
      </c>
      <c r="AG391" s="376" t="str">
        <f t="array" ref="AG391">IF(AG347="-","-",COUNT(IF($Q$5:$Q$54=$H$5:$P$54,IF($H$5:$P$54=$AB391,IF($G$5:$G$54=AG$345,$H$5:$P$54,""),""),""))/COUNT(IF($Q$5:$Q$54=$AB391,IF($G$5:$G$54=AG$345,$H$5:$P$54,""),"")))</f>
        <v>-</v>
      </c>
      <c r="AH391" s="376" t="str">
        <f t="array" ref="AH391">IF(AH347="-","-",COUNT(IF($Q$5:$Q$54=$H$5:$P$54,IF($H$5:$P$54=$AB391,IF($G$5:$G$54=AH$345,$H$5:$P$54,""),""),""))/COUNT(IF($Q$5:$Q$54=$AB391,IF($G$5:$G$54=AH$345,$H$5:$P$54,""),"")))</f>
        <v>-</v>
      </c>
      <c r="AI391" s="376" t="str">
        <f t="array" ref="AI391">IF(AI347="-","-",COUNT(IF($Q$5:$Q$54=$H$5:$P$54,IF($H$5:$P$54=$AB391,IF($G$5:$G$54=AI$345,$H$5:$P$54,""),""),""))/COUNT(IF($Q$5:$Q$54=$AB391,IF($G$5:$G$54=AI$345,$H$5:$P$54,""),"")))</f>
        <v>-</v>
      </c>
      <c r="AJ391" s="376" t="str">
        <f t="array" ref="AJ391">IF(AJ347="-","-",COUNT(IF($Q$5:$Q$54=$H$5:$P$54,IF($H$5:$P$54=$AB391,IF($G$5:$G$54=AJ$345,$H$5:$P$54,""),""),""))/COUNT(IF($Q$5:$Q$54=$AB391,IF($G$5:$G$54=AJ$345,$H$5:$P$54,""),"")))</f>
        <v>-</v>
      </c>
      <c r="AK391" s="376" t="str">
        <f t="array" ref="AK391">IF(AK347="-","-",COUNT(IF($Q$5:$Q$54=$H$5:$P$54,IF($H$5:$P$54=$AB391,IF($G$5:$G$54=AK$345,$H$5:$P$54,""),""),""))/COUNT(IF($Q$5:$Q$54=$AB391,IF($G$5:$G$54=AK$345,$H$5:$P$54,""),"")))</f>
        <v>-</v>
      </c>
      <c r="AL391" s="376" t="str">
        <f t="array" ref="AL391">IF(AL347="-","-",COUNT(IF($Q$5:$Q$54=$H$5:$P$54,IF($H$5:$P$54=$AB391,IF($G$5:$G$54=AL$345,$H$5:$P$54,""),""),""))/COUNT(IF($Q$5:$Q$54=$AB391,IF($G$5:$G$54=AL$345,$H$5:$P$54,""),"")))</f>
        <v>-</v>
      </c>
      <c r="AM391" s="376" t="str">
        <f t="array" ref="AM391">IF(AM347="-","-",COUNT(IF($Q$5:$Q$54=$H$5:$P$54,IF($H$5:$P$54=$AB391,IF($G$5:$G$54=AM$345,$H$5:$P$54,""),""),""))/COUNT(IF($Q$5:$Q$54=$AB391,IF($G$5:$G$54=AM$345,$H$5:$P$54,""),"")))</f>
        <v>-</v>
      </c>
      <c r="AN391" s="376" t="str">
        <f t="array" ref="AN391">IF(AN347="-","-",COUNT(IF($Q$5:$Q$54=$H$5:$P$54,IF($H$5:$P$54=$AB391,IF($G$5:$G$54=AN$345,$H$5:$P$54,""),""),""))/COUNT(IF($Q$5:$Q$54=$AB391,IF($G$5:$G$54=AN$345,$H$5:$P$54,""),"")))</f>
        <v>-</v>
      </c>
      <c r="AO391" s="152" t="str">
        <f t="array" ref="AO391">IF(AO347=0,"-",COUNT(IF($Q$5:$Q$54=$H$5:$P$54,IF($H$5:$P$54=$AB391,$H$5:$P$54,""),""))/COUNT(IF($Q$5:$Q$54=$AB391,$H$5:$P$54,"")))</f>
        <v>-</v>
      </c>
      <c r="AP391" s="19"/>
      <c r="AQ391" s="19"/>
      <c r="AR391" s="19"/>
      <c r="AS391" s="19"/>
      <c r="AT391" s="19"/>
      <c r="AU391" s="19"/>
      <c r="AV391" s="19"/>
      <c r="AW391" s="19"/>
      <c r="AX391" s="19"/>
      <c r="AY391" s="19"/>
      <c r="AZ391" s="19"/>
      <c r="BA391" s="19"/>
      <c r="BB391" s="19"/>
      <c r="BE391" s="12"/>
      <c r="BF391" s="12"/>
      <c r="BG391" s="12"/>
      <c r="BH391" s="12"/>
      <c r="BI391" s="12"/>
      <c r="BJ391" s="12"/>
      <c r="BK391" s="12"/>
      <c r="BL391" s="12"/>
      <c r="BM391" s="12"/>
      <c r="BN391" s="12"/>
      <c r="BO391" s="12"/>
      <c r="BP391" s="12"/>
      <c r="BQ391" s="12"/>
      <c r="BR391" s="12"/>
      <c r="BS391" s="12"/>
      <c r="BT391" s="12"/>
    </row>
    <row r="392" spans="1:72">
      <c r="A392" s="19"/>
      <c r="B392" s="19"/>
      <c r="C392" s="19"/>
      <c r="D392" s="19"/>
      <c r="E392" s="89"/>
      <c r="F392" s="89"/>
      <c r="G392" s="19"/>
      <c r="H392" s="90"/>
      <c r="I392" s="90"/>
      <c r="J392" s="19"/>
      <c r="K392" s="19"/>
      <c r="L392" s="19"/>
      <c r="M392" s="19"/>
      <c r="N392" s="19"/>
      <c r="O392" s="19"/>
      <c r="P392" s="19"/>
      <c r="Q392" s="141"/>
      <c r="R392" s="141"/>
      <c r="S392" s="141"/>
      <c r="T392" s="141"/>
      <c r="U392" s="141"/>
      <c r="V392" s="141"/>
      <c r="W392" s="141"/>
      <c r="X392" s="141"/>
      <c r="Y392" s="19"/>
      <c r="Z392" s="19"/>
      <c r="AA392" s="19"/>
      <c r="AB392" s="377">
        <v>1</v>
      </c>
      <c r="AC392" s="376" t="str">
        <f t="array" ref="AC392">IF(AC348="-","-",COUNT(IF($Q$5:$Q$54=$H$5:$P$54,IF($H$5:$P$54=$AB392,IF($G$5:$G$54=AC$345,$H$5:$P$54,""),""),""))/COUNT(IF($Q$5:$Q$54=$AB392,IF($G$5:$G$54=AC$345,$H$5:$P$54,""),"")))</f>
        <v>-</v>
      </c>
      <c r="AD392" s="376" t="str">
        <f t="array" ref="AD392">IF(AD348="-","-",COUNT(IF($Q$5:$Q$54=$H$5:$P$54,IF($H$5:$P$54=$AB392,IF($G$5:$G$54=AD$345,$H$5:$P$54,""),""),""))/COUNT(IF($Q$5:$Q$54=$AB392,IF($G$5:$G$54=AD$345,$H$5:$P$54,""),"")))</f>
        <v>-</v>
      </c>
      <c r="AE392" s="376" t="str">
        <f t="array" ref="AE392">IF(AE348="-","-",COUNT(IF($Q$5:$Q$54=$H$5:$P$54,IF($H$5:$P$54=$AB392,IF($G$5:$G$54=AE$345,$H$5:$P$54,""),""),""))/COUNT(IF($Q$5:$Q$54=$AB392,IF($G$5:$G$54=AE$345,$H$5:$P$54,""),"")))</f>
        <v>-</v>
      </c>
      <c r="AF392" s="376" t="str">
        <f t="array" ref="AF392">IF(AF348="-","-",COUNT(IF($Q$5:$Q$54=$H$5:$P$54,IF($H$5:$P$54=$AB392,IF($G$5:$G$54=AF$345,$H$5:$P$54,""),""),""))/COUNT(IF($Q$5:$Q$54=$AB392,IF($G$5:$G$54=AF$345,$H$5:$P$54,""),"")))</f>
        <v>-</v>
      </c>
      <c r="AG392" s="376" t="str">
        <f t="array" ref="AG392">IF(AG348="-","-",COUNT(IF($Q$5:$Q$54=$H$5:$P$54,IF($H$5:$P$54=$AB392,IF($G$5:$G$54=AG$345,$H$5:$P$54,""),""),""))/COUNT(IF($Q$5:$Q$54=$AB392,IF($G$5:$G$54=AG$345,$H$5:$P$54,""),"")))</f>
        <v>-</v>
      </c>
      <c r="AH392" s="376" t="str">
        <f t="array" ref="AH392">IF(AH348="-","-",COUNT(IF($Q$5:$Q$54=$H$5:$P$54,IF($H$5:$P$54=$AB392,IF($G$5:$G$54=AH$345,$H$5:$P$54,""),""),""))/COUNT(IF($Q$5:$Q$54=$AB392,IF($G$5:$G$54=AH$345,$H$5:$P$54,""),"")))</f>
        <v>-</v>
      </c>
      <c r="AI392" s="376" t="str">
        <f t="array" ref="AI392">IF(AI348="-","-",COUNT(IF($Q$5:$Q$54=$H$5:$P$54,IF($H$5:$P$54=$AB392,IF($G$5:$G$54=AI$345,$H$5:$P$54,""),""),""))/COUNT(IF($Q$5:$Q$54=$AB392,IF($G$5:$G$54=AI$345,$H$5:$P$54,""),"")))</f>
        <v>-</v>
      </c>
      <c r="AJ392" s="376" t="str">
        <f t="array" ref="AJ392">IF(AJ348="-","-",COUNT(IF($Q$5:$Q$54=$H$5:$P$54,IF($H$5:$P$54=$AB392,IF($G$5:$G$54=AJ$345,$H$5:$P$54,""),""),""))/COUNT(IF($Q$5:$Q$54=$AB392,IF($G$5:$G$54=AJ$345,$H$5:$P$54,""),"")))</f>
        <v>-</v>
      </c>
      <c r="AK392" s="376" t="str">
        <f t="array" ref="AK392">IF(AK348="-","-",COUNT(IF($Q$5:$Q$54=$H$5:$P$54,IF($H$5:$P$54=$AB392,IF($G$5:$G$54=AK$345,$H$5:$P$54,""),""),""))/COUNT(IF($Q$5:$Q$54=$AB392,IF($G$5:$G$54=AK$345,$H$5:$P$54,""),"")))</f>
        <v>-</v>
      </c>
      <c r="AL392" s="376" t="str">
        <f t="array" ref="AL392">IF(AL348="-","-",COUNT(IF($Q$5:$Q$54=$H$5:$P$54,IF($H$5:$P$54=$AB392,IF($G$5:$G$54=AL$345,$H$5:$P$54,""),""),""))/COUNT(IF($Q$5:$Q$54=$AB392,IF($G$5:$G$54=AL$345,$H$5:$P$54,""),"")))</f>
        <v>-</v>
      </c>
      <c r="AM392" s="376" t="str">
        <f t="array" ref="AM392">IF(AM348="-","-",COUNT(IF($Q$5:$Q$54=$H$5:$P$54,IF($H$5:$P$54=$AB392,IF($G$5:$G$54=AM$345,$H$5:$P$54,""),""),""))/COUNT(IF($Q$5:$Q$54=$AB392,IF($G$5:$G$54=AM$345,$H$5:$P$54,""),"")))</f>
        <v>-</v>
      </c>
      <c r="AN392" s="376" t="str">
        <f t="array" ref="AN392">IF(AN348="-","-",COUNT(IF($Q$5:$Q$54=$H$5:$P$54,IF($H$5:$P$54=$AB392,IF($G$5:$G$54=AN$345,$H$5:$P$54,""),""),""))/COUNT(IF($Q$5:$Q$54=$AB392,IF($G$5:$G$54=AN$345,$H$5:$P$54,""),"")))</f>
        <v>-</v>
      </c>
      <c r="AO392" s="155" t="str">
        <f t="array" ref="AO392">IF(AO348=0,"-",COUNT(IF($Q$5:$Q$54=$H$5:$P$54,IF($H$5:$P$54=$AB392,$H$5:$P$54,""),""))/COUNT(IF($Q$5:$Q$54=$AB392,$H$5:$P$54,"")))</f>
        <v>-</v>
      </c>
      <c r="AP392" s="19"/>
      <c r="AQ392" s="19"/>
      <c r="AR392" s="19"/>
      <c r="AS392" s="19"/>
      <c r="AT392" s="19"/>
      <c r="AU392" s="19"/>
      <c r="AV392" s="19"/>
      <c r="AW392" s="19"/>
      <c r="AX392" s="19"/>
      <c r="AY392" s="19"/>
      <c r="AZ392" s="19"/>
      <c r="BA392" s="19"/>
      <c r="BB392" s="19"/>
      <c r="BE392" s="12"/>
      <c r="BF392" s="12"/>
      <c r="BG392" s="12"/>
      <c r="BH392" s="12"/>
      <c r="BI392" s="12"/>
      <c r="BJ392" s="12"/>
      <c r="BK392" s="12"/>
      <c r="BL392" s="12"/>
      <c r="BM392" s="12"/>
      <c r="BN392" s="12"/>
      <c r="BO392" s="12"/>
      <c r="BP392" s="12"/>
      <c r="BQ392" s="12"/>
      <c r="BR392" s="12"/>
      <c r="BS392" s="12"/>
      <c r="BT392" s="12"/>
    </row>
    <row r="393" spans="1:72">
      <c r="A393" s="19"/>
      <c r="B393" s="19"/>
      <c r="C393" s="19"/>
      <c r="D393" s="19"/>
      <c r="E393" s="89"/>
      <c r="F393" s="89"/>
      <c r="G393" s="19"/>
      <c r="H393" s="90"/>
      <c r="I393" s="90"/>
      <c r="J393" s="19"/>
      <c r="K393" s="19"/>
      <c r="L393" s="19"/>
      <c r="M393" s="19"/>
      <c r="N393" s="19"/>
      <c r="O393" s="19"/>
      <c r="P393" s="19"/>
      <c r="Q393" s="141"/>
      <c r="R393" s="141"/>
      <c r="S393" s="141"/>
      <c r="T393" s="141"/>
      <c r="U393" s="141"/>
      <c r="V393" s="141"/>
      <c r="W393" s="141"/>
      <c r="X393" s="141"/>
      <c r="Y393" s="19"/>
      <c r="Z393" s="19"/>
      <c r="AA393" s="19"/>
      <c r="AB393" s="377">
        <v>2</v>
      </c>
      <c r="AC393" s="376" t="str">
        <f t="array" ref="AC393">IF(AC349="-","-",COUNT(IF($Q$5:$Q$54=$H$5:$P$54,IF($H$5:$P$54=$AB393,IF($G$5:$G$54=AC$345,$H$5:$P$54,""),""),""))/COUNT(IF($Q$5:$Q$54=$AB393,IF($G$5:$G$54=AC$345,$H$5:$P$54,""),"")))</f>
        <v>-</v>
      </c>
      <c r="AD393" s="376" t="str">
        <f t="array" ref="AD393">IF(AD349="-","-",COUNT(IF($Q$5:$Q$54=$H$5:$P$54,IF($H$5:$P$54=$AB393,IF($G$5:$G$54=AD$345,$H$5:$P$54,""),""),""))/COUNT(IF($Q$5:$Q$54=$AB393,IF($G$5:$G$54=AD$345,$H$5:$P$54,""),"")))</f>
        <v>-</v>
      </c>
      <c r="AE393" s="376" t="str">
        <f t="array" ref="AE393">IF(AE349="-","-",COUNT(IF($Q$5:$Q$54=$H$5:$P$54,IF($H$5:$P$54=$AB393,IF($G$5:$G$54=AE$345,$H$5:$P$54,""),""),""))/COUNT(IF($Q$5:$Q$54=$AB393,IF($G$5:$G$54=AE$345,$H$5:$P$54,""),"")))</f>
        <v>-</v>
      </c>
      <c r="AF393" s="376" t="str">
        <f t="array" ref="AF393">IF(AF349="-","-",COUNT(IF($Q$5:$Q$54=$H$5:$P$54,IF($H$5:$P$54=$AB393,IF($G$5:$G$54=AF$345,$H$5:$P$54,""),""),""))/COUNT(IF($Q$5:$Q$54=$AB393,IF($G$5:$G$54=AF$345,$H$5:$P$54,""),"")))</f>
        <v>-</v>
      </c>
      <c r="AG393" s="376" t="str">
        <f t="array" ref="AG393">IF(AG349="-","-",COUNT(IF($Q$5:$Q$54=$H$5:$P$54,IF($H$5:$P$54=$AB393,IF($G$5:$G$54=AG$345,$H$5:$P$54,""),""),""))/COUNT(IF($Q$5:$Q$54=$AB393,IF($G$5:$G$54=AG$345,$H$5:$P$54,""),"")))</f>
        <v>-</v>
      </c>
      <c r="AH393" s="376" t="str">
        <f t="array" ref="AH393">IF(AH349="-","-",COUNT(IF($Q$5:$Q$54=$H$5:$P$54,IF($H$5:$P$54=$AB393,IF($G$5:$G$54=AH$345,$H$5:$P$54,""),""),""))/COUNT(IF($Q$5:$Q$54=$AB393,IF($G$5:$G$54=AH$345,$H$5:$P$54,""),"")))</f>
        <v>-</v>
      </c>
      <c r="AI393" s="376" t="str">
        <f t="array" ref="AI393">IF(AI349="-","-",COUNT(IF($Q$5:$Q$54=$H$5:$P$54,IF($H$5:$P$54=$AB393,IF($G$5:$G$54=AI$345,$H$5:$P$54,""),""),""))/COUNT(IF($Q$5:$Q$54=$AB393,IF($G$5:$G$54=AI$345,$H$5:$P$54,""),"")))</f>
        <v>-</v>
      </c>
      <c r="AJ393" s="376" t="str">
        <f t="array" ref="AJ393">IF(AJ349="-","-",COUNT(IF($Q$5:$Q$54=$H$5:$P$54,IF($H$5:$P$54=$AB393,IF($G$5:$G$54=AJ$345,$H$5:$P$54,""),""),""))/COUNT(IF($Q$5:$Q$54=$AB393,IF($G$5:$G$54=AJ$345,$H$5:$P$54,""),"")))</f>
        <v>-</v>
      </c>
      <c r="AK393" s="376" t="str">
        <f t="array" ref="AK393">IF(AK349="-","-",COUNT(IF($Q$5:$Q$54=$H$5:$P$54,IF($H$5:$P$54=$AB393,IF($G$5:$G$54=AK$345,$H$5:$P$54,""),""),""))/COUNT(IF($Q$5:$Q$54=$AB393,IF($G$5:$G$54=AK$345,$H$5:$P$54,""),"")))</f>
        <v>-</v>
      </c>
      <c r="AL393" s="376">
        <f t="array" ref="AL393">IF(AL349="-","-",COUNT(IF($Q$5:$Q$54=$H$5:$P$54,IF($H$5:$P$54=$AB393,IF($G$5:$G$54=AL$345,$H$5:$P$54,""),""),""))/COUNT(IF($Q$5:$Q$54=$AB393,IF($G$5:$G$54=AL$345,$H$5:$P$54,""),"")))</f>
        <v>1</v>
      </c>
      <c r="AM393" s="376" t="str">
        <f t="array" ref="AM393">IF(AM349="-","-",COUNT(IF($Q$5:$Q$54=$H$5:$P$54,IF($H$5:$P$54=$AB393,IF($G$5:$G$54=AM$345,$H$5:$P$54,""),""),""))/COUNT(IF($Q$5:$Q$54=$AB393,IF($G$5:$G$54=AM$345,$H$5:$P$54,""),"")))</f>
        <v>-</v>
      </c>
      <c r="AN393" s="376" t="str">
        <f t="array" ref="AN393">IF(AN349="-","-",COUNT(IF($Q$5:$Q$54=$H$5:$P$54,IF($H$5:$P$54=$AB393,IF($G$5:$G$54=AN$345,$H$5:$P$54,""),""),""))/COUNT(IF($Q$5:$Q$54=$AB393,IF($G$5:$G$54=AN$345,$H$5:$P$54,""),"")))</f>
        <v>-</v>
      </c>
      <c r="AO393" s="155">
        <f t="array" ref="AO393">IF(AO349=0,"-",COUNT(IF($Q$5:$Q$54=$H$5:$P$54,IF($H$5:$P$54=$AB393,$H$5:$P$54,""),""))/COUNT(IF($Q$5:$Q$54=$AB393,$H$5:$P$54,"")))</f>
        <v>1</v>
      </c>
      <c r="AP393" s="19"/>
      <c r="AQ393" s="19"/>
      <c r="AR393" s="19"/>
      <c r="AS393" s="19"/>
      <c r="AT393" s="19"/>
      <c r="AU393" s="19"/>
      <c r="AV393" s="19"/>
      <c r="AW393" s="19"/>
      <c r="AX393" s="19"/>
      <c r="AY393" s="19"/>
      <c r="AZ393" s="19"/>
      <c r="BA393" s="19"/>
      <c r="BB393" s="19"/>
      <c r="BE393" s="12"/>
      <c r="BF393" s="12"/>
      <c r="BG393" s="12"/>
      <c r="BH393" s="12"/>
      <c r="BI393" s="12"/>
      <c r="BJ393" s="12"/>
      <c r="BK393" s="12"/>
      <c r="BL393" s="12"/>
      <c r="BM393" s="12"/>
      <c r="BN393" s="12"/>
      <c r="BO393" s="12"/>
      <c r="BP393" s="12"/>
      <c r="BQ393" s="12"/>
      <c r="BR393" s="12"/>
      <c r="BS393" s="12"/>
      <c r="BT393" s="12"/>
    </row>
    <row r="394" spans="1:72">
      <c r="A394" s="19"/>
      <c r="B394" s="19"/>
      <c r="C394" s="19"/>
      <c r="D394" s="19"/>
      <c r="E394" s="89"/>
      <c r="F394" s="89"/>
      <c r="G394" s="19"/>
      <c r="H394" s="90"/>
      <c r="I394" s="90"/>
      <c r="J394" s="19"/>
      <c r="K394" s="19"/>
      <c r="L394" s="19"/>
      <c r="M394" s="19"/>
      <c r="N394" s="19"/>
      <c r="O394" s="19"/>
      <c r="P394" s="19"/>
      <c r="Q394" s="141"/>
      <c r="R394" s="141"/>
      <c r="S394" s="141"/>
      <c r="T394" s="141"/>
      <c r="U394" s="141"/>
      <c r="V394" s="141"/>
      <c r="W394" s="141"/>
      <c r="X394" s="141"/>
      <c r="Y394" s="19"/>
      <c r="Z394" s="19"/>
      <c r="AA394" s="19"/>
      <c r="AB394" s="377">
        <v>3</v>
      </c>
      <c r="AC394" s="376" t="str">
        <f t="array" ref="AC394">IF(AC350="-","-",COUNT(IF($Q$5:$Q$54=$H$5:$P$54,IF($H$5:$P$54=$AB394,IF($G$5:$G$54=AC$345,$H$5:$P$54,""),""),""))/COUNT(IF($Q$5:$Q$54=$AB394,IF($G$5:$G$54=AC$345,$H$5:$P$54,""),"")))</f>
        <v>-</v>
      </c>
      <c r="AD394" s="376" t="str">
        <f t="array" ref="AD394">IF(AD350="-","-",COUNT(IF($Q$5:$Q$54=$H$5:$P$54,IF($H$5:$P$54=$AB394,IF($G$5:$G$54=AD$345,$H$5:$P$54,""),""),""))/COUNT(IF($Q$5:$Q$54=$AB394,IF($G$5:$G$54=AD$345,$H$5:$P$54,""),"")))</f>
        <v>-</v>
      </c>
      <c r="AE394" s="376" t="str">
        <f t="array" ref="AE394">IF(AE350="-","-",COUNT(IF($Q$5:$Q$54=$H$5:$P$54,IF($H$5:$P$54=$AB394,IF($G$5:$G$54=AE$345,$H$5:$P$54,""),""),""))/COUNT(IF($Q$5:$Q$54=$AB394,IF($G$5:$G$54=AE$345,$H$5:$P$54,""),"")))</f>
        <v>-</v>
      </c>
      <c r="AF394" s="376" t="str">
        <f t="array" ref="AF394">IF(AF350="-","-",COUNT(IF($Q$5:$Q$54=$H$5:$P$54,IF($H$5:$P$54=$AB394,IF($G$5:$G$54=AF$345,$H$5:$P$54,""),""),""))/COUNT(IF($Q$5:$Q$54=$AB394,IF($G$5:$G$54=AF$345,$H$5:$P$54,""),"")))</f>
        <v>-</v>
      </c>
      <c r="AG394" s="376" t="str">
        <f t="array" ref="AG394">IF(AG350="-","-",COUNT(IF($Q$5:$Q$54=$H$5:$P$54,IF($H$5:$P$54=$AB394,IF($G$5:$G$54=AG$345,$H$5:$P$54,""),""),""))/COUNT(IF($Q$5:$Q$54=$AB394,IF($G$5:$G$54=AG$345,$H$5:$P$54,""),"")))</f>
        <v>-</v>
      </c>
      <c r="AH394" s="376" t="str">
        <f t="array" ref="AH394">IF(AH350="-","-",COUNT(IF($Q$5:$Q$54=$H$5:$P$54,IF($H$5:$P$54=$AB394,IF($G$5:$G$54=AH$345,$H$5:$P$54,""),""),""))/COUNT(IF($Q$5:$Q$54=$AB394,IF($G$5:$G$54=AH$345,$H$5:$P$54,""),"")))</f>
        <v>-</v>
      </c>
      <c r="AI394" s="376" t="str">
        <f t="array" ref="AI394">IF(AI350="-","-",COUNT(IF($Q$5:$Q$54=$H$5:$P$54,IF($H$5:$P$54=$AB394,IF($G$5:$G$54=AI$345,$H$5:$P$54,""),""),""))/COUNT(IF($Q$5:$Q$54=$AB394,IF($G$5:$G$54=AI$345,$H$5:$P$54,""),"")))</f>
        <v>-</v>
      </c>
      <c r="AJ394" s="376" t="str">
        <f t="array" ref="AJ394">IF(AJ350="-","-",COUNT(IF($Q$5:$Q$54=$H$5:$P$54,IF($H$5:$P$54=$AB394,IF($G$5:$G$54=AJ$345,$H$5:$P$54,""),""),""))/COUNT(IF($Q$5:$Q$54=$AB394,IF($G$5:$G$54=AJ$345,$H$5:$P$54,""),"")))</f>
        <v>-</v>
      </c>
      <c r="AK394" s="376" t="str">
        <f t="array" ref="AK394">IF(AK350="-","-",COUNT(IF($Q$5:$Q$54=$H$5:$P$54,IF($H$5:$P$54=$AB394,IF($G$5:$G$54=AK$345,$H$5:$P$54,""),""),""))/COUNT(IF($Q$5:$Q$54=$AB394,IF($G$5:$G$54=AK$345,$H$5:$P$54,""),"")))</f>
        <v>-</v>
      </c>
      <c r="AL394" s="376">
        <f t="array" ref="AL394">IF(AL350="-","-",COUNT(IF($Q$5:$Q$54=$H$5:$P$54,IF($H$5:$P$54=$AB394,IF($G$5:$G$54=AL$345,$H$5:$P$54,""),""),""))/COUNT(IF($Q$5:$Q$54=$AB394,IF($G$5:$G$54=AL$345,$H$5:$P$54,""),"")))</f>
        <v>0.91666666666666663</v>
      </c>
      <c r="AM394" s="376" t="str">
        <f t="array" ref="AM394">IF(AM350="-","-",COUNT(IF($Q$5:$Q$54=$H$5:$P$54,IF($H$5:$P$54=$AB394,IF($G$5:$G$54=AM$345,$H$5:$P$54,""),""),""))/COUNT(IF($Q$5:$Q$54=$AB394,IF($G$5:$G$54=AM$345,$H$5:$P$54,""),"")))</f>
        <v>-</v>
      </c>
      <c r="AN394" s="376" t="str">
        <f t="array" ref="AN394">IF(AN350="-","-",COUNT(IF($Q$5:$Q$54=$H$5:$P$54,IF($H$5:$P$54=$AB394,IF($G$5:$G$54=AN$345,$H$5:$P$54,""),""),""))/COUNT(IF($Q$5:$Q$54=$AB394,IF($G$5:$G$54=AN$345,$H$5:$P$54,""),"")))</f>
        <v>-</v>
      </c>
      <c r="AO394" s="155">
        <f t="array" ref="AO394">IF(AO350=0,"-",COUNT(IF($Q$5:$Q$54=$H$5:$P$54,IF($H$5:$P$54=$AB394,$H$5:$P$54,""),""))/COUNT(IF($Q$5:$Q$54=$AB394,$H$5:$P$54,"")))</f>
        <v>0.91666666666666663</v>
      </c>
      <c r="AP394" s="19"/>
      <c r="AQ394" s="19"/>
      <c r="AR394" s="19"/>
      <c r="AS394" s="19"/>
      <c r="AT394" s="19"/>
      <c r="AU394" s="19"/>
      <c r="AV394" s="19"/>
      <c r="AW394" s="19"/>
      <c r="AX394" s="19"/>
      <c r="AY394" s="19"/>
      <c r="AZ394" s="19"/>
      <c r="BA394" s="19"/>
      <c r="BB394" s="19"/>
      <c r="BE394" s="12"/>
      <c r="BF394" s="12"/>
      <c r="BG394" s="12"/>
      <c r="BH394" s="12"/>
      <c r="BI394" s="12"/>
      <c r="BJ394" s="12"/>
      <c r="BK394" s="12"/>
      <c r="BL394" s="12"/>
      <c r="BM394" s="12"/>
      <c r="BN394" s="12"/>
      <c r="BO394" s="12"/>
      <c r="BP394" s="12"/>
      <c r="BQ394" s="12"/>
      <c r="BR394" s="12"/>
      <c r="BS394" s="12"/>
      <c r="BT394" s="12"/>
    </row>
    <row r="395" spans="1:72">
      <c r="A395" s="19"/>
      <c r="B395" s="19"/>
      <c r="C395" s="19"/>
      <c r="D395" s="19"/>
      <c r="E395" s="89"/>
      <c r="F395" s="89"/>
      <c r="G395" s="19"/>
      <c r="H395" s="90"/>
      <c r="I395" s="90"/>
      <c r="J395" s="19"/>
      <c r="K395" s="19"/>
      <c r="L395" s="19"/>
      <c r="M395" s="19"/>
      <c r="N395" s="19"/>
      <c r="O395" s="19"/>
      <c r="P395" s="19"/>
      <c r="Q395" s="141"/>
      <c r="R395" s="141"/>
      <c r="S395" s="141"/>
      <c r="T395" s="141"/>
      <c r="U395" s="141"/>
      <c r="V395" s="141"/>
      <c r="W395" s="141"/>
      <c r="X395" s="141"/>
      <c r="Y395" s="19"/>
      <c r="Z395" s="19"/>
      <c r="AA395" s="19"/>
      <c r="AB395" s="377">
        <v>4</v>
      </c>
      <c r="AC395" s="376" t="str">
        <f t="array" ref="AC395">IF(AC351="-","-",COUNT(IF($Q$5:$Q$54=$H$5:$P$54,IF($H$5:$P$54=$AB395,IF($G$5:$G$54=AC$345,$H$5:$P$54,""),""),""))/COUNT(IF($Q$5:$Q$54=$AB395,IF($G$5:$G$54=AC$345,$H$5:$P$54,""),"")))</f>
        <v>-</v>
      </c>
      <c r="AD395" s="376" t="str">
        <f t="array" ref="AD395">IF(AD351="-","-",COUNT(IF($Q$5:$Q$54=$H$5:$P$54,IF($H$5:$P$54=$AB395,IF($G$5:$G$54=AD$345,$H$5:$P$54,""),""),""))/COUNT(IF($Q$5:$Q$54=$AB395,IF($G$5:$G$54=AD$345,$H$5:$P$54,""),"")))</f>
        <v>-</v>
      </c>
      <c r="AE395" s="376" t="str">
        <f t="array" ref="AE395">IF(AE351="-","-",COUNT(IF($Q$5:$Q$54=$H$5:$P$54,IF($H$5:$P$54=$AB395,IF($G$5:$G$54=AE$345,$H$5:$P$54,""),""),""))/COUNT(IF($Q$5:$Q$54=$AB395,IF($G$5:$G$54=AE$345,$H$5:$P$54,""),"")))</f>
        <v>-</v>
      </c>
      <c r="AF395" s="376" t="str">
        <f t="array" ref="AF395">IF(AF351="-","-",COUNT(IF($Q$5:$Q$54=$H$5:$P$54,IF($H$5:$P$54=$AB395,IF($G$5:$G$54=AF$345,$H$5:$P$54,""),""),""))/COUNT(IF($Q$5:$Q$54=$AB395,IF($G$5:$G$54=AF$345,$H$5:$P$54,""),"")))</f>
        <v>-</v>
      </c>
      <c r="AG395" s="376" t="str">
        <f t="array" ref="AG395">IF(AG351="-","-",COUNT(IF($Q$5:$Q$54=$H$5:$P$54,IF($H$5:$P$54=$AB395,IF($G$5:$G$54=AG$345,$H$5:$P$54,""),""),""))/COUNT(IF($Q$5:$Q$54=$AB395,IF($G$5:$G$54=AG$345,$H$5:$P$54,""),"")))</f>
        <v>-</v>
      </c>
      <c r="AH395" s="376" t="str">
        <f t="array" ref="AH395">IF(AH351="-","-",COUNT(IF($Q$5:$Q$54=$H$5:$P$54,IF($H$5:$P$54=$AB395,IF($G$5:$G$54=AH$345,$H$5:$P$54,""),""),""))/COUNT(IF($Q$5:$Q$54=$AB395,IF($G$5:$G$54=AH$345,$H$5:$P$54,""),"")))</f>
        <v>-</v>
      </c>
      <c r="AI395" s="376">
        <f t="array" ref="AI395">IF(AI351="-","-",COUNT(IF($Q$5:$Q$54=$H$5:$P$54,IF($H$5:$P$54=$AB395,IF($G$5:$G$54=AI$345,$H$5:$P$54,""),""),""))/COUNT(IF($Q$5:$Q$54=$AB395,IF($G$5:$G$54=AI$345,$H$5:$P$54,""),"")))</f>
        <v>1</v>
      </c>
      <c r="AJ395" s="376" t="str">
        <f t="array" ref="AJ395">IF(AJ351="-","-",COUNT(IF($Q$5:$Q$54=$H$5:$P$54,IF($H$5:$P$54=$AB395,IF($G$5:$G$54=AJ$345,$H$5:$P$54,""),""),""))/COUNT(IF($Q$5:$Q$54=$AB395,IF($G$5:$G$54=AJ$345,$H$5:$P$54,""),"")))</f>
        <v>-</v>
      </c>
      <c r="AK395" s="376" t="str">
        <f t="array" ref="AK395">IF(AK351="-","-",COUNT(IF($Q$5:$Q$54=$H$5:$P$54,IF($H$5:$P$54=$AB395,IF($G$5:$G$54=AK$345,$H$5:$P$54,""),""),""))/COUNT(IF($Q$5:$Q$54=$AB395,IF($G$5:$G$54=AK$345,$H$5:$P$54,""),"")))</f>
        <v>-</v>
      </c>
      <c r="AL395" s="376">
        <f t="array" ref="AL395">IF(AL351="-","-",COUNT(IF($Q$5:$Q$54=$H$5:$P$54,IF($H$5:$P$54=$AB395,IF($G$5:$G$54=AL$345,$H$5:$P$54,""),""),""))/COUNT(IF($Q$5:$Q$54=$AB395,IF($G$5:$G$54=AL$345,$H$5:$P$54,""),"")))</f>
        <v>0.91428571428571426</v>
      </c>
      <c r="AM395" s="376" t="str">
        <f t="array" ref="AM395">IF(AM351="-","-",COUNT(IF($Q$5:$Q$54=$H$5:$P$54,IF($H$5:$P$54=$AB395,IF($G$5:$G$54=AM$345,$H$5:$P$54,""),""),""))/COUNT(IF($Q$5:$Q$54=$AB395,IF($G$5:$G$54=AM$345,$H$5:$P$54,""),"")))</f>
        <v>-</v>
      </c>
      <c r="AN395" s="376" t="str">
        <f t="array" ref="AN395">IF(AN351="-","-",COUNT(IF($Q$5:$Q$54=$H$5:$P$54,IF($H$5:$P$54=$AB395,IF($G$5:$G$54=AN$345,$H$5:$P$54,""),""),""))/COUNT(IF($Q$5:$Q$54=$AB395,IF($G$5:$G$54=AN$345,$H$5:$P$54,""),"")))</f>
        <v>-</v>
      </c>
      <c r="AO395" s="155">
        <f t="array" ref="AO395">IF(AO351=0,"-",COUNT(IF($Q$5:$Q$54=$H$5:$P$54,IF($H$5:$P$54=$AB395,$H$5:$P$54,""),""))/COUNT(IF($Q$5:$Q$54=$AB395,$H$5:$P$54,"")))</f>
        <v>0.94339622641509435</v>
      </c>
      <c r="AP395" s="19"/>
      <c r="AQ395" s="19"/>
      <c r="AR395" s="19"/>
      <c r="AS395" s="19"/>
      <c r="AT395" s="19"/>
      <c r="AU395" s="19"/>
      <c r="AV395" s="19"/>
      <c r="AW395" s="19"/>
      <c r="AX395" s="19"/>
      <c r="AY395" s="19"/>
      <c r="AZ395" s="19"/>
      <c r="BA395" s="19"/>
      <c r="BB395" s="19"/>
      <c r="BE395" s="12"/>
      <c r="BF395" s="12"/>
      <c r="BG395" s="12"/>
      <c r="BH395" s="12"/>
      <c r="BI395" s="12"/>
      <c r="BJ395" s="12"/>
      <c r="BK395" s="12"/>
      <c r="BL395" s="12"/>
      <c r="BM395" s="12"/>
      <c r="BN395" s="12"/>
      <c r="BO395" s="12"/>
      <c r="BP395" s="12"/>
      <c r="BQ395" s="12"/>
      <c r="BR395" s="12"/>
      <c r="BS395" s="12"/>
      <c r="BT395" s="12"/>
    </row>
    <row r="396" spans="1:72">
      <c r="A396" s="19"/>
      <c r="B396" s="19"/>
      <c r="C396" s="19"/>
      <c r="D396" s="19"/>
      <c r="E396" s="89"/>
      <c r="F396" s="89"/>
      <c r="G396" s="19"/>
      <c r="H396" s="90"/>
      <c r="I396" s="90"/>
      <c r="J396" s="19"/>
      <c r="K396" s="19"/>
      <c r="L396" s="19"/>
      <c r="M396" s="19"/>
      <c r="N396" s="19"/>
      <c r="O396" s="19"/>
      <c r="P396" s="19"/>
      <c r="Q396" s="141"/>
      <c r="R396" s="141"/>
      <c r="S396" s="141"/>
      <c r="T396" s="141"/>
      <c r="U396" s="141"/>
      <c r="V396" s="141"/>
      <c r="W396" s="141"/>
      <c r="X396" s="141"/>
      <c r="Y396" s="19"/>
      <c r="Z396" s="19"/>
      <c r="AA396" s="19"/>
      <c r="AB396" s="377">
        <v>5</v>
      </c>
      <c r="AC396" s="376">
        <f t="array" ref="AC396">IF(AC352="-","-",COUNT(IF($Q$5:$Q$54=$H$5:$P$54,IF($H$5:$P$54=$AB396,IF($G$5:$G$54=AC$345,$H$5:$P$54,""),""),""))/COUNT(IF($Q$5:$Q$54=$AB396,IF($G$5:$G$54=AC$345,$H$5:$P$54,""),"")))</f>
        <v>1</v>
      </c>
      <c r="AD396" s="376" t="str">
        <f t="array" ref="AD396">IF(AD352="-","-",COUNT(IF($Q$5:$Q$54=$H$5:$P$54,IF($H$5:$P$54=$AB396,IF($G$5:$G$54=AD$345,$H$5:$P$54,""),""),""))/COUNT(IF($Q$5:$Q$54=$AB396,IF($G$5:$G$54=AD$345,$H$5:$P$54,""),"")))</f>
        <v>-</v>
      </c>
      <c r="AE396" s="376" t="str">
        <f t="array" ref="AE396">IF(AE352="-","-",COUNT(IF($Q$5:$Q$54=$H$5:$P$54,IF($H$5:$P$54=$AB396,IF($G$5:$G$54=AE$345,$H$5:$P$54,""),""),""))/COUNT(IF($Q$5:$Q$54=$AB396,IF($G$5:$G$54=AE$345,$H$5:$P$54,""),"")))</f>
        <v>-</v>
      </c>
      <c r="AF396" s="376" t="str">
        <f t="array" ref="AF396">IF(AF352="-","-",COUNT(IF($Q$5:$Q$54=$H$5:$P$54,IF($H$5:$P$54=$AB396,IF($G$5:$G$54=AF$345,$H$5:$P$54,""),""),""))/COUNT(IF($Q$5:$Q$54=$AB396,IF($G$5:$G$54=AF$345,$H$5:$P$54,""),"")))</f>
        <v>-</v>
      </c>
      <c r="AG396" s="376" t="str">
        <f t="array" ref="AG396">IF(AG352="-","-",COUNT(IF($Q$5:$Q$54=$H$5:$P$54,IF($H$5:$P$54=$AB396,IF($G$5:$G$54=AG$345,$H$5:$P$54,""),""),""))/COUNT(IF($Q$5:$Q$54=$AB396,IF($G$5:$G$54=AG$345,$H$5:$P$54,""),"")))</f>
        <v>-</v>
      </c>
      <c r="AH396" s="376" t="str">
        <f t="array" ref="AH396">IF(AH352="-","-",COUNT(IF($Q$5:$Q$54=$H$5:$P$54,IF($H$5:$P$54=$AB396,IF($G$5:$G$54=AH$345,$H$5:$P$54,""),""),""))/COUNT(IF($Q$5:$Q$54=$AB396,IF($G$5:$G$54=AH$345,$H$5:$P$54,""),"")))</f>
        <v>-</v>
      </c>
      <c r="AI396" s="376" t="str">
        <f t="array" ref="AI396">IF(AI352="-","-",COUNT(IF($Q$5:$Q$54=$H$5:$P$54,IF($H$5:$P$54=$AB396,IF($G$5:$G$54=AI$345,$H$5:$P$54,""),""),""))/COUNT(IF($Q$5:$Q$54=$AB396,IF($G$5:$G$54=AI$345,$H$5:$P$54,""),"")))</f>
        <v>-</v>
      </c>
      <c r="AJ396" s="376">
        <f t="array" ref="AJ396">IF(AJ352="-","-",COUNT(IF($Q$5:$Q$54=$H$5:$P$54,IF($H$5:$P$54=$AB396,IF($G$5:$G$54=AJ$345,$H$5:$P$54,""),""),""))/COUNT(IF($Q$5:$Q$54=$AB396,IF($G$5:$G$54=AJ$345,$H$5:$P$54,""),"")))</f>
        <v>0.94444444444444442</v>
      </c>
      <c r="AK396" s="376" t="str">
        <f t="array" ref="AK396">IF(AK352="-","-",COUNT(IF($Q$5:$Q$54=$H$5:$P$54,IF($H$5:$P$54=$AB396,IF($G$5:$G$54=AK$345,$H$5:$P$54,""),""),""))/COUNT(IF($Q$5:$Q$54=$AB396,IF($G$5:$G$54=AK$345,$H$5:$P$54,""),"")))</f>
        <v>-</v>
      </c>
      <c r="AL396" s="376">
        <f t="array" ref="AL396">IF(AL352="-","-",COUNT(IF($Q$5:$Q$54=$H$5:$P$54,IF($H$5:$P$54=$AB396,IF($G$5:$G$54=AL$345,$H$5:$P$54,""),""),""))/COUNT(IF($Q$5:$Q$54=$AB396,IF($G$5:$G$54=AL$345,$H$5:$P$54,""),"")))</f>
        <v>1</v>
      </c>
      <c r="AM396" s="376" t="str">
        <f t="array" ref="AM396">IF(AM352="-","-",COUNT(IF($Q$5:$Q$54=$H$5:$P$54,IF($H$5:$P$54=$AB396,IF($G$5:$G$54=AM$345,$H$5:$P$54,""),""),""))/COUNT(IF($Q$5:$Q$54=$AB396,IF($G$5:$G$54=AM$345,$H$5:$P$54,""),"")))</f>
        <v>-</v>
      </c>
      <c r="AN396" s="376" t="str">
        <f t="array" ref="AN396">IF(AN352="-","-",COUNT(IF($Q$5:$Q$54=$H$5:$P$54,IF($H$5:$P$54=$AB396,IF($G$5:$G$54=AN$345,$H$5:$P$54,""),""),""))/COUNT(IF($Q$5:$Q$54=$AB396,IF($G$5:$G$54=AN$345,$H$5:$P$54,""),"")))</f>
        <v>-</v>
      </c>
      <c r="AO396" s="155">
        <f t="array" ref="AO396">IF(AO352=0,"-",COUNT(IF($Q$5:$Q$54=$H$5:$P$54,IF($H$5:$P$54=$AB396,$H$5:$P$54,""),""))/COUNT(IF($Q$5:$Q$54=$AB396,$H$5:$P$54,"")))</f>
        <v>0.97777777777777775</v>
      </c>
      <c r="AP396" s="19"/>
      <c r="AQ396" s="19"/>
      <c r="AR396" s="19"/>
      <c r="AS396" s="19"/>
      <c r="AT396" s="19"/>
      <c r="AU396" s="19"/>
      <c r="AV396" s="19"/>
      <c r="AW396" s="19"/>
      <c r="AX396" s="19"/>
      <c r="AY396" s="19"/>
      <c r="AZ396" s="19"/>
      <c r="BA396" s="19"/>
      <c r="BB396" s="19"/>
      <c r="BE396" s="12"/>
      <c r="BF396" s="12"/>
      <c r="BG396" s="12"/>
      <c r="BH396" s="12"/>
      <c r="BI396" s="12"/>
      <c r="BJ396" s="12"/>
      <c r="BK396" s="12"/>
      <c r="BL396" s="12"/>
      <c r="BM396" s="12"/>
      <c r="BN396" s="12"/>
      <c r="BO396" s="12"/>
      <c r="BP396" s="12"/>
      <c r="BQ396" s="12"/>
      <c r="BR396" s="12"/>
      <c r="BS396" s="12"/>
      <c r="BT396" s="12"/>
    </row>
    <row r="397" spans="1:72">
      <c r="A397" s="19"/>
      <c r="B397" s="19"/>
      <c r="C397" s="19"/>
      <c r="D397" s="19"/>
      <c r="E397" s="89"/>
      <c r="F397" s="89"/>
      <c r="G397" s="19"/>
      <c r="H397" s="90"/>
      <c r="I397" s="90"/>
      <c r="J397" s="19"/>
      <c r="K397" s="19"/>
      <c r="L397" s="19"/>
      <c r="M397" s="19"/>
      <c r="N397" s="19"/>
      <c r="O397" s="19"/>
      <c r="P397" s="19"/>
      <c r="Q397" s="141"/>
      <c r="R397" s="141"/>
      <c r="S397" s="141"/>
      <c r="T397" s="141"/>
      <c r="U397" s="141"/>
      <c r="V397" s="141"/>
      <c r="W397" s="141"/>
      <c r="X397" s="141"/>
      <c r="Y397" s="19"/>
      <c r="Z397" s="19"/>
      <c r="AA397" s="19"/>
      <c r="AB397" s="377">
        <v>6</v>
      </c>
      <c r="AC397" s="376">
        <f t="array" ref="AC397">IF(AC353="-","-",COUNT(IF($Q$5:$Q$54=$H$5:$P$54,IF($H$5:$P$54=$AB397,IF($G$5:$G$54=AC$345,$H$5:$P$54,""),""),""))/COUNT(IF($Q$5:$Q$54=$AB397,IF($G$5:$G$54=AC$345,$H$5:$P$54,""),"")))</f>
        <v>0.92592592592592593</v>
      </c>
      <c r="AD397" s="376" t="str">
        <f t="array" ref="AD397">IF(AD353="-","-",COUNT(IF($Q$5:$Q$54=$H$5:$P$54,IF($H$5:$P$54=$AB397,IF($G$5:$G$54=AD$345,$H$5:$P$54,""),""),""))/COUNT(IF($Q$5:$Q$54=$AB397,IF($G$5:$G$54=AD$345,$H$5:$P$54,""),"")))</f>
        <v>-</v>
      </c>
      <c r="AE397" s="376" t="str">
        <f t="array" ref="AE397">IF(AE353="-","-",COUNT(IF($Q$5:$Q$54=$H$5:$P$54,IF($H$5:$P$54=$AB397,IF($G$5:$G$54=AE$345,$H$5:$P$54,""),""),""))/COUNT(IF($Q$5:$Q$54=$AB397,IF($G$5:$G$54=AE$345,$H$5:$P$54,""),"")))</f>
        <v>-</v>
      </c>
      <c r="AF397" s="376" t="str">
        <f t="array" ref="AF397">IF(AF353="-","-",COUNT(IF($Q$5:$Q$54=$H$5:$P$54,IF($H$5:$P$54=$AB397,IF($G$5:$G$54=AF$345,$H$5:$P$54,""),""),""))/COUNT(IF($Q$5:$Q$54=$AB397,IF($G$5:$G$54=AF$345,$H$5:$P$54,""),"")))</f>
        <v>-</v>
      </c>
      <c r="AG397" s="376" t="str">
        <f t="array" ref="AG397">IF(AG353="-","-",COUNT(IF($Q$5:$Q$54=$H$5:$P$54,IF($H$5:$P$54=$AB397,IF($G$5:$G$54=AG$345,$H$5:$P$54,""),""),""))/COUNT(IF($Q$5:$Q$54=$AB397,IF($G$5:$G$54=AG$345,$H$5:$P$54,""),"")))</f>
        <v>-</v>
      </c>
      <c r="AH397" s="376" t="str">
        <f t="array" ref="AH397">IF(AH353="-","-",COUNT(IF($Q$5:$Q$54=$H$5:$P$54,IF($H$5:$P$54=$AB397,IF($G$5:$G$54=AH$345,$H$5:$P$54,""),""),""))/COUNT(IF($Q$5:$Q$54=$AB397,IF($G$5:$G$54=AH$345,$H$5:$P$54,""),"")))</f>
        <v>-</v>
      </c>
      <c r="AI397" s="376" t="str">
        <f t="array" ref="AI397">IF(AI353="-","-",COUNT(IF($Q$5:$Q$54=$H$5:$P$54,IF($H$5:$P$54=$AB397,IF($G$5:$G$54=AI$345,$H$5:$P$54,""),""),""))/COUNT(IF($Q$5:$Q$54=$AB397,IF($G$5:$G$54=AI$345,$H$5:$P$54,""),"")))</f>
        <v>-</v>
      </c>
      <c r="AJ397" s="376">
        <f t="array" ref="AJ397">IF(AJ353="-","-",COUNT(IF($Q$5:$Q$54=$H$5:$P$54,IF($H$5:$P$54=$AB397,IF($G$5:$G$54=AJ$345,$H$5:$P$54,""),""),""))/COUNT(IF($Q$5:$Q$54=$AB397,IF($G$5:$G$54=AJ$345,$H$5:$P$54,""),"")))</f>
        <v>1</v>
      </c>
      <c r="AK397" s="376" t="str">
        <f t="array" ref="AK397">IF(AK353="-","-",COUNT(IF($Q$5:$Q$54=$H$5:$P$54,IF($H$5:$P$54=$AB397,IF($G$5:$G$54=AK$345,$H$5:$P$54,""),""),""))/COUNT(IF($Q$5:$Q$54=$AB397,IF($G$5:$G$54=AK$345,$H$5:$P$54,""),"")))</f>
        <v>-</v>
      </c>
      <c r="AL397" s="376">
        <f t="array" ref="AL397">IF(AL353="-","-",COUNT(IF($Q$5:$Q$54=$H$5:$P$54,IF($H$5:$P$54=$AB397,IF($G$5:$G$54=AL$345,$H$5:$P$54,""),""),""))/COUNT(IF($Q$5:$Q$54=$AB397,IF($G$5:$G$54=AL$345,$H$5:$P$54,""),"")))</f>
        <v>1</v>
      </c>
      <c r="AM397" s="376" t="str">
        <f t="array" ref="AM397">IF(AM353="-","-",COUNT(IF($Q$5:$Q$54=$H$5:$P$54,IF($H$5:$P$54=$AB397,IF($G$5:$G$54=AM$345,$H$5:$P$54,""),""),""))/COUNT(IF($Q$5:$Q$54=$AB397,IF($G$5:$G$54=AM$345,$H$5:$P$54,""),"")))</f>
        <v>-</v>
      </c>
      <c r="AN397" s="376" t="str">
        <f t="array" ref="AN397">IF(AN353="-","-",COUNT(IF($Q$5:$Q$54=$H$5:$P$54,IF($H$5:$P$54=$AB397,IF($G$5:$G$54=AN$345,$H$5:$P$54,""),""),""))/COUNT(IF($Q$5:$Q$54=$AB397,IF($G$5:$G$54=AN$345,$H$5:$P$54,""),"")))</f>
        <v>-</v>
      </c>
      <c r="AO397" s="155">
        <f t="array" ref="AO397">IF(AO353=0,"-",COUNT(IF($Q$5:$Q$54=$H$5:$P$54,IF($H$5:$P$54=$AB397,$H$5:$P$54,""),""))/COUNT(IF($Q$5:$Q$54=$AB397,$H$5:$P$54,"")))</f>
        <v>0.95061728395061729</v>
      </c>
      <c r="AP397" s="19"/>
      <c r="AQ397" s="19"/>
      <c r="AR397" s="19"/>
      <c r="AS397" s="19"/>
      <c r="AT397" s="19"/>
      <c r="AU397" s="19"/>
      <c r="AV397" s="19"/>
      <c r="AW397" s="19"/>
      <c r="AX397" s="19"/>
      <c r="AY397" s="19"/>
      <c r="AZ397" s="19"/>
      <c r="BA397" s="19"/>
      <c r="BB397" s="19"/>
      <c r="BE397" s="12"/>
      <c r="BF397" s="12"/>
      <c r="BG397" s="12"/>
      <c r="BH397" s="12"/>
      <c r="BI397" s="12"/>
      <c r="BJ397" s="12"/>
      <c r="BK397" s="12"/>
      <c r="BL397" s="12"/>
      <c r="BM397" s="12"/>
      <c r="BN397" s="12"/>
      <c r="BO397" s="12"/>
      <c r="BP397" s="12"/>
      <c r="BQ397" s="12"/>
      <c r="BR397" s="12"/>
      <c r="BS397" s="12"/>
      <c r="BT397" s="12"/>
    </row>
    <row r="398" spans="1:72">
      <c r="A398" s="19"/>
      <c r="B398" s="19"/>
      <c r="C398" s="19"/>
      <c r="D398" s="19"/>
      <c r="E398" s="89"/>
      <c r="F398" s="89"/>
      <c r="G398" s="19"/>
      <c r="H398" s="90"/>
      <c r="I398" s="90"/>
      <c r="J398" s="19"/>
      <c r="K398" s="19"/>
      <c r="L398" s="19"/>
      <c r="M398" s="19"/>
      <c r="N398" s="19"/>
      <c r="O398" s="19"/>
      <c r="P398" s="19"/>
      <c r="Q398" s="141"/>
      <c r="R398" s="141"/>
      <c r="S398" s="141"/>
      <c r="T398" s="141"/>
      <c r="U398" s="141"/>
      <c r="V398" s="141"/>
      <c r="W398" s="141"/>
      <c r="X398" s="141"/>
      <c r="Y398" s="19"/>
      <c r="Z398" s="19"/>
      <c r="AA398" s="19"/>
      <c r="AB398" s="377">
        <v>7</v>
      </c>
      <c r="AC398" s="376">
        <f t="array" ref="AC398">IF(AC354="-","-",COUNT(IF($Q$5:$Q$54=$H$5:$P$54,IF($H$5:$P$54=$AB398,IF($G$5:$G$54=AC$345,$H$5:$P$54,""),""),""))/COUNT(IF($Q$5:$Q$54=$AB398,IF($G$5:$G$54=AC$345,$H$5:$P$54,""),"")))</f>
        <v>0.94444444444444442</v>
      </c>
      <c r="AD398" s="376" t="str">
        <f t="array" ref="AD398">IF(AD354="-","-",COUNT(IF($Q$5:$Q$54=$H$5:$P$54,IF($H$5:$P$54=$AB398,IF($G$5:$G$54=AD$345,$H$5:$P$54,""),""),""))/COUNT(IF($Q$5:$Q$54=$AB398,IF($G$5:$G$54=AD$345,$H$5:$P$54,""),"")))</f>
        <v>-</v>
      </c>
      <c r="AE398" s="376" t="str">
        <f t="array" ref="AE398">IF(AE354="-","-",COUNT(IF($Q$5:$Q$54=$H$5:$P$54,IF($H$5:$P$54=$AB398,IF($G$5:$G$54=AE$345,$H$5:$P$54,""),""),""))/COUNT(IF($Q$5:$Q$54=$AB398,IF($G$5:$G$54=AE$345,$H$5:$P$54,""),"")))</f>
        <v>-</v>
      </c>
      <c r="AF398" s="376" t="str">
        <f t="array" ref="AF398">IF(AF354="-","-",COUNT(IF($Q$5:$Q$54=$H$5:$P$54,IF($H$5:$P$54=$AB398,IF($G$5:$G$54=AF$345,$H$5:$P$54,""),""),""))/COUNT(IF($Q$5:$Q$54=$AB398,IF($G$5:$G$54=AF$345,$H$5:$P$54,""),"")))</f>
        <v>-</v>
      </c>
      <c r="AG398" s="376" t="str">
        <f t="array" ref="AG398">IF(AG354="-","-",COUNT(IF($Q$5:$Q$54=$H$5:$P$54,IF($H$5:$P$54=$AB398,IF($G$5:$G$54=AG$345,$H$5:$P$54,""),""),""))/COUNT(IF($Q$5:$Q$54=$AB398,IF($G$5:$G$54=AG$345,$H$5:$P$54,""),"")))</f>
        <v>-</v>
      </c>
      <c r="AH398" s="376" t="str">
        <f t="array" ref="AH398">IF(AH354="-","-",COUNT(IF($Q$5:$Q$54=$H$5:$P$54,IF($H$5:$P$54=$AB398,IF($G$5:$G$54=AH$345,$H$5:$P$54,""),""),""))/COUNT(IF($Q$5:$Q$54=$AB398,IF($G$5:$G$54=AH$345,$H$5:$P$54,""),"")))</f>
        <v>-</v>
      </c>
      <c r="AI398" s="376">
        <f t="array" ref="AI398">IF(AI354="-","-",COUNT(IF($Q$5:$Q$54=$H$5:$P$54,IF($H$5:$P$54=$AB398,IF($G$5:$G$54=AI$345,$H$5:$P$54,""),""),""))/COUNT(IF($Q$5:$Q$54=$AB398,IF($G$5:$G$54=AI$345,$H$5:$P$54,""),"")))</f>
        <v>1</v>
      </c>
      <c r="AJ398" s="376">
        <f t="array" ref="AJ398">IF(AJ354="-","-",COUNT(IF($Q$5:$Q$54=$H$5:$P$54,IF($H$5:$P$54=$AB398,IF($G$5:$G$54=AJ$345,$H$5:$P$54,""),""),""))/COUNT(IF($Q$5:$Q$54=$AB398,IF($G$5:$G$54=AJ$345,$H$5:$P$54,""),"")))</f>
        <v>1</v>
      </c>
      <c r="AK398" s="376" t="str">
        <f t="array" ref="AK398">IF(AK354="-","-",COUNT(IF($Q$5:$Q$54=$H$5:$P$54,IF($H$5:$P$54=$AB398,IF($G$5:$G$54=AK$345,$H$5:$P$54,""),""),""))/COUNT(IF($Q$5:$Q$54=$AB398,IF($G$5:$G$54=AK$345,$H$5:$P$54,""),"")))</f>
        <v>-</v>
      </c>
      <c r="AL398" s="376">
        <f t="array" ref="AL398">IF(AL354="-","-",COUNT(IF($Q$5:$Q$54=$H$5:$P$54,IF($H$5:$P$54=$AB398,IF($G$5:$G$54=AL$345,$H$5:$P$54,""),""),""))/COUNT(IF($Q$5:$Q$54=$AB398,IF($G$5:$G$54=AL$345,$H$5:$P$54,""),"")))</f>
        <v>0.88888888888888884</v>
      </c>
      <c r="AM398" s="376" t="str">
        <f t="array" ref="AM398">IF(AM354="-","-",COUNT(IF($Q$5:$Q$54=$H$5:$P$54,IF($H$5:$P$54=$AB398,IF($G$5:$G$54=AM$345,$H$5:$P$54,""),""),""))/COUNT(IF($Q$5:$Q$54=$AB398,IF($G$5:$G$54=AM$345,$H$5:$P$54,""),"")))</f>
        <v>-</v>
      </c>
      <c r="AN398" s="376" t="str">
        <f t="array" ref="AN398">IF(AN354="-","-",COUNT(IF($Q$5:$Q$54=$H$5:$P$54,IF($H$5:$P$54=$AB398,IF($G$5:$G$54=AN$345,$H$5:$P$54,""),""),""))/COUNT(IF($Q$5:$Q$54=$AB398,IF($G$5:$G$54=AN$345,$H$5:$P$54,""),"")))</f>
        <v>-</v>
      </c>
      <c r="AO398" s="155">
        <f t="array" ref="AO398">IF(AO354=0,"-",COUNT(IF($Q$5:$Q$54=$H$5:$P$54,IF($H$5:$P$54=$AB398,$H$5:$P$54,""),""))/COUNT(IF($Q$5:$Q$54=$AB398,$H$5:$P$54,"")))</f>
        <v>0.96825396825396826</v>
      </c>
      <c r="AP398" s="19"/>
      <c r="AQ398" s="19"/>
      <c r="AR398" s="19"/>
      <c r="AS398" s="19"/>
      <c r="AT398" s="19"/>
      <c r="AU398" s="19"/>
      <c r="AV398" s="19"/>
      <c r="AW398" s="19"/>
      <c r="AX398" s="19"/>
      <c r="AY398" s="19"/>
      <c r="AZ398" s="19"/>
      <c r="BA398" s="19"/>
      <c r="BB398" s="19"/>
      <c r="BE398" s="12"/>
      <c r="BF398" s="12"/>
      <c r="BG398" s="12"/>
      <c r="BH398" s="12"/>
      <c r="BI398" s="12"/>
      <c r="BJ398" s="12"/>
      <c r="BK398" s="12"/>
      <c r="BL398" s="12"/>
      <c r="BM398" s="12"/>
      <c r="BN398" s="12"/>
      <c r="BO398" s="12"/>
      <c r="BP398" s="12"/>
      <c r="BQ398" s="12"/>
      <c r="BR398" s="12"/>
      <c r="BS398" s="12"/>
      <c r="BT398" s="12"/>
    </row>
    <row r="399" spans="1:72">
      <c r="A399" s="19"/>
      <c r="B399" s="19"/>
      <c r="C399" s="19"/>
      <c r="D399" s="19"/>
      <c r="E399" s="89"/>
      <c r="F399" s="89"/>
      <c r="G399" s="19"/>
      <c r="H399" s="90"/>
      <c r="I399" s="90"/>
      <c r="J399" s="19"/>
      <c r="K399" s="19"/>
      <c r="L399" s="19"/>
      <c r="M399" s="19"/>
      <c r="N399" s="19"/>
      <c r="O399" s="19"/>
      <c r="P399" s="19"/>
      <c r="Q399" s="141"/>
      <c r="R399" s="141"/>
      <c r="S399" s="141"/>
      <c r="T399" s="141"/>
      <c r="U399" s="141"/>
      <c r="V399" s="141"/>
      <c r="W399" s="141"/>
      <c r="X399" s="141"/>
      <c r="Y399" s="19"/>
      <c r="Z399" s="19"/>
      <c r="AA399" s="19"/>
      <c r="AB399" s="377">
        <v>8</v>
      </c>
      <c r="AC399" s="376" t="str">
        <f t="array" ref="AC399">IF(AC355="-","-",COUNT(IF($Q$5:$Q$54=$H$5:$P$54,IF($H$5:$P$54=$AB399,IF($G$5:$G$54=AC$345,$H$5:$P$54,""),""),""))/COUNT(IF($Q$5:$Q$54=$AB399,IF($G$5:$G$54=AC$345,$H$5:$P$54,""),"")))</f>
        <v>-</v>
      </c>
      <c r="AD399" s="376" t="str">
        <f t="array" ref="AD399">IF(AD355="-","-",COUNT(IF($Q$5:$Q$54=$H$5:$P$54,IF($H$5:$P$54=$AB399,IF($G$5:$G$54=AD$345,$H$5:$P$54,""),""),""))/COUNT(IF($Q$5:$Q$54=$AB399,IF($G$5:$G$54=AD$345,$H$5:$P$54,""),"")))</f>
        <v>-</v>
      </c>
      <c r="AE399" s="376" t="str">
        <f t="array" ref="AE399">IF(AE355="-","-",COUNT(IF($Q$5:$Q$54=$H$5:$P$54,IF($H$5:$P$54=$AB399,IF($G$5:$G$54=AE$345,$H$5:$P$54,""),""),""))/COUNT(IF($Q$5:$Q$54=$AB399,IF($G$5:$G$54=AE$345,$H$5:$P$54,""),"")))</f>
        <v>-</v>
      </c>
      <c r="AF399" s="376">
        <f t="array" ref="AF399">IF(AF355="-","-",COUNT(IF($Q$5:$Q$54=$H$5:$P$54,IF($H$5:$P$54=$AB399,IF($G$5:$G$54=AF$345,$H$5:$P$54,""),""),""))/COUNT(IF($Q$5:$Q$54=$AB399,IF($G$5:$G$54=AF$345,$H$5:$P$54,""),"")))</f>
        <v>0.92592592592592593</v>
      </c>
      <c r="AG399" s="376" t="str">
        <f t="array" ref="AG399">IF(AG355="-","-",COUNT(IF($Q$5:$Q$54=$H$5:$P$54,IF($H$5:$P$54=$AB399,IF($G$5:$G$54=AG$345,$H$5:$P$54,""),""),""))/COUNT(IF($Q$5:$Q$54=$AB399,IF($G$5:$G$54=AG$345,$H$5:$P$54,""),"")))</f>
        <v>-</v>
      </c>
      <c r="AH399" s="376" t="str">
        <f t="array" ref="AH399">IF(AH355="-","-",COUNT(IF($Q$5:$Q$54=$H$5:$P$54,IF($H$5:$P$54=$AB399,IF($G$5:$G$54=AH$345,$H$5:$P$54,""),""),""))/COUNT(IF($Q$5:$Q$54=$AB399,IF($G$5:$G$54=AH$345,$H$5:$P$54,""),"")))</f>
        <v>-</v>
      </c>
      <c r="AI399" s="376" t="str">
        <f t="array" ref="AI399">IF(AI355="-","-",COUNT(IF($Q$5:$Q$54=$H$5:$P$54,IF($H$5:$P$54=$AB399,IF($G$5:$G$54=AI$345,$H$5:$P$54,""),""),""))/COUNT(IF($Q$5:$Q$54=$AB399,IF($G$5:$G$54=AI$345,$H$5:$P$54,""),"")))</f>
        <v>-</v>
      </c>
      <c r="AJ399" s="376" t="str">
        <f t="array" ref="AJ399">IF(AJ355="-","-",COUNT(IF($Q$5:$Q$54=$H$5:$P$54,IF($H$5:$P$54=$AB399,IF($G$5:$G$54=AJ$345,$H$5:$P$54,""),""),""))/COUNT(IF($Q$5:$Q$54=$AB399,IF($G$5:$G$54=AJ$345,$H$5:$P$54,""),"")))</f>
        <v>-</v>
      </c>
      <c r="AK399" s="376" t="str">
        <f t="array" ref="AK399">IF(AK355="-","-",COUNT(IF($Q$5:$Q$54=$H$5:$P$54,IF($H$5:$P$54=$AB399,IF($G$5:$G$54=AK$345,$H$5:$P$54,""),""),""))/COUNT(IF($Q$5:$Q$54=$AB399,IF($G$5:$G$54=AK$345,$H$5:$P$54,""),"")))</f>
        <v>-</v>
      </c>
      <c r="AL399" s="376">
        <f t="array" ref="AL399">IF(AL355="-","-",COUNT(IF($Q$5:$Q$54=$H$5:$P$54,IF($H$5:$P$54=$AB399,IF($G$5:$G$54=AL$345,$H$5:$P$54,""),""),""))/COUNT(IF($Q$5:$Q$54=$AB399,IF($G$5:$G$54=AL$345,$H$5:$P$54,""),"")))</f>
        <v>0.77777777777777779</v>
      </c>
      <c r="AM399" s="376" t="str">
        <f t="array" ref="AM399">IF(AM355="-","-",COUNT(IF($Q$5:$Q$54=$H$5:$P$54,IF($H$5:$P$54=$AB399,IF($G$5:$G$54=AM$345,$H$5:$P$54,""),""),""))/COUNT(IF($Q$5:$Q$54=$AB399,IF($G$5:$G$54=AM$345,$H$5:$P$54,""),"")))</f>
        <v>-</v>
      </c>
      <c r="AN399" s="376" t="str">
        <f t="array" ref="AN399">IF(AN355="-","-",COUNT(IF($Q$5:$Q$54=$H$5:$P$54,IF($H$5:$P$54=$AB399,IF($G$5:$G$54=AN$345,$H$5:$P$54,""),""),""))/COUNT(IF($Q$5:$Q$54=$AB399,IF($G$5:$G$54=AN$345,$H$5:$P$54,""),"")))</f>
        <v>-</v>
      </c>
      <c r="AO399" s="155">
        <f t="array" ref="AO399">IF(AO355=0,"-",COUNT(IF($Q$5:$Q$54=$H$5:$P$54,IF($H$5:$P$54=$AB399,$H$5:$P$54,""),""))/COUNT(IF($Q$5:$Q$54=$AB399,$H$5:$P$54,"")))</f>
        <v>0.88888888888888884</v>
      </c>
      <c r="AP399" s="19"/>
      <c r="AQ399" s="19"/>
      <c r="AR399" s="19"/>
      <c r="AS399" s="19"/>
      <c r="AT399" s="19"/>
      <c r="AU399" s="19"/>
      <c r="AV399" s="19"/>
      <c r="AW399" s="19"/>
      <c r="AX399" s="19"/>
      <c r="AY399" s="19"/>
      <c r="AZ399" s="19"/>
      <c r="BA399" s="19"/>
      <c r="BB399" s="19"/>
      <c r="BE399" s="12"/>
      <c r="BF399" s="12"/>
      <c r="BG399" s="12"/>
      <c r="BH399" s="12"/>
      <c r="BI399" s="12"/>
      <c r="BJ399" s="12"/>
      <c r="BK399" s="12"/>
      <c r="BL399" s="12"/>
      <c r="BM399" s="12"/>
      <c r="BN399" s="12"/>
      <c r="BO399" s="12"/>
      <c r="BP399" s="12"/>
      <c r="BQ399" s="12"/>
      <c r="BR399" s="12"/>
      <c r="BS399" s="12"/>
      <c r="BT399" s="12"/>
    </row>
    <row r="400" spans="1:72">
      <c r="A400" s="19"/>
      <c r="B400" s="19"/>
      <c r="C400" s="19"/>
      <c r="D400" s="19"/>
      <c r="E400" s="89"/>
      <c r="F400" s="89"/>
      <c r="G400" s="19"/>
      <c r="H400" s="90"/>
      <c r="I400" s="90"/>
      <c r="J400" s="19"/>
      <c r="K400" s="19"/>
      <c r="L400" s="19"/>
      <c r="M400" s="19"/>
      <c r="N400" s="19"/>
      <c r="O400" s="19"/>
      <c r="P400" s="19"/>
      <c r="Q400" s="141"/>
      <c r="R400" s="141"/>
      <c r="S400" s="141"/>
      <c r="T400" s="141"/>
      <c r="U400" s="141"/>
      <c r="V400" s="141"/>
      <c r="W400" s="141"/>
      <c r="X400" s="141"/>
      <c r="Y400" s="19"/>
      <c r="Z400" s="19"/>
      <c r="AA400" s="19"/>
      <c r="AB400" s="377">
        <v>9</v>
      </c>
      <c r="AC400" s="376" t="str">
        <f t="array" ref="AC400">IF(AC356="-","-",COUNT(IF($Q$5:$Q$54=$H$5:$P$54,IF($H$5:$P$54=$AB400,IF($G$5:$G$54=AC$345,$H$5:$P$54,""),""),""))/COUNT(IF($Q$5:$Q$54=$AB400,IF($G$5:$G$54=AC$345,$H$5:$P$54,""),"")))</f>
        <v>-</v>
      </c>
      <c r="AD400" s="376" t="str">
        <f t="array" ref="AD400">IF(AD356="-","-",COUNT(IF($Q$5:$Q$54=$H$5:$P$54,IF($H$5:$P$54=$AB400,IF($G$5:$G$54=AD$345,$H$5:$P$54,""),""),""))/COUNT(IF($Q$5:$Q$54=$AB400,IF($G$5:$G$54=AD$345,$H$5:$P$54,""),"")))</f>
        <v>-</v>
      </c>
      <c r="AE400" s="376" t="str">
        <f t="array" ref="AE400">IF(AE356="-","-",COUNT(IF($Q$5:$Q$54=$H$5:$P$54,IF($H$5:$P$54=$AB400,IF($G$5:$G$54=AE$345,$H$5:$P$54,""),""),""))/COUNT(IF($Q$5:$Q$54=$AB400,IF($G$5:$G$54=AE$345,$H$5:$P$54,""),"")))</f>
        <v>-</v>
      </c>
      <c r="AF400" s="376">
        <f t="array" ref="AF400">IF(AF356="-","-",COUNT(IF($Q$5:$Q$54=$H$5:$P$54,IF($H$5:$P$54=$AB400,IF($G$5:$G$54=AF$345,$H$5:$P$54,""),""),""))/COUNT(IF($Q$5:$Q$54=$AB400,IF($G$5:$G$54=AF$345,$H$5:$P$54,""),"")))</f>
        <v>0.77777777777777779</v>
      </c>
      <c r="AG400" s="376" t="str">
        <f t="array" ref="AG400">IF(AG356="-","-",COUNT(IF($Q$5:$Q$54=$H$5:$P$54,IF($H$5:$P$54=$AB400,IF($G$5:$G$54=AG$345,$H$5:$P$54,""),""),""))/COUNT(IF($Q$5:$Q$54=$AB400,IF($G$5:$G$54=AG$345,$H$5:$P$54,""),"")))</f>
        <v>-</v>
      </c>
      <c r="AH400" s="376" t="str">
        <f t="array" ref="AH400">IF(AH356="-","-",COUNT(IF($Q$5:$Q$54=$H$5:$P$54,IF($H$5:$P$54=$AB400,IF($G$5:$G$54=AH$345,$H$5:$P$54,""),""),""))/COUNT(IF($Q$5:$Q$54=$AB400,IF($G$5:$G$54=AH$345,$H$5:$P$54,""),"")))</f>
        <v>-</v>
      </c>
      <c r="AI400" s="376" t="str">
        <f t="array" ref="AI400">IF(AI356="-","-",COUNT(IF($Q$5:$Q$54=$H$5:$P$54,IF($H$5:$P$54=$AB400,IF($G$5:$G$54=AI$345,$H$5:$P$54,""),""),""))/COUNT(IF($Q$5:$Q$54=$AB400,IF($G$5:$G$54=AI$345,$H$5:$P$54,""),"")))</f>
        <v>-</v>
      </c>
      <c r="AJ400" s="376" t="str">
        <f t="array" ref="AJ400">IF(AJ356="-","-",COUNT(IF($Q$5:$Q$54=$H$5:$P$54,IF($H$5:$P$54=$AB400,IF($G$5:$G$54=AJ$345,$H$5:$P$54,""),""),""))/COUNT(IF($Q$5:$Q$54=$AB400,IF($G$5:$G$54=AJ$345,$H$5:$P$54,""),"")))</f>
        <v>-</v>
      </c>
      <c r="AK400" s="376" t="str">
        <f t="array" ref="AK400">IF(AK356="-","-",COUNT(IF($Q$5:$Q$54=$H$5:$P$54,IF($H$5:$P$54=$AB400,IF($G$5:$G$54=AK$345,$H$5:$P$54,""),""),""))/COUNT(IF($Q$5:$Q$54=$AB400,IF($G$5:$G$54=AK$345,$H$5:$P$54,""),"")))</f>
        <v>-</v>
      </c>
      <c r="AL400" s="376">
        <f t="array" ref="AL400">IF(AL356="-","-",COUNT(IF($Q$5:$Q$54=$H$5:$P$54,IF($H$5:$P$54=$AB400,IF($G$5:$G$54=AL$345,$H$5:$P$54,""),""),""))/COUNT(IF($Q$5:$Q$54=$AB400,IF($G$5:$G$54=AL$345,$H$5:$P$54,""),"")))</f>
        <v>0.66666666666666663</v>
      </c>
      <c r="AM400" s="376" t="str">
        <f t="array" ref="AM400">IF(AM356="-","-",COUNT(IF($Q$5:$Q$54=$H$5:$P$54,IF($H$5:$P$54=$AB400,IF($G$5:$G$54=AM$345,$H$5:$P$54,""),""),""))/COUNT(IF($Q$5:$Q$54=$AB400,IF($G$5:$G$54=AM$345,$H$5:$P$54,""),"")))</f>
        <v>-</v>
      </c>
      <c r="AN400" s="376" t="str">
        <f t="array" ref="AN400">IF(AN356="-","-",COUNT(IF($Q$5:$Q$54=$H$5:$P$54,IF($H$5:$P$54=$AB400,IF($G$5:$G$54=AN$345,$H$5:$P$54,""),""),""))/COUNT(IF($Q$5:$Q$54=$AB400,IF($G$5:$G$54=AN$345,$H$5:$P$54,""),"")))</f>
        <v>-</v>
      </c>
      <c r="AO400" s="155">
        <f t="array" ref="AO400">IF(AO356=0,"-",COUNT(IF($Q$5:$Q$54=$H$5:$P$54,IF($H$5:$P$54=$AB400,$H$5:$P$54,""),""))/COUNT(IF($Q$5:$Q$54=$AB400,$H$5:$P$54,"")))</f>
        <v>0.72222222222222221</v>
      </c>
      <c r="AP400" s="19"/>
      <c r="AQ400" s="19"/>
      <c r="AR400" s="19"/>
      <c r="AS400" s="19"/>
      <c r="AT400" s="19"/>
      <c r="AU400" s="19"/>
      <c r="AV400" s="19"/>
      <c r="AW400" s="19"/>
      <c r="AX400" s="19"/>
      <c r="AY400" s="19"/>
      <c r="AZ400" s="19"/>
      <c r="BA400" s="19"/>
      <c r="BB400" s="19"/>
      <c r="BE400" s="12"/>
      <c r="BF400" s="12"/>
      <c r="BG400" s="12"/>
      <c r="BH400" s="12"/>
      <c r="BI400" s="12"/>
      <c r="BJ400" s="12"/>
      <c r="BK400" s="12"/>
      <c r="BL400" s="12"/>
      <c r="BM400" s="12"/>
      <c r="BN400" s="12"/>
      <c r="BO400" s="12"/>
      <c r="BP400" s="12"/>
      <c r="BQ400" s="12"/>
      <c r="BR400" s="12"/>
      <c r="BS400" s="12"/>
      <c r="BT400" s="12"/>
    </row>
    <row r="401" spans="1:72">
      <c r="A401" s="19"/>
      <c r="B401" s="19"/>
      <c r="C401" s="19"/>
      <c r="D401" s="19"/>
      <c r="E401" s="89"/>
      <c r="F401" s="89"/>
      <c r="G401" s="19"/>
      <c r="H401" s="90"/>
      <c r="I401" s="90"/>
      <c r="J401" s="19"/>
      <c r="K401" s="19"/>
      <c r="L401" s="19"/>
      <c r="M401" s="19"/>
      <c r="N401" s="19"/>
      <c r="O401" s="19"/>
      <c r="P401" s="19"/>
      <c r="Q401" s="141"/>
      <c r="R401" s="141"/>
      <c r="S401" s="141"/>
      <c r="T401" s="141"/>
      <c r="U401" s="141"/>
      <c r="V401" s="141"/>
      <c r="W401" s="141"/>
      <c r="X401" s="141"/>
      <c r="Y401" s="19"/>
      <c r="Z401" s="19"/>
      <c r="AA401" s="19"/>
      <c r="AB401" s="377">
        <v>10</v>
      </c>
      <c r="AC401" s="376" t="str">
        <f t="array" ref="AC401">IF(AC357="-","-",COUNT(IF($Q$5:$Q$54=$H$5:$P$54,IF($H$5:$P$54=$AB401,IF($G$5:$G$54=AC$345,$H$5:$P$54,""),""),""))/COUNT(IF($Q$5:$Q$54=$AB401,IF($G$5:$G$54=AC$345,$H$5:$P$54,""),"")))</f>
        <v>-</v>
      </c>
      <c r="AD401" s="376" t="str">
        <f t="array" ref="AD401">IF(AD357="-","-",COUNT(IF($Q$5:$Q$54=$H$5:$P$54,IF($H$5:$P$54=$AB401,IF($G$5:$G$54=AD$345,$H$5:$P$54,""),""),""))/COUNT(IF($Q$5:$Q$54=$AB401,IF($G$5:$G$54=AD$345,$H$5:$P$54,""),"")))</f>
        <v>-</v>
      </c>
      <c r="AE401" s="376" t="str">
        <f t="array" ref="AE401">IF(AE357="-","-",COUNT(IF($Q$5:$Q$54=$H$5:$P$54,IF($H$5:$P$54=$AB401,IF($G$5:$G$54=AE$345,$H$5:$P$54,""),""),""))/COUNT(IF($Q$5:$Q$54=$AB401,IF($G$5:$G$54=AE$345,$H$5:$P$54,""),"")))</f>
        <v>-</v>
      </c>
      <c r="AF401" s="376">
        <f t="array" ref="AF401">IF(AF357="-","-",COUNT(IF($Q$5:$Q$54=$H$5:$P$54,IF($H$5:$P$54=$AB401,IF($G$5:$G$54=AF$345,$H$5:$P$54,""),""),""))/COUNT(IF($Q$5:$Q$54=$AB401,IF($G$5:$G$54=AF$345,$H$5:$P$54,""),"")))</f>
        <v>0.88461538461538458</v>
      </c>
      <c r="AG401" s="376" t="str">
        <f t="array" ref="AG401">IF(AG357="-","-",COUNT(IF($Q$5:$Q$54=$H$5:$P$54,IF($H$5:$P$54=$AB401,IF($G$5:$G$54=AG$345,$H$5:$P$54,""),""),""))/COUNT(IF($Q$5:$Q$54=$AB401,IF($G$5:$G$54=AG$345,$H$5:$P$54,""),"")))</f>
        <v>-</v>
      </c>
      <c r="AH401" s="376" t="str">
        <f t="array" ref="AH401">IF(AH357="-","-",COUNT(IF($Q$5:$Q$54=$H$5:$P$54,IF($H$5:$P$54=$AB401,IF($G$5:$G$54=AH$345,$H$5:$P$54,""),""),""))/COUNT(IF($Q$5:$Q$54=$AB401,IF($G$5:$G$54=AH$345,$H$5:$P$54,""),"")))</f>
        <v>-</v>
      </c>
      <c r="AI401" s="376" t="str">
        <f t="array" ref="AI401">IF(AI357="-","-",COUNT(IF($Q$5:$Q$54=$H$5:$P$54,IF($H$5:$P$54=$AB401,IF($G$5:$G$54=AI$345,$H$5:$P$54,""),""),""))/COUNT(IF($Q$5:$Q$54=$AB401,IF($G$5:$G$54=AI$345,$H$5:$P$54,""),"")))</f>
        <v>-</v>
      </c>
      <c r="AJ401" s="376" t="str">
        <f t="array" ref="AJ401">IF(AJ357="-","-",COUNT(IF($Q$5:$Q$54=$H$5:$P$54,IF($H$5:$P$54=$AB401,IF($G$5:$G$54=AJ$345,$H$5:$P$54,""),""),""))/COUNT(IF($Q$5:$Q$54=$AB401,IF($G$5:$G$54=AJ$345,$H$5:$P$54,""),"")))</f>
        <v>-</v>
      </c>
      <c r="AK401" s="376" t="str">
        <f t="array" ref="AK401">IF(AK357="-","-",COUNT(IF($Q$5:$Q$54=$H$5:$P$54,IF($H$5:$P$54=$AB401,IF($G$5:$G$54=AK$345,$H$5:$P$54,""),""),""))/COUNT(IF($Q$5:$Q$54=$AB401,IF($G$5:$G$54=AK$345,$H$5:$P$54,""),"")))</f>
        <v>-</v>
      </c>
      <c r="AL401" s="376">
        <f t="array" ref="AL401">IF(AL357="-","-",COUNT(IF($Q$5:$Q$54=$H$5:$P$54,IF($H$5:$P$54=$AB401,IF($G$5:$G$54=AL$345,$H$5:$P$54,""),""),""))/COUNT(IF($Q$5:$Q$54=$AB401,IF($G$5:$G$54=AL$345,$H$5:$P$54,""),"")))</f>
        <v>0.66666666666666663</v>
      </c>
      <c r="AM401" s="376" t="str">
        <f t="array" ref="AM401">IF(AM357="-","-",COUNT(IF($Q$5:$Q$54=$H$5:$P$54,IF($H$5:$P$54=$AB401,IF($G$5:$G$54=AM$345,$H$5:$P$54,""),""),""))/COUNT(IF($Q$5:$Q$54=$AB401,IF($G$5:$G$54=AM$345,$H$5:$P$54,""),"")))</f>
        <v>-</v>
      </c>
      <c r="AN401" s="376" t="str">
        <f t="array" ref="AN401">IF(AN357="-","-",COUNT(IF($Q$5:$Q$54=$H$5:$P$54,IF($H$5:$P$54=$AB401,IF($G$5:$G$54=AN$345,$H$5:$P$54,""),""),""))/COUNT(IF($Q$5:$Q$54=$AB401,IF($G$5:$G$54=AN$345,$H$5:$P$54,""),"")))</f>
        <v>-</v>
      </c>
      <c r="AO401" s="155">
        <f t="array" ref="AO401">IF(AO357=0,"-",COUNT(IF($Q$5:$Q$54=$H$5:$P$54,IF($H$5:$P$54=$AB401,$H$5:$P$54,""),""))/COUNT(IF($Q$5:$Q$54=$AB401,$H$5:$P$54,"")))</f>
        <v>0.82857142857142863</v>
      </c>
      <c r="AP401" s="19"/>
      <c r="AQ401" s="19"/>
      <c r="AR401" s="19"/>
      <c r="AS401" s="19"/>
      <c r="AT401" s="19"/>
      <c r="AU401" s="19"/>
      <c r="AV401" s="19"/>
      <c r="AW401" s="19"/>
      <c r="AX401" s="19"/>
      <c r="AY401" s="19"/>
      <c r="AZ401" s="19"/>
      <c r="BA401" s="19"/>
      <c r="BB401" s="19"/>
      <c r="BE401" s="12"/>
      <c r="BF401" s="12"/>
      <c r="BG401" s="12"/>
      <c r="BH401" s="12"/>
      <c r="BI401" s="12"/>
      <c r="BJ401" s="12"/>
      <c r="BK401" s="12"/>
      <c r="BL401" s="12"/>
      <c r="BM401" s="12"/>
      <c r="BN401" s="12"/>
      <c r="BO401" s="12"/>
      <c r="BP401" s="12"/>
      <c r="BQ401" s="12"/>
      <c r="BR401" s="12"/>
      <c r="BS401" s="12"/>
      <c r="BT401" s="12"/>
    </row>
    <row r="402" spans="1:72">
      <c r="A402" s="19"/>
      <c r="B402" s="19"/>
      <c r="C402" s="19"/>
      <c r="D402" s="19"/>
      <c r="E402" s="89"/>
      <c r="F402" s="89"/>
      <c r="G402" s="19"/>
      <c r="H402" s="90"/>
      <c r="I402" s="90"/>
      <c r="J402" s="19"/>
      <c r="K402" s="19"/>
      <c r="L402" s="19"/>
      <c r="M402" s="19"/>
      <c r="N402" s="19"/>
      <c r="O402" s="19"/>
      <c r="P402" s="19"/>
      <c r="Q402" s="141"/>
      <c r="R402" s="141"/>
      <c r="S402" s="141"/>
      <c r="T402" s="141"/>
      <c r="U402" s="141"/>
      <c r="V402" s="141"/>
      <c r="W402" s="141"/>
      <c r="X402" s="141"/>
      <c r="Y402" s="19"/>
      <c r="Z402" s="19"/>
      <c r="AA402" s="19"/>
      <c r="AB402" s="377">
        <v>11</v>
      </c>
      <c r="AC402" s="376" t="str">
        <f t="array" ref="AC402">IF(AC358="-","-",COUNT(IF($Q$5:$Q$54=$H$5:$P$54,IF($H$5:$P$54=$AB402,IF($G$5:$G$54=AC$345,$H$5:$P$54,""),""),""))/COUNT(IF($Q$5:$Q$54=$AB402,IF($G$5:$G$54=AC$345,$H$5:$P$54,""),"")))</f>
        <v>-</v>
      </c>
      <c r="AD402" s="376" t="str">
        <f t="array" ref="AD402">IF(AD358="-","-",COUNT(IF($Q$5:$Q$54=$H$5:$P$54,IF($H$5:$P$54=$AB402,IF($G$5:$G$54=AD$345,$H$5:$P$54,""),""),""))/COUNT(IF($Q$5:$Q$54=$AB402,IF($G$5:$G$54=AD$345,$H$5:$P$54,""),"")))</f>
        <v>-</v>
      </c>
      <c r="AE402" s="376" t="str">
        <f t="array" ref="AE402">IF(AE358="-","-",COUNT(IF($Q$5:$Q$54=$H$5:$P$54,IF($H$5:$P$54=$AB402,IF($G$5:$G$54=AE$345,$H$5:$P$54,""),""),""))/COUNT(IF($Q$5:$Q$54=$AB402,IF($G$5:$G$54=AE$345,$H$5:$P$54,""),"")))</f>
        <v>-</v>
      </c>
      <c r="AF402" s="376">
        <f t="array" ref="AF402">IF(AF358="-","-",COUNT(IF($Q$5:$Q$54=$H$5:$P$54,IF($H$5:$P$54=$AB402,IF($G$5:$G$54=AF$345,$H$5:$P$54,""),""),""))/COUNT(IF($Q$5:$Q$54=$AB402,IF($G$5:$G$54=AF$345,$H$5:$P$54,""),"")))</f>
        <v>0.70588235294117652</v>
      </c>
      <c r="AG402" s="376" t="str">
        <f t="array" ref="AG402">IF(AG358="-","-",COUNT(IF($Q$5:$Q$54=$H$5:$P$54,IF($H$5:$P$54=$AB402,IF($G$5:$G$54=AG$345,$H$5:$P$54,""),""),""))/COUNT(IF($Q$5:$Q$54=$AB402,IF($G$5:$G$54=AG$345,$H$5:$P$54,""),"")))</f>
        <v>-</v>
      </c>
      <c r="AH402" s="376" t="str">
        <f t="array" ref="AH402">IF(AH358="-","-",COUNT(IF($Q$5:$Q$54=$H$5:$P$54,IF($H$5:$P$54=$AB402,IF($G$5:$G$54=AH$345,$H$5:$P$54,""),""),""))/COUNT(IF($Q$5:$Q$54=$AB402,IF($G$5:$G$54=AH$345,$H$5:$P$54,""),"")))</f>
        <v>-</v>
      </c>
      <c r="AI402" s="376" t="str">
        <f t="array" ref="AI402">IF(AI358="-","-",COUNT(IF($Q$5:$Q$54=$H$5:$P$54,IF($H$5:$P$54=$AB402,IF($G$5:$G$54=AI$345,$H$5:$P$54,""),""),""))/COUNT(IF($Q$5:$Q$54=$AB402,IF($G$5:$G$54=AI$345,$H$5:$P$54,""),"")))</f>
        <v>-</v>
      </c>
      <c r="AJ402" s="376" t="str">
        <f t="array" ref="AJ402">IF(AJ358="-","-",COUNT(IF($Q$5:$Q$54=$H$5:$P$54,IF($H$5:$P$54=$AB402,IF($G$5:$G$54=AJ$345,$H$5:$P$54,""),""),""))/COUNT(IF($Q$5:$Q$54=$AB402,IF($G$5:$G$54=AJ$345,$H$5:$P$54,""),"")))</f>
        <v>-</v>
      </c>
      <c r="AK402" s="376" t="str">
        <f t="array" ref="AK402">IF(AK358="-","-",COUNT(IF($Q$5:$Q$54=$H$5:$P$54,IF($H$5:$P$54=$AB402,IF($G$5:$G$54=AK$345,$H$5:$P$54,""),""),""))/COUNT(IF($Q$5:$Q$54=$AB402,IF($G$5:$G$54=AK$345,$H$5:$P$54,""),"")))</f>
        <v>-</v>
      </c>
      <c r="AL402" s="376">
        <f t="array" ref="AL402">IF(AL358="-","-",COUNT(IF($Q$5:$Q$54=$H$5:$P$54,IF($H$5:$P$54=$AB402,IF($G$5:$G$54=AL$345,$H$5:$P$54,""),""),""))/COUNT(IF($Q$5:$Q$54=$AB402,IF($G$5:$G$54=AL$345,$H$5:$P$54,""),"")))</f>
        <v>0.44444444444444442</v>
      </c>
      <c r="AM402" s="376" t="str">
        <f t="array" ref="AM402">IF(AM358="-","-",COUNT(IF($Q$5:$Q$54=$H$5:$P$54,IF($H$5:$P$54=$AB402,IF($G$5:$G$54=AM$345,$H$5:$P$54,""),""),""))/COUNT(IF($Q$5:$Q$54=$AB402,IF($G$5:$G$54=AM$345,$H$5:$P$54,""),"")))</f>
        <v>-</v>
      </c>
      <c r="AN402" s="376" t="str">
        <f t="array" ref="AN402">IF(AN358="-","-",COUNT(IF($Q$5:$Q$54=$H$5:$P$54,IF($H$5:$P$54=$AB402,IF($G$5:$G$54=AN$345,$H$5:$P$54,""),""),""))/COUNT(IF($Q$5:$Q$54=$AB402,IF($G$5:$G$54=AN$345,$H$5:$P$54,""),"")))</f>
        <v>-</v>
      </c>
      <c r="AO402" s="155">
        <f t="array" ref="AO402">IF(AO358=0,"-",COUNT(IF($Q$5:$Q$54=$H$5:$P$54,IF($H$5:$P$54=$AB402,$H$5:$P$54,""),""))/COUNT(IF($Q$5:$Q$54=$AB402,$H$5:$P$54,"")))</f>
        <v>0.61538461538461542</v>
      </c>
      <c r="AP402" s="19"/>
      <c r="AQ402" s="19"/>
      <c r="AR402" s="19"/>
      <c r="AS402" s="19"/>
      <c r="AT402" s="19"/>
      <c r="AU402" s="19"/>
      <c r="AV402" s="19"/>
      <c r="AW402" s="19"/>
      <c r="AX402" s="19"/>
      <c r="AY402" s="19"/>
      <c r="AZ402" s="19"/>
      <c r="BA402" s="19"/>
      <c r="BB402" s="19"/>
      <c r="BE402" s="12"/>
      <c r="BF402" s="12"/>
      <c r="BG402" s="12"/>
      <c r="BH402" s="12"/>
      <c r="BI402" s="12"/>
      <c r="BJ402" s="12"/>
      <c r="BK402" s="12"/>
      <c r="BL402" s="12"/>
      <c r="BM402" s="12"/>
      <c r="BN402" s="12"/>
      <c r="BO402" s="12"/>
      <c r="BP402" s="12"/>
      <c r="BQ402" s="12"/>
      <c r="BR402" s="12"/>
      <c r="BS402" s="12"/>
      <c r="BT402" s="12"/>
    </row>
    <row r="403" spans="1:72">
      <c r="A403" s="19"/>
      <c r="B403" s="19"/>
      <c r="C403" s="19"/>
      <c r="D403" s="19"/>
      <c r="E403" s="89"/>
      <c r="F403" s="89"/>
      <c r="G403" s="19"/>
      <c r="H403" s="90"/>
      <c r="I403" s="90"/>
      <c r="J403" s="19"/>
      <c r="K403" s="19"/>
      <c r="L403" s="19"/>
      <c r="M403" s="19"/>
      <c r="N403" s="19"/>
      <c r="O403" s="19"/>
      <c r="P403" s="19"/>
      <c r="Q403" s="141"/>
      <c r="R403" s="141"/>
      <c r="S403" s="141"/>
      <c r="T403" s="141"/>
      <c r="U403" s="141"/>
      <c r="V403" s="141"/>
      <c r="W403" s="141"/>
      <c r="X403" s="141"/>
      <c r="Y403" s="19"/>
      <c r="Z403" s="19"/>
      <c r="AA403" s="19"/>
      <c r="AB403" s="377">
        <v>12</v>
      </c>
      <c r="AC403" s="376" t="str">
        <f t="array" ref="AC403">IF(AC359="-","-",COUNT(IF($Q$5:$Q$54=$H$5:$P$54,IF($H$5:$P$54=$AB403,IF($G$5:$G$54=AC$345,$H$5:$P$54,""),""),""))/COUNT(IF($Q$5:$Q$54=$AB403,IF($G$5:$G$54=AC$345,$H$5:$P$54,""),"")))</f>
        <v>-</v>
      </c>
      <c r="AD403" s="376" t="str">
        <f t="array" ref="AD403">IF(AD359="-","-",COUNT(IF($Q$5:$Q$54=$H$5:$P$54,IF($H$5:$P$54=$AB403,IF($G$5:$G$54=AD$345,$H$5:$P$54,""),""),""))/COUNT(IF($Q$5:$Q$54=$AB403,IF($G$5:$G$54=AD$345,$H$5:$P$54,""),"")))</f>
        <v>-</v>
      </c>
      <c r="AE403" s="376" t="str">
        <f t="array" ref="AE403">IF(AE359="-","-",COUNT(IF($Q$5:$Q$54=$H$5:$P$54,IF($H$5:$P$54=$AB403,IF($G$5:$G$54=AE$345,$H$5:$P$54,""),""),""))/COUNT(IF($Q$5:$Q$54=$AB403,IF($G$5:$G$54=AE$345,$H$5:$P$54,""),"")))</f>
        <v>-</v>
      </c>
      <c r="AF403" s="376" t="str">
        <f t="array" ref="AF403">IF(AF359="-","-",COUNT(IF($Q$5:$Q$54=$H$5:$P$54,IF($H$5:$P$54=$AB403,IF($G$5:$G$54=AF$345,$H$5:$P$54,""),""),""))/COUNT(IF($Q$5:$Q$54=$AB403,IF($G$5:$G$54=AF$345,$H$5:$P$54,""),"")))</f>
        <v>-</v>
      </c>
      <c r="AG403" s="376" t="str">
        <f t="array" ref="AG403">IF(AG359="-","-",COUNT(IF($Q$5:$Q$54=$H$5:$P$54,IF($H$5:$P$54=$AB403,IF($G$5:$G$54=AG$345,$H$5:$P$54,""),""),""))/COUNT(IF($Q$5:$Q$54=$AB403,IF($G$5:$G$54=AG$345,$H$5:$P$54,""),"")))</f>
        <v>-</v>
      </c>
      <c r="AH403" s="376" t="str">
        <f t="array" ref="AH403">IF(AH359="-","-",COUNT(IF($Q$5:$Q$54=$H$5:$P$54,IF($H$5:$P$54=$AB403,IF($G$5:$G$54=AH$345,$H$5:$P$54,""),""),""))/COUNT(IF($Q$5:$Q$54=$AB403,IF($G$5:$G$54=AH$345,$H$5:$P$54,""),"")))</f>
        <v>-</v>
      </c>
      <c r="AI403" s="376">
        <f t="array" ref="AI403">IF(AI359="-","-",COUNT(IF($Q$5:$Q$54=$H$5:$P$54,IF($H$5:$P$54=$AB403,IF($G$5:$G$54=AI$345,$H$5:$P$54,""),""),""))/COUNT(IF($Q$5:$Q$54=$AB403,IF($G$5:$G$54=AI$345,$H$5:$P$54,""),"")))</f>
        <v>0.55555555555555558</v>
      </c>
      <c r="AJ403" s="376" t="str">
        <f t="array" ref="AJ403">IF(AJ359="-","-",COUNT(IF($Q$5:$Q$54=$H$5:$P$54,IF($H$5:$P$54=$AB403,IF($G$5:$G$54=AJ$345,$H$5:$P$54,""),""),""))/COUNT(IF($Q$5:$Q$54=$AB403,IF($G$5:$G$54=AJ$345,$H$5:$P$54,""),"")))</f>
        <v>-</v>
      </c>
      <c r="AK403" s="376" t="str">
        <f t="array" ref="AK403">IF(AK359="-","-",COUNT(IF($Q$5:$Q$54=$H$5:$P$54,IF($H$5:$P$54=$AB403,IF($G$5:$G$54=AK$345,$H$5:$P$54,""),""),""))/COUNT(IF($Q$5:$Q$54=$AB403,IF($G$5:$G$54=AK$345,$H$5:$P$54,""),"")))</f>
        <v>-</v>
      </c>
      <c r="AL403" s="376" t="str">
        <f t="array" ref="AL403">IF(AL359="-","-",COUNT(IF($Q$5:$Q$54=$H$5:$P$54,IF($H$5:$P$54=$AB403,IF($G$5:$G$54=AL$345,$H$5:$P$54,""),""),""))/COUNT(IF($Q$5:$Q$54=$AB403,IF($G$5:$G$54=AL$345,$H$5:$P$54,""),"")))</f>
        <v>-</v>
      </c>
      <c r="AM403" s="376" t="str">
        <f t="array" ref="AM403">IF(AM359="-","-",COUNT(IF($Q$5:$Q$54=$H$5:$P$54,IF($H$5:$P$54=$AB403,IF($G$5:$G$54=AM$345,$H$5:$P$54,""),""),""))/COUNT(IF($Q$5:$Q$54=$AB403,IF($G$5:$G$54=AM$345,$H$5:$P$54,""),"")))</f>
        <v>-</v>
      </c>
      <c r="AN403" s="376" t="str">
        <f t="array" ref="AN403">IF(AN359="-","-",COUNT(IF($Q$5:$Q$54=$H$5:$P$54,IF($H$5:$P$54=$AB403,IF($G$5:$G$54=AN$345,$H$5:$P$54,""),""),""))/COUNT(IF($Q$5:$Q$54=$AB403,IF($G$5:$G$54=AN$345,$H$5:$P$54,""),"")))</f>
        <v>-</v>
      </c>
      <c r="AO403" s="155">
        <f t="array" ref="AO403">IF(AO359=0,"-",COUNT(IF($Q$5:$Q$54=$H$5:$P$54,IF($H$5:$P$54=$AB403,$H$5:$P$54,""),""))/COUNT(IF($Q$5:$Q$54=$AB403,$H$5:$P$54,"")))</f>
        <v>0.55555555555555558</v>
      </c>
      <c r="AP403" s="19"/>
      <c r="AQ403" s="19"/>
      <c r="AR403" s="19"/>
      <c r="AS403" s="19"/>
      <c r="AT403" s="19"/>
      <c r="AU403" s="19"/>
      <c r="AV403" s="19"/>
      <c r="AW403" s="19"/>
      <c r="AX403" s="19"/>
      <c r="AY403" s="19"/>
      <c r="AZ403" s="19"/>
      <c r="BA403" s="19"/>
      <c r="BB403" s="19"/>
      <c r="BE403" s="12"/>
      <c r="BF403" s="12"/>
      <c r="BG403" s="12"/>
      <c r="BH403" s="12"/>
      <c r="BI403" s="12"/>
      <c r="BJ403" s="12"/>
      <c r="BK403" s="12"/>
      <c r="BL403" s="12"/>
      <c r="BM403" s="12"/>
      <c r="BN403" s="12"/>
      <c r="BO403" s="12"/>
      <c r="BP403" s="12"/>
      <c r="BQ403" s="12"/>
      <c r="BR403" s="12"/>
      <c r="BS403" s="12"/>
      <c r="BT403" s="12"/>
    </row>
    <row r="404" spans="1:72">
      <c r="A404" s="19"/>
      <c r="B404" s="19"/>
      <c r="C404" s="19"/>
      <c r="D404" s="19"/>
      <c r="E404" s="89"/>
      <c r="F404" s="89"/>
      <c r="G404" s="19"/>
      <c r="H404" s="90"/>
      <c r="I404" s="90"/>
      <c r="J404" s="19"/>
      <c r="K404" s="19"/>
      <c r="L404" s="19"/>
      <c r="M404" s="19"/>
      <c r="N404" s="19"/>
      <c r="O404" s="19"/>
      <c r="P404" s="19"/>
      <c r="Q404" s="141"/>
      <c r="R404" s="141"/>
      <c r="S404" s="141"/>
      <c r="T404" s="141"/>
      <c r="U404" s="141"/>
      <c r="V404" s="141"/>
      <c r="W404" s="141"/>
      <c r="X404" s="141"/>
      <c r="Y404" s="19"/>
      <c r="Z404" s="19"/>
      <c r="AA404" s="19"/>
      <c r="AB404" s="377">
        <v>13</v>
      </c>
      <c r="AC404" s="376" t="str">
        <f t="array" ref="AC404">IF(AC360="-","-",COUNT(IF($Q$5:$Q$54=$H$5:$P$54,IF($H$5:$P$54=$AB404,IF($G$5:$G$54=AC$345,$H$5:$P$54,""),""),""))/COUNT(IF($Q$5:$Q$54=$AB404,IF($G$5:$G$54=AC$345,$H$5:$P$54,""),"")))</f>
        <v>-</v>
      </c>
      <c r="AD404" s="376" t="str">
        <f t="array" ref="AD404">IF(AD360="-","-",COUNT(IF($Q$5:$Q$54=$H$5:$P$54,IF($H$5:$P$54=$AB404,IF($G$5:$G$54=AD$345,$H$5:$P$54,""),""),""))/COUNT(IF($Q$5:$Q$54=$AB404,IF($G$5:$G$54=AD$345,$H$5:$P$54,""),"")))</f>
        <v>-</v>
      </c>
      <c r="AE404" s="376" t="str">
        <f t="array" ref="AE404">IF(AE360="-","-",COUNT(IF($Q$5:$Q$54=$H$5:$P$54,IF($H$5:$P$54=$AB404,IF($G$5:$G$54=AE$345,$H$5:$P$54,""),""),""))/COUNT(IF($Q$5:$Q$54=$AB404,IF($G$5:$G$54=AE$345,$H$5:$P$54,""),"")))</f>
        <v>-</v>
      </c>
      <c r="AF404" s="376" t="str">
        <f t="array" ref="AF404">IF(AF360="-","-",COUNT(IF($Q$5:$Q$54=$H$5:$P$54,IF($H$5:$P$54=$AB404,IF($G$5:$G$54=AF$345,$H$5:$P$54,""),""),""))/COUNT(IF($Q$5:$Q$54=$AB404,IF($G$5:$G$54=AF$345,$H$5:$P$54,""),"")))</f>
        <v>-</v>
      </c>
      <c r="AG404" s="376" t="str">
        <f t="array" ref="AG404">IF(AG360="-","-",COUNT(IF($Q$5:$Q$54=$H$5:$P$54,IF($H$5:$P$54=$AB404,IF($G$5:$G$54=AG$345,$H$5:$P$54,""),""),""))/COUNT(IF($Q$5:$Q$54=$AB404,IF($G$5:$G$54=AG$345,$H$5:$P$54,""),"")))</f>
        <v>-</v>
      </c>
      <c r="AH404" s="376" t="str">
        <f t="array" ref="AH404">IF(AH360="-","-",COUNT(IF($Q$5:$Q$54=$H$5:$P$54,IF($H$5:$P$54=$AB404,IF($G$5:$G$54=AH$345,$H$5:$P$54,""),""),""))/COUNT(IF($Q$5:$Q$54=$AB404,IF($G$5:$G$54=AH$345,$H$5:$P$54,""),"")))</f>
        <v>-</v>
      </c>
      <c r="AI404" s="376" t="str">
        <f t="array" ref="AI404">IF(AI360="-","-",COUNT(IF($Q$5:$Q$54=$H$5:$P$54,IF($H$5:$P$54=$AB404,IF($G$5:$G$54=AI$345,$H$5:$P$54,""),""),""))/COUNT(IF($Q$5:$Q$54=$AB404,IF($G$5:$G$54=AI$345,$H$5:$P$54,""),"")))</f>
        <v>-</v>
      </c>
      <c r="AJ404" s="376" t="str">
        <f t="array" ref="AJ404">IF(AJ360="-","-",COUNT(IF($Q$5:$Q$54=$H$5:$P$54,IF($H$5:$P$54=$AB404,IF($G$5:$G$54=AJ$345,$H$5:$P$54,""),""),""))/COUNT(IF($Q$5:$Q$54=$AB404,IF($G$5:$G$54=AJ$345,$H$5:$P$54,""),"")))</f>
        <v>-</v>
      </c>
      <c r="AK404" s="376" t="str">
        <f t="array" ref="AK404">IF(AK360="-","-",COUNT(IF($Q$5:$Q$54=$H$5:$P$54,IF($H$5:$P$54=$AB404,IF($G$5:$G$54=AK$345,$H$5:$P$54,""),""),""))/COUNT(IF($Q$5:$Q$54=$AB404,IF($G$5:$G$54=AK$345,$H$5:$P$54,""),"")))</f>
        <v>-</v>
      </c>
      <c r="AL404" s="376" t="str">
        <f t="array" ref="AL404">IF(AL360="-","-",COUNT(IF($Q$5:$Q$54=$H$5:$P$54,IF($H$5:$P$54=$AB404,IF($G$5:$G$54=AL$345,$H$5:$P$54,""),""),""))/COUNT(IF($Q$5:$Q$54=$AB404,IF($G$5:$G$54=AL$345,$H$5:$P$54,""),"")))</f>
        <v>-</v>
      </c>
      <c r="AM404" s="376" t="str">
        <f t="array" ref="AM404">IF(AM360="-","-",COUNT(IF($Q$5:$Q$54=$H$5:$P$54,IF($H$5:$P$54=$AB404,IF($G$5:$G$54=AM$345,$H$5:$P$54,""),""),""))/COUNT(IF($Q$5:$Q$54=$AB404,IF($G$5:$G$54=AM$345,$H$5:$P$54,""),"")))</f>
        <v>-</v>
      </c>
      <c r="AN404" s="376" t="str">
        <f t="array" ref="AN404">IF(AN360="-","-",COUNT(IF($Q$5:$Q$54=$H$5:$P$54,IF($H$5:$P$54=$AB404,IF($G$5:$G$54=AN$345,$H$5:$P$54,""),""),""))/COUNT(IF($Q$5:$Q$54=$AB404,IF($G$5:$G$54=AN$345,$H$5:$P$54,""),"")))</f>
        <v>-</v>
      </c>
      <c r="AO404" s="155" t="str">
        <f t="array" ref="AO404">IF(AO360=0,"-",COUNT(IF($Q$5:$Q$54=$H$5:$P$54,IF($H$5:$P$54=$AB404,$H$5:$P$54,""),""))/COUNT(IF($Q$5:$Q$54=$AB404,$H$5:$P$54,"")))</f>
        <v>-</v>
      </c>
      <c r="AP404" s="19"/>
      <c r="AQ404" s="19"/>
      <c r="AR404" s="19"/>
      <c r="AS404" s="19"/>
      <c r="AT404" s="19"/>
      <c r="AU404" s="19"/>
      <c r="AV404" s="19"/>
      <c r="AW404" s="19"/>
      <c r="AX404" s="19"/>
      <c r="AY404" s="19"/>
      <c r="AZ404" s="19"/>
      <c r="BA404" s="19"/>
      <c r="BB404" s="19"/>
      <c r="BE404" s="12"/>
      <c r="BF404" s="12"/>
      <c r="BG404" s="12"/>
      <c r="BH404" s="12"/>
      <c r="BI404" s="12"/>
      <c r="BJ404" s="12"/>
      <c r="BK404" s="12"/>
      <c r="BL404" s="12"/>
      <c r="BM404" s="12"/>
      <c r="BN404" s="12"/>
      <c r="BO404" s="12"/>
      <c r="BP404" s="12"/>
      <c r="BQ404" s="12"/>
      <c r="BR404" s="12"/>
      <c r="BS404" s="12"/>
      <c r="BT404" s="12"/>
    </row>
    <row r="405" spans="1:72">
      <c r="A405" s="19"/>
      <c r="B405" s="19"/>
      <c r="C405" s="19"/>
      <c r="D405" s="19"/>
      <c r="E405" s="89"/>
      <c r="F405" s="89"/>
      <c r="G405" s="19"/>
      <c r="H405" s="90"/>
      <c r="I405" s="90"/>
      <c r="J405" s="19"/>
      <c r="K405" s="19"/>
      <c r="L405" s="19"/>
      <c r="M405" s="19"/>
      <c r="N405" s="19"/>
      <c r="O405" s="19"/>
      <c r="P405" s="19"/>
      <c r="Q405" s="141"/>
      <c r="R405" s="141"/>
      <c r="S405" s="141"/>
      <c r="T405" s="141"/>
      <c r="U405" s="141"/>
      <c r="V405" s="141"/>
      <c r="W405" s="141"/>
      <c r="X405" s="141"/>
      <c r="Y405" s="19"/>
      <c r="Z405" s="19"/>
      <c r="AA405" s="19"/>
      <c r="AB405" s="377">
        <v>14</v>
      </c>
      <c r="AC405" s="376" t="str">
        <f t="array" ref="AC405">IF(AC361="-","-",COUNT(IF($Q$5:$Q$54=$H$5:$P$54,IF($H$5:$P$54=$AB405,IF($G$5:$G$54=AC$345,$H$5:$P$54,""),""),""))/COUNT(IF($Q$5:$Q$54=$AB405,IF($G$5:$G$54=AC$345,$H$5:$P$54,""),"")))</f>
        <v>-</v>
      </c>
      <c r="AD405" s="376" t="str">
        <f t="array" ref="AD405">IF(AD361="-","-",COUNT(IF($Q$5:$Q$54=$H$5:$P$54,IF($H$5:$P$54=$AB405,IF($G$5:$G$54=AD$345,$H$5:$P$54,""),""),""))/COUNT(IF($Q$5:$Q$54=$AB405,IF($G$5:$G$54=AD$345,$H$5:$P$54,""),"")))</f>
        <v>-</v>
      </c>
      <c r="AE405" s="376" t="str">
        <f t="array" ref="AE405">IF(AE361="-","-",COUNT(IF($Q$5:$Q$54=$H$5:$P$54,IF($H$5:$P$54=$AB405,IF($G$5:$G$54=AE$345,$H$5:$P$54,""),""),""))/COUNT(IF($Q$5:$Q$54=$AB405,IF($G$5:$G$54=AE$345,$H$5:$P$54,""),"")))</f>
        <v>-</v>
      </c>
      <c r="AF405" s="376" t="str">
        <f t="array" ref="AF405">IF(AF361="-","-",COUNT(IF($Q$5:$Q$54=$H$5:$P$54,IF($H$5:$P$54=$AB405,IF($G$5:$G$54=AF$345,$H$5:$P$54,""),""),""))/COUNT(IF($Q$5:$Q$54=$AB405,IF($G$5:$G$54=AF$345,$H$5:$P$54,""),"")))</f>
        <v>-</v>
      </c>
      <c r="AG405" s="376" t="str">
        <f t="array" ref="AG405">IF(AG361="-","-",COUNT(IF($Q$5:$Q$54=$H$5:$P$54,IF($H$5:$P$54=$AB405,IF($G$5:$G$54=AG$345,$H$5:$P$54,""),""),""))/COUNT(IF($Q$5:$Q$54=$AB405,IF($G$5:$G$54=AG$345,$H$5:$P$54,""),"")))</f>
        <v>-</v>
      </c>
      <c r="AH405" s="376" t="str">
        <f t="array" ref="AH405">IF(AH361="-","-",COUNT(IF($Q$5:$Q$54=$H$5:$P$54,IF($H$5:$P$54=$AB405,IF($G$5:$G$54=AH$345,$H$5:$P$54,""),""),""))/COUNT(IF($Q$5:$Q$54=$AB405,IF($G$5:$G$54=AH$345,$H$5:$P$54,""),"")))</f>
        <v>-</v>
      </c>
      <c r="AI405" s="376" t="str">
        <f t="array" ref="AI405">IF(AI361="-","-",COUNT(IF($Q$5:$Q$54=$H$5:$P$54,IF($H$5:$P$54=$AB405,IF($G$5:$G$54=AI$345,$H$5:$P$54,""),""),""))/COUNT(IF($Q$5:$Q$54=$AB405,IF($G$5:$G$54=AI$345,$H$5:$P$54,""),"")))</f>
        <v>-</v>
      </c>
      <c r="AJ405" s="376" t="str">
        <f t="array" ref="AJ405">IF(AJ361="-","-",COUNT(IF($Q$5:$Q$54=$H$5:$P$54,IF($H$5:$P$54=$AB405,IF($G$5:$G$54=AJ$345,$H$5:$P$54,""),""),""))/COUNT(IF($Q$5:$Q$54=$AB405,IF($G$5:$G$54=AJ$345,$H$5:$P$54,""),"")))</f>
        <v>-</v>
      </c>
      <c r="AK405" s="376" t="str">
        <f t="array" ref="AK405">IF(AK361="-","-",COUNT(IF($Q$5:$Q$54=$H$5:$P$54,IF($H$5:$P$54=$AB405,IF($G$5:$G$54=AK$345,$H$5:$P$54,""),""),""))/COUNT(IF($Q$5:$Q$54=$AB405,IF($G$5:$G$54=AK$345,$H$5:$P$54,""),"")))</f>
        <v>-</v>
      </c>
      <c r="AL405" s="376" t="str">
        <f t="array" ref="AL405">IF(AL361="-","-",COUNT(IF($Q$5:$Q$54=$H$5:$P$54,IF($H$5:$P$54=$AB405,IF($G$5:$G$54=AL$345,$H$5:$P$54,""),""),""))/COUNT(IF($Q$5:$Q$54=$AB405,IF($G$5:$G$54=AL$345,$H$5:$P$54,""),"")))</f>
        <v>-</v>
      </c>
      <c r="AM405" s="376" t="str">
        <f t="array" ref="AM405">IF(AM361="-","-",COUNT(IF($Q$5:$Q$54=$H$5:$P$54,IF($H$5:$P$54=$AB405,IF($G$5:$G$54=AM$345,$H$5:$P$54,""),""),""))/COUNT(IF($Q$5:$Q$54=$AB405,IF($G$5:$G$54=AM$345,$H$5:$P$54,""),"")))</f>
        <v>-</v>
      </c>
      <c r="AN405" s="376" t="str">
        <f t="array" ref="AN405">IF(AN361="-","-",COUNT(IF($Q$5:$Q$54=$H$5:$P$54,IF($H$5:$P$54=$AB405,IF($G$5:$G$54=AN$345,$H$5:$P$54,""),""),""))/COUNT(IF($Q$5:$Q$54=$AB405,IF($G$5:$G$54=AN$345,$H$5:$P$54,""),"")))</f>
        <v>-</v>
      </c>
      <c r="AO405" s="155" t="str">
        <f t="array" ref="AO405">IF(AO361=0,"-",COUNT(IF($Q$5:$Q$54=$H$5:$P$54,IF($H$5:$P$54=$AB405,$H$5:$P$54,""),""))/COUNT(IF($Q$5:$Q$54=$AB405,$H$5:$P$54,"")))</f>
        <v>-</v>
      </c>
      <c r="AP405" s="19"/>
      <c r="AQ405" s="19"/>
      <c r="AR405" s="19"/>
      <c r="AS405" s="19"/>
      <c r="AT405" s="19"/>
      <c r="AU405" s="19"/>
      <c r="AV405" s="19"/>
      <c r="AW405" s="19"/>
      <c r="AX405" s="19"/>
      <c r="AY405" s="19"/>
      <c r="AZ405" s="19"/>
      <c r="BA405" s="19"/>
      <c r="BB405" s="19"/>
      <c r="BE405" s="12"/>
      <c r="BF405" s="12"/>
      <c r="BG405" s="12"/>
      <c r="BH405" s="12"/>
      <c r="BI405" s="12"/>
      <c r="BJ405" s="12"/>
      <c r="BK405" s="12"/>
      <c r="BL405" s="12"/>
      <c r="BM405" s="12"/>
      <c r="BN405" s="12"/>
      <c r="BO405" s="12"/>
      <c r="BP405" s="12"/>
      <c r="BQ405" s="12"/>
      <c r="BR405" s="12"/>
      <c r="BS405" s="12"/>
      <c r="BT405" s="12"/>
    </row>
    <row r="406" spans="1:72">
      <c r="A406" s="19"/>
      <c r="B406" s="19"/>
      <c r="C406" s="19"/>
      <c r="D406" s="19"/>
      <c r="E406" s="89"/>
      <c r="F406" s="89"/>
      <c r="G406" s="19"/>
      <c r="H406" s="90"/>
      <c r="I406" s="90"/>
      <c r="J406" s="19"/>
      <c r="K406" s="19"/>
      <c r="L406" s="19"/>
      <c r="M406" s="19"/>
      <c r="N406" s="19"/>
      <c r="O406" s="19"/>
      <c r="P406" s="19"/>
      <c r="Q406" s="141"/>
      <c r="R406" s="141"/>
      <c r="S406" s="141"/>
      <c r="T406" s="141"/>
      <c r="U406" s="141"/>
      <c r="V406" s="141"/>
      <c r="W406" s="141"/>
      <c r="X406" s="141"/>
      <c r="Y406" s="19"/>
      <c r="Z406" s="19"/>
      <c r="AA406" s="19"/>
      <c r="AB406" s="378">
        <v>15</v>
      </c>
      <c r="AC406" s="376" t="str">
        <f t="array" ref="AC406">IF(AC362="-","-",COUNT(IF($Q$5:$Q$54=$H$5:$P$54,IF($H$5:$P$54=$AB406,IF($G$5:$G$54=AC$345,$H$5:$P$54,""),""),""))/COUNT(IF($Q$5:$Q$54=$AB406,IF($G$5:$G$54=AC$345,$H$5:$P$54,""),"")))</f>
        <v>-</v>
      </c>
      <c r="AD406" s="376" t="str">
        <f t="array" ref="AD406">IF(AD362="-","-",COUNT(IF($Q$5:$Q$54=$H$5:$P$54,IF($H$5:$P$54=$AB406,IF($G$5:$G$54=AD$345,$H$5:$P$54,""),""),""))/COUNT(IF($Q$5:$Q$54=$AB406,IF($G$5:$G$54=AD$345,$H$5:$P$54,""),"")))</f>
        <v>-</v>
      </c>
      <c r="AE406" s="376" t="str">
        <f t="array" ref="AE406">IF(AE362="-","-",COUNT(IF($Q$5:$Q$54=$H$5:$P$54,IF($H$5:$P$54=$AB406,IF($G$5:$G$54=AE$345,$H$5:$P$54,""),""),""))/COUNT(IF($Q$5:$Q$54=$AB406,IF($G$5:$G$54=AE$345,$H$5:$P$54,""),"")))</f>
        <v>-</v>
      </c>
      <c r="AF406" s="376" t="str">
        <f t="array" ref="AF406">IF(AF362="-","-",COUNT(IF($Q$5:$Q$54=$H$5:$P$54,IF($H$5:$P$54=$AB406,IF($G$5:$G$54=AF$345,$H$5:$P$54,""),""),""))/COUNT(IF($Q$5:$Q$54=$AB406,IF($G$5:$G$54=AF$345,$H$5:$P$54,""),"")))</f>
        <v>-</v>
      </c>
      <c r="AG406" s="376" t="str">
        <f t="array" ref="AG406">IF(AG362="-","-",COUNT(IF($Q$5:$Q$54=$H$5:$P$54,IF($H$5:$P$54=$AB406,IF($G$5:$G$54=AG$345,$H$5:$P$54,""),""),""))/COUNT(IF($Q$5:$Q$54=$AB406,IF($G$5:$G$54=AG$345,$H$5:$P$54,""),"")))</f>
        <v>-</v>
      </c>
      <c r="AH406" s="376" t="str">
        <f t="array" ref="AH406">IF(AH362="-","-",COUNT(IF($Q$5:$Q$54=$H$5:$P$54,IF($H$5:$P$54=$AB406,IF($G$5:$G$54=AH$345,$H$5:$P$54,""),""),""))/COUNT(IF($Q$5:$Q$54=$AB406,IF($G$5:$G$54=AH$345,$H$5:$P$54,""),"")))</f>
        <v>-</v>
      </c>
      <c r="AI406" s="376">
        <f t="array" ref="AI406">IF(AI362="-","-",COUNT(IF($Q$5:$Q$54=$H$5:$P$54,IF($H$5:$P$54=$AB406,IF($G$5:$G$54=AI$345,$H$5:$P$54,""),""),""))/COUNT(IF($Q$5:$Q$54=$AB406,IF($G$5:$G$54=AI$345,$H$5:$P$54,""),"")))</f>
        <v>0.33333333333333331</v>
      </c>
      <c r="AJ406" s="376" t="str">
        <f t="array" ref="AJ406">IF(AJ362="-","-",COUNT(IF($Q$5:$Q$54=$H$5:$P$54,IF($H$5:$P$54=$AB406,IF($G$5:$G$54=AJ$345,$H$5:$P$54,""),""),""))/COUNT(IF($Q$5:$Q$54=$AB406,IF($G$5:$G$54=AJ$345,$H$5:$P$54,""),"")))</f>
        <v>-</v>
      </c>
      <c r="AK406" s="376" t="str">
        <f t="array" ref="AK406">IF(AK362="-","-",COUNT(IF($Q$5:$Q$54=$H$5:$P$54,IF($H$5:$P$54=$AB406,IF($G$5:$G$54=AK$345,$H$5:$P$54,""),""),""))/COUNT(IF($Q$5:$Q$54=$AB406,IF($G$5:$G$54=AK$345,$H$5:$P$54,""),"")))</f>
        <v>-</v>
      </c>
      <c r="AL406" s="376" t="str">
        <f t="array" ref="AL406">IF(AL362="-","-",COUNT(IF($Q$5:$Q$54=$H$5:$P$54,IF($H$5:$P$54=$AB406,IF($G$5:$G$54=AL$345,$H$5:$P$54,""),""),""))/COUNT(IF($Q$5:$Q$54=$AB406,IF($G$5:$G$54=AL$345,$H$5:$P$54,""),"")))</f>
        <v>-</v>
      </c>
      <c r="AM406" s="376" t="str">
        <f t="array" ref="AM406">IF(AM362="-","-",COUNT(IF($Q$5:$Q$54=$H$5:$P$54,IF($H$5:$P$54=$AB406,IF($G$5:$G$54=AM$345,$H$5:$P$54,""),""),""))/COUNT(IF($Q$5:$Q$54=$AB406,IF($G$5:$G$54=AM$345,$H$5:$P$54,""),"")))</f>
        <v>-</v>
      </c>
      <c r="AN406" s="376" t="str">
        <f t="array" ref="AN406">IF(AN362="-","-",COUNT(IF($Q$5:$Q$54=$H$5:$P$54,IF($H$5:$P$54=$AB406,IF($G$5:$G$54=AN$345,$H$5:$P$54,""),""),""))/COUNT(IF($Q$5:$Q$54=$AB406,IF($G$5:$G$54=AN$345,$H$5:$P$54,""),"")))</f>
        <v>-</v>
      </c>
      <c r="AO406" s="155">
        <f t="array" ref="AO406">IF(AO362=0,"-",COUNT(IF($Q$5:$Q$54=$H$5:$P$54,IF($H$5:$P$54=$AB406,$H$5:$P$54,""),""))/COUNT(IF($Q$5:$Q$54=$AB406,$H$5:$P$54,"")))</f>
        <v>0.33333333333333331</v>
      </c>
      <c r="AP406" s="19"/>
      <c r="AQ406" s="19"/>
      <c r="AR406" s="19"/>
      <c r="AS406" s="19"/>
      <c r="AT406" s="19"/>
      <c r="AU406" s="19"/>
      <c r="AV406" s="19"/>
      <c r="AW406" s="19"/>
      <c r="AX406" s="19"/>
      <c r="AY406" s="19"/>
      <c r="AZ406" s="19"/>
      <c r="BA406" s="19"/>
      <c r="BB406" s="19"/>
      <c r="BE406" s="12"/>
      <c r="BF406" s="12"/>
      <c r="BG406" s="12"/>
      <c r="BH406" s="12"/>
      <c r="BI406" s="12"/>
      <c r="BJ406" s="12"/>
      <c r="BK406" s="12"/>
      <c r="BL406" s="12"/>
      <c r="BM406" s="12"/>
      <c r="BN406" s="12"/>
      <c r="BO406" s="12"/>
      <c r="BP406" s="12"/>
      <c r="BQ406" s="12"/>
      <c r="BR406" s="12"/>
      <c r="BS406" s="12"/>
      <c r="BT406" s="12"/>
    </row>
    <row r="407" spans="1:72">
      <c r="A407" s="19"/>
      <c r="B407" s="19"/>
      <c r="C407" s="19"/>
      <c r="D407" s="19"/>
      <c r="E407" s="89"/>
      <c r="F407" s="89"/>
      <c r="G407" s="19"/>
      <c r="H407" s="90"/>
      <c r="I407" s="90"/>
      <c r="J407" s="19"/>
      <c r="K407" s="19"/>
      <c r="L407" s="19"/>
      <c r="M407" s="19"/>
      <c r="N407" s="19"/>
      <c r="O407" s="19"/>
      <c r="P407" s="19"/>
      <c r="Q407" s="141"/>
      <c r="R407" s="141"/>
      <c r="S407" s="141"/>
      <c r="T407" s="141"/>
      <c r="U407" s="141"/>
      <c r="V407" s="141"/>
      <c r="W407" s="141"/>
      <c r="X407" s="141"/>
      <c r="Y407" s="19"/>
      <c r="Z407" s="19"/>
      <c r="AA407" s="19"/>
      <c r="AB407" s="379" t="s">
        <v>117</v>
      </c>
      <c r="AC407" s="380">
        <f t="shared" ref="AC407:AO407" si="40">IF(AC363=0,"-",SUMPRODUCT(AC391:AC406,AC347:AC362)/AC363)</f>
        <v>0.94444444444444442</v>
      </c>
      <c r="AD407" s="381" t="str">
        <f t="shared" si="40"/>
        <v>-</v>
      </c>
      <c r="AE407" s="381" t="str">
        <f t="shared" si="40"/>
        <v>-</v>
      </c>
      <c r="AF407" s="381">
        <f t="shared" si="40"/>
        <v>0.84679626836489574</v>
      </c>
      <c r="AG407" s="381" t="str">
        <f t="shared" si="40"/>
        <v>-</v>
      </c>
      <c r="AH407" s="381" t="str">
        <f t="shared" si="40"/>
        <v>-</v>
      </c>
      <c r="AI407" s="381">
        <f t="shared" si="40"/>
        <v>0.77777777777777779</v>
      </c>
      <c r="AJ407" s="381">
        <f t="shared" si="40"/>
        <v>0.98412698412698418</v>
      </c>
      <c r="AK407" s="381" t="str">
        <f t="shared" si="40"/>
        <v>-</v>
      </c>
      <c r="AL407" s="381">
        <f t="shared" si="40"/>
        <v>0.8825396825396824</v>
      </c>
      <c r="AM407" s="381" t="str">
        <f t="shared" si="40"/>
        <v>-</v>
      </c>
      <c r="AN407" s="382" t="str">
        <f t="shared" si="40"/>
        <v>-</v>
      </c>
      <c r="AO407" s="383">
        <f t="shared" si="40"/>
        <v>0.89197189393415821</v>
      </c>
      <c r="AP407" s="124"/>
      <c r="AQ407" s="19"/>
      <c r="AR407" s="19"/>
      <c r="AS407" s="19"/>
      <c r="AT407" s="19"/>
      <c r="AU407" s="19"/>
      <c r="AV407" s="19"/>
      <c r="AW407" s="19"/>
      <c r="AX407" s="19"/>
      <c r="AY407" s="19"/>
      <c r="AZ407" s="19"/>
      <c r="BA407" s="19"/>
      <c r="BB407" s="19"/>
      <c r="BE407" s="12"/>
      <c r="BF407" s="12"/>
      <c r="BG407" s="12"/>
      <c r="BH407" s="12"/>
      <c r="BI407" s="12"/>
      <c r="BJ407" s="12"/>
      <c r="BK407" s="12"/>
      <c r="BL407" s="12"/>
      <c r="BM407" s="12"/>
      <c r="BN407" s="12"/>
      <c r="BO407" s="12"/>
      <c r="BP407" s="12"/>
      <c r="BQ407" s="12"/>
      <c r="BR407" s="12"/>
      <c r="BS407" s="12"/>
      <c r="BT407" s="12"/>
    </row>
    <row r="408" spans="1:72">
      <c r="A408" s="19"/>
      <c r="B408" s="19"/>
      <c r="C408" s="19"/>
      <c r="D408" s="19"/>
      <c r="E408" s="89"/>
      <c r="F408" s="89"/>
      <c r="G408" s="19"/>
      <c r="H408" s="90"/>
      <c r="I408" s="90"/>
      <c r="J408" s="19"/>
      <c r="K408" s="19"/>
      <c r="L408" s="19"/>
      <c r="M408" s="19"/>
      <c r="N408" s="19"/>
      <c r="O408" s="19"/>
      <c r="P408" s="19"/>
      <c r="Q408" s="141"/>
      <c r="R408" s="141"/>
      <c r="S408" s="141"/>
      <c r="T408" s="141"/>
      <c r="U408" s="141"/>
      <c r="V408" s="141"/>
      <c r="W408" s="141"/>
      <c r="X408" s="141"/>
      <c r="Y408" s="19"/>
      <c r="Z408" s="19"/>
      <c r="AA408" s="19"/>
      <c r="AB408" s="384" t="s">
        <v>88</v>
      </c>
      <c r="AC408" s="232"/>
      <c r="AD408" s="232"/>
      <c r="AE408" s="232"/>
      <c r="AF408" s="232"/>
      <c r="AG408" s="232"/>
      <c r="AH408" s="232"/>
      <c r="AI408" s="232"/>
      <c r="AJ408" s="232"/>
      <c r="AK408" s="232"/>
      <c r="AL408" s="232"/>
      <c r="AM408" s="232"/>
      <c r="AN408" s="232"/>
      <c r="AO408" s="354"/>
      <c r="AP408" s="19"/>
      <c r="AQ408" s="19"/>
      <c r="AR408" s="19"/>
      <c r="AS408" s="19"/>
      <c r="AT408" s="19"/>
      <c r="AU408" s="19"/>
      <c r="AV408" s="19"/>
      <c r="AW408" s="19"/>
      <c r="AX408" s="19"/>
      <c r="AY408" s="19"/>
      <c r="AZ408" s="19"/>
      <c r="BA408" s="19"/>
      <c r="BB408" s="19"/>
      <c r="BE408" s="12"/>
      <c r="BF408" s="12"/>
      <c r="BG408" s="12"/>
      <c r="BH408" s="12"/>
      <c r="BI408" s="12"/>
      <c r="BJ408" s="12"/>
      <c r="BK408" s="12"/>
      <c r="BL408" s="12"/>
      <c r="BM408" s="12"/>
      <c r="BN408" s="12"/>
      <c r="BO408" s="12"/>
      <c r="BP408" s="12"/>
      <c r="BQ408" s="12"/>
      <c r="BR408" s="12"/>
      <c r="BS408" s="12"/>
      <c r="BT408" s="12"/>
    </row>
    <row r="409" spans="1:72">
      <c r="A409" s="19"/>
      <c r="B409" s="19"/>
      <c r="C409" s="19"/>
      <c r="D409" s="19"/>
      <c r="E409" s="89"/>
      <c r="F409" s="89"/>
      <c r="G409" s="19"/>
      <c r="H409" s="90"/>
      <c r="I409" s="90"/>
      <c r="J409" s="19"/>
      <c r="K409" s="19"/>
      <c r="L409" s="19"/>
      <c r="M409" s="19"/>
      <c r="N409" s="19"/>
      <c r="O409" s="19"/>
      <c r="P409" s="19"/>
      <c r="Q409" s="141"/>
      <c r="R409" s="141"/>
      <c r="S409" s="141"/>
      <c r="T409" s="141"/>
      <c r="U409" s="141"/>
      <c r="V409" s="141"/>
      <c r="W409" s="141"/>
      <c r="X409" s="141"/>
      <c r="Y409" s="19"/>
      <c r="Z409" s="19"/>
      <c r="AA409" s="19"/>
      <c r="AB409" s="118"/>
      <c r="AC409" s="118"/>
      <c r="AD409" s="118"/>
      <c r="AE409" s="118"/>
      <c r="AF409" s="118"/>
      <c r="AG409" s="118"/>
      <c r="AH409" s="118"/>
      <c r="AI409" s="118"/>
      <c r="AJ409" s="118"/>
      <c r="AK409" s="118"/>
      <c r="AL409" s="118"/>
      <c r="AM409" s="118"/>
      <c r="AN409" s="118"/>
      <c r="AO409" s="118"/>
      <c r="AP409" s="19"/>
      <c r="AQ409" s="19"/>
      <c r="AR409" s="19"/>
      <c r="AS409" s="19"/>
      <c r="AT409" s="19"/>
      <c r="AU409" s="19"/>
      <c r="AV409" s="19"/>
      <c r="AW409" s="19"/>
      <c r="AX409" s="19"/>
      <c r="AY409" s="19"/>
      <c r="AZ409" s="19"/>
      <c r="BA409" s="19"/>
      <c r="BB409" s="19"/>
      <c r="BE409" s="12"/>
      <c r="BF409" s="12"/>
      <c r="BG409" s="12"/>
      <c r="BH409" s="12"/>
      <c r="BI409" s="12"/>
      <c r="BJ409" s="12"/>
      <c r="BK409" s="12"/>
      <c r="BL409" s="12"/>
      <c r="BM409" s="12"/>
      <c r="BN409" s="12"/>
      <c r="BO409" s="12"/>
      <c r="BP409" s="12"/>
      <c r="BQ409" s="12"/>
      <c r="BR409" s="12"/>
    </row>
    <row r="410" spans="1:72">
      <c r="A410" s="19"/>
      <c r="B410" s="19"/>
      <c r="C410" s="19"/>
      <c r="D410" s="19"/>
      <c r="E410" s="89"/>
      <c r="F410" s="89"/>
      <c r="G410" s="19"/>
      <c r="H410" s="90"/>
      <c r="I410" s="90"/>
      <c r="J410" s="19"/>
      <c r="K410" s="19"/>
      <c r="L410" s="19"/>
      <c r="M410" s="19"/>
      <c r="N410" s="19"/>
      <c r="O410" s="19"/>
      <c r="P410" s="19"/>
      <c r="Q410" s="141"/>
      <c r="R410" s="141"/>
      <c r="S410" s="141"/>
      <c r="T410" s="141"/>
      <c r="U410" s="141"/>
      <c r="V410" s="141"/>
      <c r="W410" s="141"/>
      <c r="X410" s="141"/>
      <c r="Y410" s="19"/>
      <c r="Z410" s="19"/>
      <c r="AA410" s="19"/>
      <c r="AB410" s="582" t="str">
        <f>IF(Q3="modal","RELATIVE BIAS","ABSOLUTE BIAS")</f>
        <v>RELATIVE BIAS</v>
      </c>
      <c r="AC410" s="583"/>
      <c r="AD410" s="584"/>
      <c r="AE410" s="118"/>
      <c r="AF410" s="118"/>
      <c r="AG410" s="118"/>
      <c r="AH410" s="118"/>
      <c r="AI410" s="118"/>
      <c r="AJ410" s="118"/>
      <c r="AK410" s="118"/>
      <c r="AL410" s="118"/>
      <c r="AM410" s="118"/>
      <c r="AN410" s="118"/>
      <c r="AO410" s="118"/>
      <c r="AP410" s="19"/>
      <c r="AQ410" s="8"/>
      <c r="AR410" s="19"/>
      <c r="AS410" s="19"/>
      <c r="AT410" s="19"/>
      <c r="AU410" s="19"/>
      <c r="AV410" s="19"/>
      <c r="AW410" s="19"/>
      <c r="AX410" s="19"/>
      <c r="AY410" s="19"/>
      <c r="AZ410" s="19"/>
      <c r="BA410" s="19"/>
      <c r="BB410" s="19"/>
      <c r="BE410" s="12"/>
      <c r="BF410" s="12"/>
      <c r="BG410" s="12"/>
      <c r="BH410" s="12"/>
      <c r="BI410" s="12"/>
      <c r="BJ410" s="12"/>
      <c r="BK410" s="12"/>
      <c r="BL410" s="12"/>
      <c r="BM410" s="12"/>
      <c r="BN410" s="12"/>
      <c r="BO410" s="12"/>
      <c r="BP410" s="12"/>
      <c r="BQ410" s="12"/>
      <c r="BR410" s="12"/>
    </row>
    <row r="411" spans="1:72">
      <c r="A411" s="19"/>
      <c r="B411" s="19"/>
      <c r="C411" s="19"/>
      <c r="D411" s="19"/>
      <c r="E411" s="89"/>
      <c r="F411" s="89"/>
      <c r="G411" s="19"/>
      <c r="H411" s="90"/>
      <c r="I411" s="90"/>
      <c r="J411" s="19"/>
      <c r="K411" s="19"/>
      <c r="L411" s="19"/>
      <c r="M411" s="19"/>
      <c r="N411" s="19"/>
      <c r="O411" s="19"/>
      <c r="P411" s="19"/>
      <c r="Q411" s="141"/>
      <c r="R411" s="141"/>
      <c r="S411" s="141"/>
      <c r="T411" s="141"/>
      <c r="U411" s="141"/>
      <c r="V411" s="141"/>
      <c r="W411" s="141"/>
      <c r="X411" s="141"/>
      <c r="Y411" s="19"/>
      <c r="Z411" s="19"/>
      <c r="AA411" s="19"/>
      <c r="AB411" s="138" t="str">
        <f>$Q$3</f>
        <v>MODAL</v>
      </c>
      <c r="AC411" s="341">
        <v>1</v>
      </c>
      <c r="AD411" s="341">
        <v>2</v>
      </c>
      <c r="AE411" s="341">
        <v>3</v>
      </c>
      <c r="AF411" s="341">
        <v>4</v>
      </c>
      <c r="AG411" s="341">
        <v>5</v>
      </c>
      <c r="AH411" s="341">
        <v>6</v>
      </c>
      <c r="AI411" s="341">
        <v>7</v>
      </c>
      <c r="AJ411" s="341">
        <v>8</v>
      </c>
      <c r="AK411" s="341">
        <v>9</v>
      </c>
      <c r="AL411" s="341">
        <v>10</v>
      </c>
      <c r="AM411" s="341">
        <v>11</v>
      </c>
      <c r="AN411" s="342">
        <v>12</v>
      </c>
      <c r="AO411" s="20" t="s">
        <v>5</v>
      </c>
      <c r="AP411" s="19"/>
      <c r="AQ411" s="8"/>
      <c r="AR411" s="19"/>
      <c r="AS411" s="19"/>
      <c r="AT411" s="19"/>
      <c r="AU411" s="19"/>
      <c r="AV411" s="19"/>
      <c r="AW411" s="19"/>
      <c r="AX411" s="19"/>
      <c r="AY411" s="19"/>
      <c r="AZ411" s="19"/>
      <c r="BA411" s="19"/>
      <c r="BB411" s="19"/>
      <c r="BE411" s="12"/>
      <c r="BF411" s="12"/>
      <c r="BG411" s="12"/>
      <c r="BH411" s="12"/>
      <c r="BI411" s="12"/>
      <c r="BJ411" s="12"/>
      <c r="BK411" s="12"/>
      <c r="BL411" s="12"/>
      <c r="BM411" s="12"/>
      <c r="BN411" s="12"/>
      <c r="BO411" s="12"/>
      <c r="BP411" s="12"/>
      <c r="BQ411" s="12"/>
      <c r="BR411" s="12"/>
    </row>
    <row r="412" spans="1:72">
      <c r="A412" s="19"/>
      <c r="B412" s="19"/>
      <c r="C412" s="19"/>
      <c r="D412" s="19"/>
      <c r="E412" s="89"/>
      <c r="F412" s="89"/>
      <c r="G412" s="19"/>
      <c r="H412" s="90"/>
      <c r="I412" s="90"/>
      <c r="J412" s="19"/>
      <c r="K412" s="19"/>
      <c r="L412" s="19"/>
      <c r="M412" s="19"/>
      <c r="N412" s="19"/>
      <c r="O412" s="19"/>
      <c r="P412" s="19"/>
      <c r="Q412" s="141"/>
      <c r="R412" s="141"/>
      <c r="S412" s="141"/>
      <c r="T412" s="141"/>
      <c r="U412" s="141"/>
      <c r="V412" s="141"/>
      <c r="W412" s="141"/>
      <c r="X412" s="141"/>
      <c r="Y412" s="19"/>
      <c r="Z412" s="19"/>
      <c r="AA412" s="19"/>
      <c r="AB412" s="132" t="str">
        <f>$Q$4</f>
        <v>(R1-R5)</v>
      </c>
      <c r="AC412" s="355" t="s">
        <v>74</v>
      </c>
      <c r="AD412" s="343" t="s">
        <v>75</v>
      </c>
      <c r="AE412" s="343" t="s">
        <v>76</v>
      </c>
      <c r="AF412" s="343" t="s">
        <v>77</v>
      </c>
      <c r="AG412" s="343" t="s">
        <v>78</v>
      </c>
      <c r="AH412" s="343" t="s">
        <v>79</v>
      </c>
      <c r="AI412" s="343" t="s">
        <v>80</v>
      </c>
      <c r="AJ412" s="343" t="s">
        <v>81</v>
      </c>
      <c r="AK412" s="343" t="s">
        <v>82</v>
      </c>
      <c r="AL412" s="343" t="s">
        <v>83</v>
      </c>
      <c r="AM412" s="343" t="s">
        <v>84</v>
      </c>
      <c r="AN412" s="344" t="s">
        <v>85</v>
      </c>
      <c r="AO412" s="356" t="s">
        <v>91</v>
      </c>
      <c r="AP412" s="19"/>
      <c r="AQ412" s="8"/>
      <c r="AR412" s="19"/>
      <c r="AS412" s="19"/>
      <c r="AT412" s="19"/>
      <c r="AU412" s="19"/>
      <c r="AV412" s="19"/>
      <c r="AW412" s="19"/>
      <c r="AX412" s="19"/>
      <c r="AY412" s="19"/>
      <c r="AZ412" s="19"/>
      <c r="BA412" s="19"/>
      <c r="BB412" s="19"/>
      <c r="BE412" s="12"/>
      <c r="BF412" s="12"/>
      <c r="BG412" s="12"/>
      <c r="BH412" s="12"/>
      <c r="BI412" s="12"/>
      <c r="BJ412" s="12"/>
      <c r="BK412" s="12"/>
      <c r="BL412" s="12"/>
      <c r="BM412" s="12"/>
      <c r="BN412" s="12"/>
      <c r="BO412" s="12"/>
      <c r="BP412" s="12"/>
      <c r="BQ412" s="12"/>
      <c r="BR412" s="12"/>
    </row>
    <row r="413" spans="1:72">
      <c r="A413" s="19"/>
      <c r="B413" s="19"/>
      <c r="C413" s="19"/>
      <c r="D413" s="19"/>
      <c r="E413" s="89"/>
      <c r="F413" s="89"/>
      <c r="G413" s="19"/>
      <c r="H413" s="90"/>
      <c r="I413" s="90"/>
      <c r="J413" s="19"/>
      <c r="K413" s="19"/>
      <c r="L413" s="19"/>
      <c r="M413" s="19"/>
      <c r="N413" s="19"/>
      <c r="O413" s="19"/>
      <c r="P413" s="19"/>
      <c r="Q413" s="141"/>
      <c r="R413" s="141"/>
      <c r="S413" s="141"/>
      <c r="T413" s="141"/>
      <c r="U413" s="141"/>
      <c r="V413" s="141"/>
      <c r="W413" s="141"/>
      <c r="X413" s="141"/>
      <c r="Y413" s="19"/>
      <c r="Z413" s="19"/>
      <c r="AA413" s="19"/>
      <c r="AB413" s="234">
        <v>0</v>
      </c>
      <c r="AC413" s="385" t="str">
        <f t="array" ref="AC413">IF(COUNT(IF($Q$5:$Q$54=$AB413,IF($G$5:$G$54=AC$411,$Q$5:$Q$54,""),""))=0,"-",AVERAGE(IF($Q$5:$Q$54=$AB413,IF($G$5:$G$54=AC$411,$H$5:$P$54,"")))-$AB413)</f>
        <v>-</v>
      </c>
      <c r="AD413" s="385" t="str">
        <f t="array" ref="AD413">IF(COUNT(IF($Q$5:$Q$54=$AB413,IF($G$5:$G$54=AD$411,$Q$5:$Q$54,""),""))=0,"-",AVERAGE(IF($Q$5:$Q$54=$AB413,IF($G$5:$G$54=AD$411,$H$5:$P$54,"")))-$AB413)</f>
        <v>-</v>
      </c>
      <c r="AE413" s="385" t="str">
        <f t="array" ref="AE413">IF(COUNT(IF($Q$5:$Q$54=$AB413,IF($G$5:$G$54=AE$411,$Q$5:$Q$54,""),""))=0,"-",AVERAGE(IF($Q$5:$Q$54=$AB413,IF($G$5:$G$54=AE$411,$H$5:$P$54,"")))-$AB413)</f>
        <v>-</v>
      </c>
      <c r="AF413" s="385" t="str">
        <f t="array" ref="AF413">IF(COUNT(IF($Q$5:$Q$54=$AB413,IF($G$5:$G$54=AF$411,$Q$5:$Q$54,""),""))=0,"-",AVERAGE(IF($Q$5:$Q$54=$AB413,IF($G$5:$G$54=AF$411,$H$5:$P$54,"")))-$AB413)</f>
        <v>-</v>
      </c>
      <c r="AG413" s="385" t="str">
        <f t="array" ref="AG413">IF(COUNT(IF($Q$5:$Q$54=$AB413,IF($G$5:$G$54=AG$411,$Q$5:$Q$54,""),""))=0,"-",AVERAGE(IF($Q$5:$Q$54=$AB413,IF($G$5:$G$54=AG$411,$H$5:$P$54,"")))-$AB413)</f>
        <v>-</v>
      </c>
      <c r="AH413" s="385" t="str">
        <f t="array" ref="AH413">IF(COUNT(IF($Q$5:$Q$54=$AB413,IF($G$5:$G$54=AH$411,$Q$5:$Q$54,""),""))=0,"-",AVERAGE(IF($Q$5:$Q$54=$AB413,IF($G$5:$G$54=AH$411,$H$5:$P$54,"")))-$AB413)</f>
        <v>-</v>
      </c>
      <c r="AI413" s="385" t="str">
        <f t="array" ref="AI413">IF(COUNT(IF($Q$5:$Q$54=$AB413,IF($G$5:$G$54=AI$411,$Q$5:$Q$54,""),""))=0,"-",AVERAGE(IF($Q$5:$Q$54=$AB413,IF($G$5:$G$54=AI$411,$H$5:$P$54,"")))-$AB413)</f>
        <v>-</v>
      </c>
      <c r="AJ413" s="385" t="str">
        <f t="array" ref="AJ413">IF(COUNT(IF($Q$5:$Q$54=$AB413,IF($G$5:$G$54=AJ$411,$Q$5:$Q$54,""),""))=0,"-",AVERAGE(IF($Q$5:$Q$54=$AB413,IF($G$5:$G$54=AJ$411,$H$5:$P$54,"")))-$AB413)</f>
        <v>-</v>
      </c>
      <c r="AK413" s="385" t="str">
        <f t="array" ref="AK413">IF(COUNT(IF($Q$5:$Q$54=$AB413,IF($G$5:$G$54=AK$411,$Q$5:$Q$54,""),""))=0,"-",AVERAGE(IF($Q$5:$Q$54=$AB413,IF($G$5:$G$54=AK$411,$H$5:$P$54,"")))-$AB413)</f>
        <v>-</v>
      </c>
      <c r="AL413" s="385" t="str">
        <f t="array" ref="AL413">IF(COUNT(IF($Q$5:$Q$54=$AB413,IF($G$5:$G$54=AL$411,$Q$5:$Q$54,""),""))=0,"-",AVERAGE(IF($Q$5:$Q$54=$AB413,IF($G$5:$G$54=AL$411,$H$5:$P$54,"")))-$AB413)</f>
        <v>-</v>
      </c>
      <c r="AM413" s="385" t="str">
        <f t="array" ref="AM413">IF(COUNT(IF($Q$5:$Q$54=$AB413,IF($G$5:$G$54=AM$411,$Q$5:$Q$54,""),""))=0,"-",AVERAGE(IF($Q$5:$Q$54=$AB413,IF($G$5:$G$54=AM$411,$H$5:$P$54,"")))-$AB413)</f>
        <v>-</v>
      </c>
      <c r="AN413" s="385" t="str">
        <f t="array" ref="AN413">IF(COUNT(IF($Q$5:$Q$54=$AB413,IF($G$5:$G$54=AN$411,$Q$5:$Q$54,""),""))=0,"-",AVERAGE(IF($Q$5:$Q$54=$AB413,IF($G$5:$G$54=AN$411,$H$5:$P$54,"")))-$AB413)</f>
        <v>-</v>
      </c>
      <c r="AO413" s="386" t="str">
        <f t="array" ref="AO413">IF(COUNT(AC413:AN413)=0,"-",AVERAGE(IF($Q$5:$Q$54=$AB413,$H$5:$P$54,""))-$AB413)</f>
        <v>-</v>
      </c>
      <c r="AP413" s="19"/>
      <c r="AQ413" s="8"/>
      <c r="AR413" s="19"/>
      <c r="AS413" s="19"/>
      <c r="AT413" s="19"/>
      <c r="AU413" s="19"/>
      <c r="AV413" s="19"/>
      <c r="AW413" s="19"/>
      <c r="AX413" s="19"/>
      <c r="AY413" s="19"/>
      <c r="AZ413" s="19"/>
      <c r="BA413" s="19"/>
      <c r="BB413" s="19"/>
      <c r="BE413" s="12"/>
      <c r="BF413" s="12"/>
      <c r="BG413" s="12"/>
      <c r="BH413" s="12"/>
      <c r="BI413" s="12"/>
      <c r="BJ413" s="12"/>
      <c r="BK413" s="12"/>
      <c r="BL413" s="12"/>
      <c r="BM413" s="12"/>
      <c r="BN413" s="12"/>
      <c r="BO413" s="12"/>
      <c r="BP413" s="12"/>
      <c r="BQ413" s="12"/>
      <c r="BR413" s="12"/>
    </row>
    <row r="414" spans="1:72">
      <c r="A414" s="19"/>
      <c r="B414" s="19"/>
      <c r="C414" s="19"/>
      <c r="D414" s="19"/>
      <c r="E414" s="89"/>
      <c r="F414" s="89"/>
      <c r="G414" s="19"/>
      <c r="H414" s="90"/>
      <c r="I414" s="90"/>
      <c r="J414" s="19"/>
      <c r="K414" s="19"/>
      <c r="L414" s="19"/>
      <c r="M414" s="19"/>
      <c r="N414" s="19"/>
      <c r="O414" s="19"/>
      <c r="P414" s="19"/>
      <c r="Q414" s="141"/>
      <c r="R414" s="141"/>
      <c r="S414" s="141"/>
      <c r="T414" s="141"/>
      <c r="U414" s="141"/>
      <c r="V414" s="141"/>
      <c r="W414" s="141"/>
      <c r="X414" s="141"/>
      <c r="Y414" s="19"/>
      <c r="Z414" s="19"/>
      <c r="AA414" s="19"/>
      <c r="AB414" s="140">
        <v>1</v>
      </c>
      <c r="AC414" s="385" t="str">
        <f t="array" ref="AC414">IF(COUNT(IF($Q$5:$Q$54=$AB414,IF($G$5:$G$54=AC$411,$Q$5:$Q$54,""),""))=0,"-",AVERAGE(IF($Q$5:$Q$54=$AB414,IF($G$5:$G$54=AC$411,$H$5:$P$54,"")))-$AB414)</f>
        <v>-</v>
      </c>
      <c r="AD414" s="385" t="str">
        <f t="array" ref="AD414">IF(COUNT(IF($Q$5:$Q$54=$AB414,IF($G$5:$G$54=AD$411,$Q$5:$Q$54,""),""))=0,"-",AVERAGE(IF($Q$5:$Q$54=$AB414,IF($G$5:$G$54=AD$411,$H$5:$P$54,"")))-$AB414)</f>
        <v>-</v>
      </c>
      <c r="AE414" s="385" t="str">
        <f t="array" ref="AE414">IF(COUNT(IF($Q$5:$Q$54=$AB414,IF($G$5:$G$54=AE$411,$Q$5:$Q$54,""),""))=0,"-",AVERAGE(IF($Q$5:$Q$54=$AB414,IF($G$5:$G$54=AE$411,$H$5:$P$54,"")))-$AB414)</f>
        <v>-</v>
      </c>
      <c r="AF414" s="385" t="str">
        <f t="array" ref="AF414">IF(COUNT(IF($Q$5:$Q$54=$AB414,IF($G$5:$G$54=AF$411,$Q$5:$Q$54,""),""))=0,"-",AVERAGE(IF($Q$5:$Q$54=$AB414,IF($G$5:$G$54=AF$411,$H$5:$P$54,"")))-$AB414)</f>
        <v>-</v>
      </c>
      <c r="AG414" s="385" t="str">
        <f t="array" ref="AG414">IF(COUNT(IF($Q$5:$Q$54=$AB414,IF($G$5:$G$54=AG$411,$Q$5:$Q$54,""),""))=0,"-",AVERAGE(IF($Q$5:$Q$54=$AB414,IF($G$5:$G$54=AG$411,$H$5:$P$54,"")))-$AB414)</f>
        <v>-</v>
      </c>
      <c r="AH414" s="385" t="str">
        <f t="array" ref="AH414">IF(COUNT(IF($Q$5:$Q$54=$AB414,IF($G$5:$G$54=AH$411,$Q$5:$Q$54,""),""))=0,"-",AVERAGE(IF($Q$5:$Q$54=$AB414,IF($G$5:$G$54=AH$411,$H$5:$P$54,"")))-$AB414)</f>
        <v>-</v>
      </c>
      <c r="AI414" s="385" t="str">
        <f t="array" ref="AI414">IF(COUNT(IF($Q$5:$Q$54=$AB414,IF($G$5:$G$54=AI$411,$Q$5:$Q$54,""),""))=0,"-",AVERAGE(IF($Q$5:$Q$54=$AB414,IF($G$5:$G$54=AI$411,$H$5:$P$54,"")))-$AB414)</f>
        <v>-</v>
      </c>
      <c r="AJ414" s="385" t="str">
        <f t="array" ref="AJ414">IF(COUNT(IF($Q$5:$Q$54=$AB414,IF($G$5:$G$54=AJ$411,$Q$5:$Q$54,""),""))=0,"-",AVERAGE(IF($Q$5:$Q$54=$AB414,IF($G$5:$G$54=AJ$411,$H$5:$P$54,"")))-$AB414)</f>
        <v>-</v>
      </c>
      <c r="AK414" s="385" t="str">
        <f t="array" ref="AK414">IF(COUNT(IF($Q$5:$Q$54=$AB414,IF($G$5:$G$54=AK$411,$Q$5:$Q$54,""),""))=0,"-",AVERAGE(IF($Q$5:$Q$54=$AB414,IF($G$5:$G$54=AK$411,$H$5:$P$54,"")))-$AB414)</f>
        <v>-</v>
      </c>
      <c r="AL414" s="385" t="str">
        <f t="array" ref="AL414">IF(COUNT(IF($Q$5:$Q$54=$AB414,IF($G$5:$G$54=AL$411,$Q$5:$Q$54,""),""))=0,"-",AVERAGE(IF($Q$5:$Q$54=$AB414,IF($G$5:$G$54=AL$411,$H$5:$P$54,"")))-$AB414)</f>
        <v>-</v>
      </c>
      <c r="AM414" s="385" t="str">
        <f t="array" ref="AM414">IF(COUNT(IF($Q$5:$Q$54=$AB414,IF($G$5:$G$54=AM$411,$Q$5:$Q$54,""),""))=0,"-",AVERAGE(IF($Q$5:$Q$54=$AB414,IF($G$5:$G$54=AM$411,$H$5:$P$54,"")))-$AB414)</f>
        <v>-</v>
      </c>
      <c r="AN414" s="385" t="str">
        <f t="array" ref="AN414">IF(COUNT(IF($Q$5:$Q$54=$AB414,IF($G$5:$G$54=AN$411,$Q$5:$Q$54,""),""))=0,"-",AVERAGE(IF($Q$5:$Q$54=$AB414,IF($G$5:$G$54=AN$411,$H$5:$P$54,"")))-$AB414)</f>
        <v>-</v>
      </c>
      <c r="AO414" s="387" t="str">
        <f t="array" ref="AO414">IF(COUNT(AC414:AN414)=0,"-",AVERAGE(IF($Q$5:$Q$54=$AB414,$H$5:$P$54,""))-$AB414)</f>
        <v>-</v>
      </c>
      <c r="AP414" s="19"/>
      <c r="AQ414" s="8"/>
      <c r="AR414" s="19"/>
      <c r="AS414" s="19"/>
      <c r="AT414" s="19"/>
      <c r="AU414" s="19"/>
      <c r="AV414" s="19"/>
      <c r="AW414" s="19"/>
      <c r="AX414" s="19"/>
      <c r="AY414" s="19"/>
      <c r="AZ414" s="19"/>
      <c r="BA414" s="19"/>
      <c r="BB414" s="19"/>
      <c r="BE414" s="12"/>
      <c r="BF414" s="12"/>
      <c r="BG414" s="12"/>
      <c r="BH414" s="12"/>
      <c r="BI414" s="12"/>
      <c r="BJ414" s="12"/>
      <c r="BK414" s="12"/>
      <c r="BL414" s="12"/>
      <c r="BM414" s="12"/>
      <c r="BN414" s="12"/>
      <c r="BO414" s="12"/>
      <c r="BP414" s="12"/>
      <c r="BQ414" s="12"/>
      <c r="BR414" s="12"/>
      <c r="BS414" s="76"/>
      <c r="BT414" s="76"/>
    </row>
    <row r="415" spans="1:72">
      <c r="A415" s="19"/>
      <c r="B415" s="19"/>
      <c r="C415" s="19"/>
      <c r="D415" s="19"/>
      <c r="E415" s="89"/>
      <c r="F415" s="89"/>
      <c r="G415" s="19"/>
      <c r="H415" s="90"/>
      <c r="I415" s="90"/>
      <c r="J415" s="19"/>
      <c r="K415" s="19"/>
      <c r="L415" s="19"/>
      <c r="M415" s="19"/>
      <c r="N415" s="19"/>
      <c r="O415" s="19"/>
      <c r="P415" s="19"/>
      <c r="Q415" s="141"/>
      <c r="R415" s="141"/>
      <c r="S415" s="141"/>
      <c r="T415" s="141"/>
      <c r="U415" s="141"/>
      <c r="V415" s="141"/>
      <c r="W415" s="141"/>
      <c r="X415" s="141"/>
      <c r="Y415" s="19"/>
      <c r="Z415" s="19"/>
      <c r="AA415" s="19"/>
      <c r="AB415" s="140">
        <v>2</v>
      </c>
      <c r="AC415" s="385" t="str">
        <f t="array" ref="AC415">IF(COUNT(IF($Q$5:$Q$54=$AB415,IF($G$5:$G$54=AC$411,$Q$5:$Q$54,""),""))=0,"-",AVERAGE(IF($Q$5:$Q$54=$AB415,IF($G$5:$G$54=AC$411,$H$5:$P$54,"")))-$AB415)</f>
        <v>-</v>
      </c>
      <c r="AD415" s="385" t="str">
        <f t="array" ref="AD415">IF(COUNT(IF($Q$5:$Q$54=$AB415,IF($G$5:$G$54=AD$411,$Q$5:$Q$54,""),""))=0,"-",AVERAGE(IF($Q$5:$Q$54=$AB415,IF($G$5:$G$54=AD$411,$H$5:$P$54,"")))-$AB415)</f>
        <v>-</v>
      </c>
      <c r="AE415" s="385" t="str">
        <f t="array" ref="AE415">IF(COUNT(IF($Q$5:$Q$54=$AB415,IF($G$5:$G$54=AE$411,$Q$5:$Q$54,""),""))=0,"-",AVERAGE(IF($Q$5:$Q$54=$AB415,IF($G$5:$G$54=AE$411,$H$5:$P$54,"")))-$AB415)</f>
        <v>-</v>
      </c>
      <c r="AF415" s="385" t="str">
        <f t="array" ref="AF415">IF(COUNT(IF($Q$5:$Q$54=$AB415,IF($G$5:$G$54=AF$411,$Q$5:$Q$54,""),""))=0,"-",AVERAGE(IF($Q$5:$Q$54=$AB415,IF($G$5:$G$54=AF$411,$H$5:$P$54,"")))-$AB415)</f>
        <v>-</v>
      </c>
      <c r="AG415" s="385" t="str">
        <f t="array" ref="AG415">IF(COUNT(IF($Q$5:$Q$54=$AB415,IF($G$5:$G$54=AG$411,$Q$5:$Q$54,""),""))=0,"-",AVERAGE(IF($Q$5:$Q$54=$AB415,IF($G$5:$G$54=AG$411,$H$5:$P$54,"")))-$AB415)</f>
        <v>-</v>
      </c>
      <c r="AH415" s="385" t="str">
        <f t="array" ref="AH415">IF(COUNT(IF($Q$5:$Q$54=$AB415,IF($G$5:$G$54=AH$411,$Q$5:$Q$54,""),""))=0,"-",AVERAGE(IF($Q$5:$Q$54=$AB415,IF($G$5:$G$54=AH$411,$H$5:$P$54,"")))-$AB415)</f>
        <v>-</v>
      </c>
      <c r="AI415" s="385" t="str">
        <f t="array" ref="AI415">IF(COUNT(IF($Q$5:$Q$54=$AB415,IF($G$5:$G$54=AI$411,$Q$5:$Q$54,""),""))=0,"-",AVERAGE(IF($Q$5:$Q$54=$AB415,IF($G$5:$G$54=AI$411,$H$5:$P$54,"")))-$AB415)</f>
        <v>-</v>
      </c>
      <c r="AJ415" s="385" t="str">
        <f t="array" ref="AJ415">IF(COUNT(IF($Q$5:$Q$54=$AB415,IF($G$5:$G$54=AJ$411,$Q$5:$Q$54,""),""))=0,"-",AVERAGE(IF($Q$5:$Q$54=$AB415,IF($G$5:$G$54=AJ$411,$H$5:$P$54,"")))-$AB415)</f>
        <v>-</v>
      </c>
      <c r="AK415" s="385" t="str">
        <f t="array" ref="AK415">IF(COUNT(IF($Q$5:$Q$54=$AB415,IF($G$5:$G$54=AK$411,$Q$5:$Q$54,""),""))=0,"-",AVERAGE(IF($Q$5:$Q$54=$AB415,IF($G$5:$G$54=AK$411,$H$5:$P$54,"")))-$AB415)</f>
        <v>-</v>
      </c>
      <c r="AL415" s="385">
        <f t="array" ref="AL415">IF(COUNT(IF($Q$5:$Q$54=$AB415,IF($G$5:$G$54=AL$411,$Q$5:$Q$54,""),""))=0,"-",AVERAGE(IF($Q$5:$Q$54=$AB415,IF($G$5:$G$54=AL$411,$H$5:$P$54,"")))-$AB415)</f>
        <v>0</v>
      </c>
      <c r="AM415" s="385" t="str">
        <f t="array" ref="AM415">IF(COUNT(IF($Q$5:$Q$54=$AB415,IF($G$5:$G$54=AM$411,$Q$5:$Q$54,""),""))=0,"-",AVERAGE(IF($Q$5:$Q$54=$AB415,IF($G$5:$G$54=AM$411,$H$5:$P$54,"")))-$AB415)</f>
        <v>-</v>
      </c>
      <c r="AN415" s="385" t="str">
        <f t="array" ref="AN415">IF(COUNT(IF($Q$5:$Q$54=$AB415,IF($G$5:$G$54=AN$411,$Q$5:$Q$54,""),""))=0,"-",AVERAGE(IF($Q$5:$Q$54=$AB415,IF($G$5:$G$54=AN$411,$H$5:$P$54,"")))-$AB415)</f>
        <v>-</v>
      </c>
      <c r="AO415" s="387">
        <f t="array" ref="AO415">IF(COUNT(AC415:AN415)=0,"-",AVERAGE(IF($Q$5:$Q$54=$AB415,$H$5:$P$54,""))-$AB415)</f>
        <v>0</v>
      </c>
      <c r="AP415" s="19"/>
      <c r="AQ415" s="8"/>
      <c r="AR415" s="19"/>
      <c r="AS415" s="19"/>
      <c r="AT415" s="19"/>
      <c r="AU415" s="19"/>
      <c r="AV415" s="19"/>
      <c r="AW415" s="19"/>
      <c r="AX415" s="19"/>
      <c r="AY415" s="19"/>
      <c r="AZ415" s="19"/>
      <c r="BA415" s="19"/>
      <c r="BB415" s="19"/>
      <c r="BE415" s="12"/>
      <c r="BF415" s="12"/>
      <c r="BG415" s="12"/>
      <c r="BH415" s="12"/>
      <c r="BI415" s="12"/>
      <c r="BJ415" s="12"/>
      <c r="BK415" s="12"/>
      <c r="BL415" s="12"/>
      <c r="BM415" s="12"/>
      <c r="BN415" s="12"/>
      <c r="BO415" s="12"/>
      <c r="BP415" s="12"/>
      <c r="BQ415" s="12"/>
      <c r="BR415" s="12"/>
      <c r="BS415" s="76"/>
      <c r="BT415" s="76"/>
    </row>
    <row r="416" spans="1:72">
      <c r="A416" s="19"/>
      <c r="B416" s="19"/>
      <c r="C416" s="19"/>
      <c r="D416" s="19"/>
      <c r="E416" s="89"/>
      <c r="F416" s="89"/>
      <c r="G416" s="19"/>
      <c r="H416" s="90"/>
      <c r="I416" s="90"/>
      <c r="J416" s="19"/>
      <c r="K416" s="19"/>
      <c r="L416" s="19"/>
      <c r="M416" s="19"/>
      <c r="N416" s="19"/>
      <c r="O416" s="19"/>
      <c r="P416" s="19"/>
      <c r="Q416" s="141"/>
      <c r="R416" s="141"/>
      <c r="S416" s="141"/>
      <c r="T416" s="141"/>
      <c r="U416" s="141"/>
      <c r="V416" s="141"/>
      <c r="W416" s="141"/>
      <c r="X416" s="141"/>
      <c r="Y416" s="19"/>
      <c r="Z416" s="19"/>
      <c r="AA416" s="19"/>
      <c r="AB416" s="140">
        <v>3</v>
      </c>
      <c r="AC416" s="385" t="str">
        <f t="array" ref="AC416">IF(COUNT(IF($Q$5:$Q$54=$AB416,IF($G$5:$G$54=AC$411,$Q$5:$Q$54,""),""))=0,"-",AVERAGE(IF($Q$5:$Q$54=$AB416,IF($G$5:$G$54=AC$411,$H$5:$P$54,"")))-$AB416)</f>
        <v>-</v>
      </c>
      <c r="AD416" s="385" t="str">
        <f t="array" ref="AD416">IF(COUNT(IF($Q$5:$Q$54=$AB416,IF($G$5:$G$54=AD$411,$Q$5:$Q$54,""),""))=0,"-",AVERAGE(IF($Q$5:$Q$54=$AB416,IF($G$5:$G$54=AD$411,$H$5:$P$54,"")))-$AB416)</f>
        <v>-</v>
      </c>
      <c r="AE416" s="385" t="str">
        <f t="array" ref="AE416">IF(COUNT(IF($Q$5:$Q$54=$AB416,IF($G$5:$G$54=AE$411,$Q$5:$Q$54,""),""))=0,"-",AVERAGE(IF($Q$5:$Q$54=$AB416,IF($G$5:$G$54=AE$411,$H$5:$P$54,"")))-$AB416)</f>
        <v>-</v>
      </c>
      <c r="AF416" s="385" t="str">
        <f t="array" ref="AF416">IF(COUNT(IF($Q$5:$Q$54=$AB416,IF($G$5:$G$54=AF$411,$Q$5:$Q$54,""),""))=0,"-",AVERAGE(IF($Q$5:$Q$54=$AB416,IF($G$5:$G$54=AF$411,$H$5:$P$54,"")))-$AB416)</f>
        <v>-</v>
      </c>
      <c r="AG416" s="385" t="str">
        <f t="array" ref="AG416">IF(COUNT(IF($Q$5:$Q$54=$AB416,IF($G$5:$G$54=AG$411,$Q$5:$Q$54,""),""))=0,"-",AVERAGE(IF($Q$5:$Q$54=$AB416,IF($G$5:$G$54=AG$411,$H$5:$P$54,"")))-$AB416)</f>
        <v>-</v>
      </c>
      <c r="AH416" s="385" t="str">
        <f t="array" ref="AH416">IF(COUNT(IF($Q$5:$Q$54=$AB416,IF($G$5:$G$54=AH$411,$Q$5:$Q$54,""),""))=0,"-",AVERAGE(IF($Q$5:$Q$54=$AB416,IF($G$5:$G$54=AH$411,$H$5:$P$54,"")))-$AB416)</f>
        <v>-</v>
      </c>
      <c r="AI416" s="385" t="str">
        <f t="array" ref="AI416">IF(COUNT(IF($Q$5:$Q$54=$AB416,IF($G$5:$G$54=AI$411,$Q$5:$Q$54,""),""))=0,"-",AVERAGE(IF($Q$5:$Q$54=$AB416,IF($G$5:$G$54=AI$411,$H$5:$P$54,"")))-$AB416)</f>
        <v>-</v>
      </c>
      <c r="AJ416" s="385" t="str">
        <f t="array" ref="AJ416">IF(COUNT(IF($Q$5:$Q$54=$AB416,IF($G$5:$G$54=AJ$411,$Q$5:$Q$54,""),""))=0,"-",AVERAGE(IF($Q$5:$Q$54=$AB416,IF($G$5:$G$54=AJ$411,$H$5:$P$54,"")))-$AB416)</f>
        <v>-</v>
      </c>
      <c r="AK416" s="385" t="str">
        <f t="array" ref="AK416">IF(COUNT(IF($Q$5:$Q$54=$AB416,IF($G$5:$G$54=AK$411,$Q$5:$Q$54,""),""))=0,"-",AVERAGE(IF($Q$5:$Q$54=$AB416,IF($G$5:$G$54=AK$411,$H$5:$P$54,"")))-$AB416)</f>
        <v>-</v>
      </c>
      <c r="AL416" s="385">
        <f t="array" ref="AL416">IF(COUNT(IF($Q$5:$Q$54=$AB416,IF($G$5:$G$54=AL$411,$Q$5:$Q$54,""),""))=0,"-",AVERAGE(IF($Q$5:$Q$54=$AB416,IF($G$5:$G$54=AL$411,$H$5:$P$54,"")))-$AB416)</f>
        <v>8.3333333333333481E-2</v>
      </c>
      <c r="AM416" s="385" t="str">
        <f t="array" ref="AM416">IF(COUNT(IF($Q$5:$Q$54=$AB416,IF($G$5:$G$54=AM$411,$Q$5:$Q$54,""),""))=0,"-",AVERAGE(IF($Q$5:$Q$54=$AB416,IF($G$5:$G$54=AM$411,$H$5:$P$54,"")))-$AB416)</f>
        <v>-</v>
      </c>
      <c r="AN416" s="385" t="str">
        <f t="array" ref="AN416">IF(COUNT(IF($Q$5:$Q$54=$AB416,IF($G$5:$G$54=AN$411,$Q$5:$Q$54,""),""))=0,"-",AVERAGE(IF($Q$5:$Q$54=$AB416,IF($G$5:$G$54=AN$411,$H$5:$P$54,"")))-$AB416)</f>
        <v>-</v>
      </c>
      <c r="AO416" s="387">
        <f t="array" ref="AO416">IF(COUNT(AC416:AN416)=0,"-",AVERAGE(IF($Q$5:$Q$54=$AB416,$H$5:$P$54,""))-$AB416)</f>
        <v>8.3333333333333481E-2</v>
      </c>
      <c r="AP416" s="19"/>
      <c r="AQ416" s="8"/>
      <c r="AR416" s="19"/>
      <c r="AS416" s="19"/>
      <c r="AT416" s="19"/>
      <c r="AU416" s="19"/>
      <c r="AV416" s="19"/>
      <c r="AW416" s="19"/>
      <c r="AX416" s="19"/>
      <c r="AY416" s="19"/>
      <c r="AZ416" s="19"/>
      <c r="BA416" s="19"/>
      <c r="BB416" s="19"/>
      <c r="BE416" s="12"/>
      <c r="BF416" s="12"/>
      <c r="BG416" s="12"/>
      <c r="BH416" s="12"/>
      <c r="BI416" s="12"/>
      <c r="BJ416" s="12"/>
      <c r="BK416" s="12"/>
      <c r="BL416" s="12"/>
      <c r="BM416" s="12"/>
      <c r="BN416" s="12"/>
      <c r="BO416" s="12"/>
      <c r="BP416" s="12"/>
      <c r="BQ416" s="12"/>
      <c r="BR416" s="12"/>
      <c r="BS416" s="76"/>
      <c r="BT416" s="76"/>
    </row>
    <row r="417" spans="1:72">
      <c r="A417" s="19"/>
      <c r="B417" s="19"/>
      <c r="C417" s="19"/>
      <c r="D417" s="19"/>
      <c r="E417" s="89"/>
      <c r="F417" s="89"/>
      <c r="G417" s="19"/>
      <c r="H417" s="90"/>
      <c r="I417" s="90"/>
      <c r="J417" s="19"/>
      <c r="K417" s="19"/>
      <c r="L417" s="19"/>
      <c r="M417" s="19"/>
      <c r="N417" s="19"/>
      <c r="O417" s="19"/>
      <c r="P417" s="19"/>
      <c r="Q417" s="141"/>
      <c r="R417" s="141"/>
      <c r="S417" s="141"/>
      <c r="T417" s="141"/>
      <c r="U417" s="141"/>
      <c r="V417" s="141"/>
      <c r="W417" s="141"/>
      <c r="X417" s="141"/>
      <c r="Y417" s="19"/>
      <c r="Z417" s="19"/>
      <c r="AA417" s="19"/>
      <c r="AB417" s="140">
        <v>4</v>
      </c>
      <c r="AC417" s="385" t="str">
        <f t="array" ref="AC417">IF(COUNT(IF($Q$5:$Q$54=$AB417,IF($G$5:$G$54=AC$411,$Q$5:$Q$54,""),""))=0,"-",AVERAGE(IF($Q$5:$Q$54=$AB417,IF($G$5:$G$54=AC$411,$H$5:$P$54,"")))-$AB417)</f>
        <v>-</v>
      </c>
      <c r="AD417" s="385" t="str">
        <f t="array" ref="AD417">IF(COUNT(IF($Q$5:$Q$54=$AB417,IF($G$5:$G$54=AD$411,$Q$5:$Q$54,""),""))=0,"-",AVERAGE(IF($Q$5:$Q$54=$AB417,IF($G$5:$G$54=AD$411,$H$5:$P$54,"")))-$AB417)</f>
        <v>-</v>
      </c>
      <c r="AE417" s="385" t="str">
        <f t="array" ref="AE417">IF(COUNT(IF($Q$5:$Q$54=$AB417,IF($G$5:$G$54=AE$411,$Q$5:$Q$54,""),""))=0,"-",AVERAGE(IF($Q$5:$Q$54=$AB417,IF($G$5:$G$54=AE$411,$H$5:$P$54,"")))-$AB417)</f>
        <v>-</v>
      </c>
      <c r="AF417" s="385" t="str">
        <f t="array" ref="AF417">IF(COUNT(IF($Q$5:$Q$54=$AB417,IF($G$5:$G$54=AF$411,$Q$5:$Q$54,""),""))=0,"-",AVERAGE(IF($Q$5:$Q$54=$AB417,IF($G$5:$G$54=AF$411,$H$5:$P$54,"")))-$AB417)</f>
        <v>-</v>
      </c>
      <c r="AG417" s="385" t="str">
        <f t="array" ref="AG417">IF(COUNT(IF($Q$5:$Q$54=$AB417,IF($G$5:$G$54=AG$411,$Q$5:$Q$54,""),""))=0,"-",AVERAGE(IF($Q$5:$Q$54=$AB417,IF($G$5:$G$54=AG$411,$H$5:$P$54,"")))-$AB417)</f>
        <v>-</v>
      </c>
      <c r="AH417" s="385" t="str">
        <f t="array" ref="AH417">IF(COUNT(IF($Q$5:$Q$54=$AB417,IF($G$5:$G$54=AH$411,$Q$5:$Q$54,""),""))=0,"-",AVERAGE(IF($Q$5:$Q$54=$AB417,IF($G$5:$G$54=AH$411,$H$5:$P$54,"")))-$AB417)</f>
        <v>-</v>
      </c>
      <c r="AI417" s="385">
        <f t="array" ref="AI417">IF(COUNT(IF($Q$5:$Q$54=$AB417,IF($G$5:$G$54=AI$411,$Q$5:$Q$54,""),""))=0,"-",AVERAGE(IF($Q$5:$Q$54=$AB417,IF($G$5:$G$54=AI$411,$H$5:$P$54,"")))-$AB417)</f>
        <v>0</v>
      </c>
      <c r="AJ417" s="385" t="str">
        <f t="array" ref="AJ417">IF(COUNT(IF($Q$5:$Q$54=$AB417,IF($G$5:$G$54=AJ$411,$Q$5:$Q$54,""),""))=0,"-",AVERAGE(IF($Q$5:$Q$54=$AB417,IF($G$5:$G$54=AJ$411,$H$5:$P$54,"")))-$AB417)</f>
        <v>-</v>
      </c>
      <c r="AK417" s="385" t="str">
        <f t="array" ref="AK417">IF(COUNT(IF($Q$5:$Q$54=$AB417,IF($G$5:$G$54=AK$411,$Q$5:$Q$54,""),""))=0,"-",AVERAGE(IF($Q$5:$Q$54=$AB417,IF($G$5:$G$54=AK$411,$H$5:$P$54,"")))-$AB417)</f>
        <v>-</v>
      </c>
      <c r="AL417" s="385">
        <f t="array" ref="AL417">IF(COUNT(IF($Q$5:$Q$54=$AB417,IF($G$5:$G$54=AL$411,$Q$5:$Q$54,""),""))=0,"-",AVERAGE(IF($Q$5:$Q$54=$AB417,IF($G$5:$G$54=AL$411,$H$5:$P$54,"")))-$AB417)</f>
        <v>2.857142857142847E-2</v>
      </c>
      <c r="AM417" s="385" t="str">
        <f t="array" ref="AM417">IF(COUNT(IF($Q$5:$Q$54=$AB417,IF($G$5:$G$54=AM$411,$Q$5:$Q$54,""),""))=0,"-",AVERAGE(IF($Q$5:$Q$54=$AB417,IF($G$5:$G$54=AM$411,$H$5:$P$54,"")))-$AB417)</f>
        <v>-</v>
      </c>
      <c r="AN417" s="385" t="str">
        <f t="array" ref="AN417">IF(COUNT(IF($Q$5:$Q$54=$AB417,IF($G$5:$G$54=AN$411,$Q$5:$Q$54,""),""))=0,"-",AVERAGE(IF($Q$5:$Q$54=$AB417,IF($G$5:$G$54=AN$411,$H$5:$P$54,"")))-$AB417)</f>
        <v>-</v>
      </c>
      <c r="AO417" s="387">
        <f t="array" ref="AO417">IF(COUNT(AC417:AN417)=0,"-",AVERAGE(IF($Q$5:$Q$54=$AB417,$H$5:$P$54,""))-$AB417)</f>
        <v>1.8867924528302105E-2</v>
      </c>
      <c r="AP417" s="19"/>
      <c r="AQ417" s="8"/>
      <c r="AR417" s="19"/>
      <c r="AS417" s="19"/>
      <c r="AT417" s="19"/>
      <c r="AU417" s="19"/>
      <c r="AV417" s="19"/>
      <c r="AW417" s="19"/>
      <c r="AX417" s="19"/>
      <c r="AY417" s="19"/>
      <c r="AZ417" s="19"/>
      <c r="BA417" s="19"/>
      <c r="BB417" s="19"/>
      <c r="BE417" s="12"/>
      <c r="BF417" s="12"/>
      <c r="BG417" s="12"/>
      <c r="BH417" s="12"/>
      <c r="BI417" s="12"/>
      <c r="BJ417" s="12"/>
      <c r="BK417" s="12"/>
      <c r="BL417" s="12"/>
      <c r="BM417" s="12"/>
      <c r="BN417" s="12"/>
      <c r="BO417" s="12"/>
      <c r="BP417" s="12"/>
      <c r="BQ417" s="12"/>
      <c r="BR417" s="12"/>
      <c r="BS417" s="76"/>
      <c r="BT417" s="76"/>
    </row>
    <row r="418" spans="1:72">
      <c r="A418" s="19"/>
      <c r="B418" s="19"/>
      <c r="C418" s="19"/>
      <c r="D418" s="19"/>
      <c r="E418" s="89"/>
      <c r="F418" s="89"/>
      <c r="G418" s="19"/>
      <c r="H418" s="90"/>
      <c r="I418" s="90"/>
      <c r="J418" s="19"/>
      <c r="K418" s="19"/>
      <c r="L418" s="19"/>
      <c r="M418" s="19"/>
      <c r="N418" s="19"/>
      <c r="O418" s="19"/>
      <c r="P418" s="19"/>
      <c r="Q418" s="141"/>
      <c r="R418" s="141"/>
      <c r="S418" s="141"/>
      <c r="T418" s="141"/>
      <c r="U418" s="141"/>
      <c r="V418" s="141"/>
      <c r="W418" s="141"/>
      <c r="X418" s="141"/>
      <c r="Y418" s="19"/>
      <c r="Z418" s="19"/>
      <c r="AA418" s="19"/>
      <c r="AB418" s="140">
        <v>5</v>
      </c>
      <c r="AC418" s="385">
        <f t="array" ref="AC418">IF(COUNT(IF($Q$5:$Q$54=$AB418,IF($G$5:$G$54=AC$411,$Q$5:$Q$54,""),""))=0,"-",AVERAGE(IF($Q$5:$Q$54=$AB418,IF($G$5:$G$54=AC$411,$H$5:$P$54,"")))-$AB418)</f>
        <v>0</v>
      </c>
      <c r="AD418" s="385" t="str">
        <f t="array" ref="AD418">IF(COUNT(IF($Q$5:$Q$54=$AB418,IF($G$5:$G$54=AD$411,$Q$5:$Q$54,""),""))=0,"-",AVERAGE(IF($Q$5:$Q$54=$AB418,IF($G$5:$G$54=AD$411,$H$5:$P$54,"")))-$AB418)</f>
        <v>-</v>
      </c>
      <c r="AE418" s="385" t="str">
        <f t="array" ref="AE418">IF(COUNT(IF($Q$5:$Q$54=$AB418,IF($G$5:$G$54=AE$411,$Q$5:$Q$54,""),""))=0,"-",AVERAGE(IF($Q$5:$Q$54=$AB418,IF($G$5:$G$54=AE$411,$H$5:$P$54,"")))-$AB418)</f>
        <v>-</v>
      </c>
      <c r="AF418" s="385" t="str">
        <f t="array" ref="AF418">IF(COUNT(IF($Q$5:$Q$54=$AB418,IF($G$5:$G$54=AF$411,$Q$5:$Q$54,""),""))=0,"-",AVERAGE(IF($Q$5:$Q$54=$AB418,IF($G$5:$G$54=AF$411,$H$5:$P$54,"")))-$AB418)</f>
        <v>-</v>
      </c>
      <c r="AG418" s="385" t="str">
        <f t="array" ref="AG418">IF(COUNT(IF($Q$5:$Q$54=$AB418,IF($G$5:$G$54=AG$411,$Q$5:$Q$54,""),""))=0,"-",AVERAGE(IF($Q$5:$Q$54=$AB418,IF($G$5:$G$54=AG$411,$H$5:$P$54,"")))-$AB418)</f>
        <v>-</v>
      </c>
      <c r="AH418" s="385" t="str">
        <f t="array" ref="AH418">IF(COUNT(IF($Q$5:$Q$54=$AB418,IF($G$5:$G$54=AH$411,$Q$5:$Q$54,""),""))=0,"-",AVERAGE(IF($Q$5:$Q$54=$AB418,IF($G$5:$G$54=AH$411,$H$5:$P$54,"")))-$AB418)</f>
        <v>-</v>
      </c>
      <c r="AI418" s="385" t="str">
        <f t="array" ref="AI418">IF(COUNT(IF($Q$5:$Q$54=$AB418,IF($G$5:$G$54=AI$411,$Q$5:$Q$54,""),""))=0,"-",AVERAGE(IF($Q$5:$Q$54=$AB418,IF($G$5:$G$54=AI$411,$H$5:$P$54,"")))-$AB418)</f>
        <v>-</v>
      </c>
      <c r="AJ418" s="385">
        <f t="array" ref="AJ418">IF(COUNT(IF($Q$5:$Q$54=$AB418,IF($G$5:$G$54=AJ$411,$Q$5:$Q$54,""),""))=0,"-",AVERAGE(IF($Q$5:$Q$54=$AB418,IF($G$5:$G$54=AJ$411,$H$5:$P$54,"")))-$AB418)</f>
        <v>5.5555555555555358E-2</v>
      </c>
      <c r="AK418" s="385" t="str">
        <f t="array" ref="AK418">IF(COUNT(IF($Q$5:$Q$54=$AB418,IF($G$5:$G$54=AK$411,$Q$5:$Q$54,""),""))=0,"-",AVERAGE(IF($Q$5:$Q$54=$AB418,IF($G$5:$G$54=AK$411,$H$5:$P$54,"")))-$AB418)</f>
        <v>-</v>
      </c>
      <c r="AL418" s="385">
        <f t="array" ref="AL418">IF(COUNT(IF($Q$5:$Q$54=$AB418,IF($G$5:$G$54=AL$411,$Q$5:$Q$54,""),""))=0,"-",AVERAGE(IF($Q$5:$Q$54=$AB418,IF($G$5:$G$54=AL$411,$H$5:$P$54,"")))-$AB418)</f>
        <v>0</v>
      </c>
      <c r="AM418" s="385" t="str">
        <f t="array" ref="AM418">IF(COUNT(IF($Q$5:$Q$54=$AB418,IF($G$5:$G$54=AM$411,$Q$5:$Q$54,""),""))=0,"-",AVERAGE(IF($Q$5:$Q$54=$AB418,IF($G$5:$G$54=AM$411,$H$5:$P$54,"")))-$AB418)</f>
        <v>-</v>
      </c>
      <c r="AN418" s="385" t="str">
        <f t="array" ref="AN418">IF(COUNT(IF($Q$5:$Q$54=$AB418,IF($G$5:$G$54=AN$411,$Q$5:$Q$54,""),""))=0,"-",AVERAGE(IF($Q$5:$Q$54=$AB418,IF($G$5:$G$54=AN$411,$H$5:$P$54,"")))-$AB418)</f>
        <v>-</v>
      </c>
      <c r="AO418" s="387">
        <f t="array" ref="AO418">IF(COUNT(AC418:AN418)=0,"-",AVERAGE(IF($Q$5:$Q$54=$AB418,$H$5:$P$54,""))-$AB418)</f>
        <v>2.2222222222222143E-2</v>
      </c>
      <c r="AP418" s="19"/>
      <c r="AQ418" s="8"/>
      <c r="AR418" s="19"/>
      <c r="AS418" s="19"/>
      <c r="AT418" s="19"/>
      <c r="AU418" s="19"/>
      <c r="AV418" s="19"/>
      <c r="AW418" s="19"/>
      <c r="AX418" s="19"/>
      <c r="AY418" s="19"/>
      <c r="AZ418" s="19"/>
      <c r="BA418" s="19"/>
      <c r="BB418" s="19"/>
      <c r="BE418" s="12"/>
      <c r="BF418" s="12"/>
      <c r="BG418" s="12"/>
      <c r="BH418" s="12"/>
      <c r="BI418" s="12"/>
      <c r="BJ418" s="12"/>
      <c r="BK418" s="12"/>
      <c r="BL418" s="12"/>
      <c r="BM418" s="12"/>
      <c r="BN418" s="12"/>
      <c r="BO418" s="12"/>
      <c r="BP418" s="12"/>
      <c r="BQ418" s="12"/>
      <c r="BR418" s="12"/>
      <c r="BS418" s="76"/>
      <c r="BT418" s="76"/>
    </row>
    <row r="419" spans="1:72">
      <c r="A419" s="19"/>
      <c r="B419" s="19"/>
      <c r="C419" s="19"/>
      <c r="D419" s="19"/>
      <c r="E419" s="89"/>
      <c r="F419" s="89"/>
      <c r="G419" s="19"/>
      <c r="H419" s="90"/>
      <c r="I419" s="90"/>
      <c r="J419" s="19"/>
      <c r="K419" s="19"/>
      <c r="L419" s="19"/>
      <c r="M419" s="19"/>
      <c r="N419" s="19"/>
      <c r="O419" s="19"/>
      <c r="P419" s="19"/>
      <c r="Q419" s="141"/>
      <c r="R419" s="141"/>
      <c r="S419" s="141"/>
      <c r="T419" s="141"/>
      <c r="U419" s="141"/>
      <c r="V419" s="141"/>
      <c r="W419" s="141"/>
      <c r="X419" s="141"/>
      <c r="Y419" s="19"/>
      <c r="Z419" s="19"/>
      <c r="AA419" s="19"/>
      <c r="AB419" s="140">
        <v>6</v>
      </c>
      <c r="AC419" s="385">
        <f t="array" ref="AC419">IF(COUNT(IF($Q$5:$Q$54=$AB419,IF($G$5:$G$54=AC$411,$Q$5:$Q$54,""),""))=0,"-",AVERAGE(IF($Q$5:$Q$54=$AB419,IF($G$5:$G$54=AC$411,$H$5:$P$54,"")))-$AB419)</f>
        <v>-3.7037037037037202E-2</v>
      </c>
      <c r="AD419" s="385" t="str">
        <f t="array" ref="AD419">IF(COUNT(IF($Q$5:$Q$54=$AB419,IF($G$5:$G$54=AD$411,$Q$5:$Q$54,""),""))=0,"-",AVERAGE(IF($Q$5:$Q$54=$AB419,IF($G$5:$G$54=AD$411,$H$5:$P$54,"")))-$AB419)</f>
        <v>-</v>
      </c>
      <c r="AE419" s="385" t="str">
        <f t="array" ref="AE419">IF(COUNT(IF($Q$5:$Q$54=$AB419,IF($G$5:$G$54=AE$411,$Q$5:$Q$54,""),""))=0,"-",AVERAGE(IF($Q$5:$Q$54=$AB419,IF($G$5:$G$54=AE$411,$H$5:$P$54,"")))-$AB419)</f>
        <v>-</v>
      </c>
      <c r="AF419" s="385" t="str">
        <f t="array" ref="AF419">IF(COUNT(IF($Q$5:$Q$54=$AB419,IF($G$5:$G$54=AF$411,$Q$5:$Q$54,""),""))=0,"-",AVERAGE(IF($Q$5:$Q$54=$AB419,IF($G$5:$G$54=AF$411,$H$5:$P$54,"")))-$AB419)</f>
        <v>-</v>
      </c>
      <c r="AG419" s="385" t="str">
        <f t="array" ref="AG419">IF(COUNT(IF($Q$5:$Q$54=$AB419,IF($G$5:$G$54=AG$411,$Q$5:$Q$54,""),""))=0,"-",AVERAGE(IF($Q$5:$Q$54=$AB419,IF($G$5:$G$54=AG$411,$H$5:$P$54,"")))-$AB419)</f>
        <v>-</v>
      </c>
      <c r="AH419" s="385" t="str">
        <f t="array" ref="AH419">IF(COUNT(IF($Q$5:$Q$54=$AB419,IF($G$5:$G$54=AH$411,$Q$5:$Q$54,""),""))=0,"-",AVERAGE(IF($Q$5:$Q$54=$AB419,IF($G$5:$G$54=AH$411,$H$5:$P$54,"")))-$AB419)</f>
        <v>-</v>
      </c>
      <c r="AI419" s="385" t="str">
        <f t="array" ref="AI419">IF(COUNT(IF($Q$5:$Q$54=$AB419,IF($G$5:$G$54=AI$411,$Q$5:$Q$54,""),""))=0,"-",AVERAGE(IF($Q$5:$Q$54=$AB419,IF($G$5:$G$54=AI$411,$H$5:$P$54,"")))-$AB419)</f>
        <v>-</v>
      </c>
      <c r="AJ419" s="385">
        <f t="array" ref="AJ419">IF(COUNT(IF($Q$5:$Q$54=$AB419,IF($G$5:$G$54=AJ$411,$Q$5:$Q$54,""),""))=0,"-",AVERAGE(IF($Q$5:$Q$54=$AB419,IF($G$5:$G$54=AJ$411,$H$5:$P$54,"")))-$AB419)</f>
        <v>0</v>
      </c>
      <c r="AK419" s="385" t="str">
        <f t="array" ref="AK419">IF(COUNT(IF($Q$5:$Q$54=$AB419,IF($G$5:$G$54=AK$411,$Q$5:$Q$54,""),""))=0,"-",AVERAGE(IF($Q$5:$Q$54=$AB419,IF($G$5:$G$54=AK$411,$H$5:$P$54,"")))-$AB419)</f>
        <v>-</v>
      </c>
      <c r="AL419" s="385">
        <f t="array" ref="AL419">IF(COUNT(IF($Q$5:$Q$54=$AB419,IF($G$5:$G$54=AL$411,$Q$5:$Q$54,""),""))=0,"-",AVERAGE(IF($Q$5:$Q$54=$AB419,IF($G$5:$G$54=AL$411,$H$5:$P$54,"")))-$AB419)</f>
        <v>0</v>
      </c>
      <c r="AM419" s="385" t="str">
        <f t="array" ref="AM419">IF(COUNT(IF($Q$5:$Q$54=$AB419,IF($G$5:$G$54=AM$411,$Q$5:$Q$54,""),""))=0,"-",AVERAGE(IF($Q$5:$Q$54=$AB419,IF($G$5:$G$54=AM$411,$H$5:$P$54,"")))-$AB419)</f>
        <v>-</v>
      </c>
      <c r="AN419" s="385" t="str">
        <f t="array" ref="AN419">IF(COUNT(IF($Q$5:$Q$54=$AB419,IF($G$5:$G$54=AN$411,$Q$5:$Q$54,""),""))=0,"-",AVERAGE(IF($Q$5:$Q$54=$AB419,IF($G$5:$G$54=AN$411,$H$5:$P$54,"")))-$AB419)</f>
        <v>-</v>
      </c>
      <c r="AO419" s="387">
        <f t="array" ref="AO419">IF(COUNT(AC419:AN419)=0,"-",AVERAGE(IF($Q$5:$Q$54=$AB419,$H$5:$P$54,""))-$AB419)</f>
        <v>-2.4691358024691468E-2</v>
      </c>
      <c r="AP419" s="19"/>
      <c r="AQ419" s="8"/>
      <c r="AR419" s="19"/>
      <c r="AS419" s="19"/>
      <c r="AT419" s="19"/>
      <c r="AU419" s="19"/>
      <c r="AV419" s="19"/>
      <c r="AW419" s="19"/>
      <c r="AX419" s="19"/>
      <c r="AY419" s="19"/>
      <c r="AZ419" s="19"/>
      <c r="BA419" s="19"/>
      <c r="BB419" s="19"/>
      <c r="BE419" s="12"/>
      <c r="BF419" s="12"/>
      <c r="BG419" s="12"/>
      <c r="BH419" s="12"/>
      <c r="BI419" s="12"/>
      <c r="BJ419" s="12"/>
      <c r="BK419" s="12"/>
      <c r="BL419" s="12"/>
      <c r="BM419" s="12"/>
      <c r="BN419" s="12"/>
      <c r="BO419" s="12"/>
      <c r="BP419" s="12"/>
      <c r="BQ419" s="12"/>
      <c r="BR419" s="12"/>
      <c r="BS419" s="76"/>
      <c r="BT419" s="76"/>
    </row>
    <row r="420" spans="1:72">
      <c r="A420" s="19"/>
      <c r="B420" s="19"/>
      <c r="C420" s="19"/>
      <c r="D420" s="19"/>
      <c r="E420" s="89"/>
      <c r="F420" s="89"/>
      <c r="G420" s="19"/>
      <c r="H420" s="90"/>
      <c r="I420" s="90"/>
      <c r="J420" s="19"/>
      <c r="K420" s="19"/>
      <c r="L420" s="19"/>
      <c r="M420" s="19"/>
      <c r="N420" s="19"/>
      <c r="O420" s="19"/>
      <c r="P420" s="19"/>
      <c r="Q420" s="141"/>
      <c r="R420" s="141"/>
      <c r="S420" s="141"/>
      <c r="T420" s="141"/>
      <c r="U420" s="141"/>
      <c r="V420" s="141"/>
      <c r="W420" s="141"/>
      <c r="X420" s="141"/>
      <c r="Y420" s="19"/>
      <c r="Z420" s="19"/>
      <c r="AA420" s="19"/>
      <c r="AB420" s="140">
        <v>7</v>
      </c>
      <c r="AC420" s="385">
        <f t="array" ref="AC420">IF(COUNT(IF($Q$5:$Q$54=$AB420,IF($G$5:$G$54=AC$411,$Q$5:$Q$54,""),""))=0,"-",AVERAGE(IF($Q$5:$Q$54=$AB420,IF($G$5:$G$54=AC$411,$H$5:$P$54,"")))-$AB420)</f>
        <v>-5.5555555555555358E-2</v>
      </c>
      <c r="AD420" s="385" t="str">
        <f t="array" ref="AD420">IF(COUNT(IF($Q$5:$Q$54=$AB420,IF($G$5:$G$54=AD$411,$Q$5:$Q$54,""),""))=0,"-",AVERAGE(IF($Q$5:$Q$54=$AB420,IF($G$5:$G$54=AD$411,$H$5:$P$54,"")))-$AB420)</f>
        <v>-</v>
      </c>
      <c r="AE420" s="385" t="str">
        <f t="array" ref="AE420">IF(COUNT(IF($Q$5:$Q$54=$AB420,IF($G$5:$G$54=AE$411,$Q$5:$Q$54,""),""))=0,"-",AVERAGE(IF($Q$5:$Q$54=$AB420,IF($G$5:$G$54=AE$411,$H$5:$P$54,"")))-$AB420)</f>
        <v>-</v>
      </c>
      <c r="AF420" s="385" t="str">
        <f t="array" ref="AF420">IF(COUNT(IF($Q$5:$Q$54=$AB420,IF($G$5:$G$54=AF$411,$Q$5:$Q$54,""),""))=0,"-",AVERAGE(IF($Q$5:$Q$54=$AB420,IF($G$5:$G$54=AF$411,$H$5:$P$54,"")))-$AB420)</f>
        <v>-</v>
      </c>
      <c r="AG420" s="385" t="str">
        <f t="array" ref="AG420">IF(COUNT(IF($Q$5:$Q$54=$AB420,IF($G$5:$G$54=AG$411,$Q$5:$Q$54,""),""))=0,"-",AVERAGE(IF($Q$5:$Q$54=$AB420,IF($G$5:$G$54=AG$411,$H$5:$P$54,"")))-$AB420)</f>
        <v>-</v>
      </c>
      <c r="AH420" s="385" t="str">
        <f t="array" ref="AH420">IF(COUNT(IF($Q$5:$Q$54=$AB420,IF($G$5:$G$54=AH$411,$Q$5:$Q$54,""),""))=0,"-",AVERAGE(IF($Q$5:$Q$54=$AB420,IF($G$5:$G$54=AH$411,$H$5:$P$54,"")))-$AB420)</f>
        <v>-</v>
      </c>
      <c r="AI420" s="385">
        <f t="array" ref="AI420">IF(COUNT(IF($Q$5:$Q$54=$AB420,IF($G$5:$G$54=AI$411,$Q$5:$Q$54,""),""))=0,"-",AVERAGE(IF($Q$5:$Q$54=$AB420,IF($G$5:$G$54=AI$411,$H$5:$P$54,"")))-$AB420)</f>
        <v>0</v>
      </c>
      <c r="AJ420" s="385">
        <f t="array" ref="AJ420">IF(COUNT(IF($Q$5:$Q$54=$AB420,IF($G$5:$G$54=AJ$411,$Q$5:$Q$54,""),""))=0,"-",AVERAGE(IF($Q$5:$Q$54=$AB420,IF($G$5:$G$54=AJ$411,$H$5:$P$54,"")))-$AB420)</f>
        <v>0</v>
      </c>
      <c r="AK420" s="385" t="str">
        <f t="array" ref="AK420">IF(COUNT(IF($Q$5:$Q$54=$AB420,IF($G$5:$G$54=AK$411,$Q$5:$Q$54,""),""))=0,"-",AVERAGE(IF($Q$5:$Q$54=$AB420,IF($G$5:$G$54=AK$411,$H$5:$P$54,"")))-$AB420)</f>
        <v>-</v>
      </c>
      <c r="AL420" s="385">
        <f t="array" ref="AL420">IF(COUNT(IF($Q$5:$Q$54=$AB420,IF($G$5:$G$54=AL$411,$Q$5:$Q$54,""),""))=0,"-",AVERAGE(IF($Q$5:$Q$54=$AB420,IF($G$5:$G$54=AL$411,$H$5:$P$54,"")))-$AB420)</f>
        <v>-0.11111111111111072</v>
      </c>
      <c r="AM420" s="385" t="str">
        <f t="array" ref="AM420">IF(COUNT(IF($Q$5:$Q$54=$AB420,IF($G$5:$G$54=AM$411,$Q$5:$Q$54,""),""))=0,"-",AVERAGE(IF($Q$5:$Q$54=$AB420,IF($G$5:$G$54=AM$411,$H$5:$P$54,"")))-$AB420)</f>
        <v>-</v>
      </c>
      <c r="AN420" s="385" t="str">
        <f t="array" ref="AN420">IF(COUNT(IF($Q$5:$Q$54=$AB420,IF($G$5:$G$54=AN$411,$Q$5:$Q$54,""),""))=0,"-",AVERAGE(IF($Q$5:$Q$54=$AB420,IF($G$5:$G$54=AN$411,$H$5:$P$54,"")))-$AB420)</f>
        <v>-</v>
      </c>
      <c r="AO420" s="387">
        <f t="array" ref="AO420">IF(COUNT(AC420:AN420)=0,"-",AVERAGE(IF($Q$5:$Q$54=$AB420,$H$5:$P$54,""))-$AB420)</f>
        <v>-3.1746031746031633E-2</v>
      </c>
      <c r="AP420" s="19"/>
      <c r="AQ420" s="8"/>
      <c r="AR420" s="19"/>
      <c r="AS420" s="19"/>
      <c r="AT420" s="19"/>
      <c r="AU420" s="19"/>
      <c r="AV420" s="19"/>
      <c r="AW420" s="19"/>
      <c r="AX420" s="19"/>
      <c r="AY420" s="19"/>
      <c r="AZ420" s="19"/>
      <c r="BA420" s="19"/>
      <c r="BB420" s="19"/>
      <c r="BE420" s="12"/>
      <c r="BF420" s="12"/>
      <c r="BG420" s="12"/>
      <c r="BH420" s="12"/>
      <c r="BI420" s="12"/>
      <c r="BJ420" s="12"/>
      <c r="BK420" s="12"/>
      <c r="BL420" s="12"/>
      <c r="BM420" s="12"/>
      <c r="BN420" s="12"/>
      <c r="BO420" s="12"/>
      <c r="BP420" s="12"/>
      <c r="BQ420" s="12"/>
      <c r="BR420" s="12"/>
      <c r="BS420" s="76"/>
      <c r="BT420" s="76"/>
    </row>
    <row r="421" spans="1:72">
      <c r="A421" s="19"/>
      <c r="B421" s="19"/>
      <c r="C421" s="19"/>
      <c r="D421" s="19"/>
      <c r="E421" s="89"/>
      <c r="F421" s="89"/>
      <c r="G421" s="19"/>
      <c r="H421" s="90"/>
      <c r="I421" s="90"/>
      <c r="J421" s="19"/>
      <c r="K421" s="19"/>
      <c r="L421" s="19"/>
      <c r="M421" s="19"/>
      <c r="N421" s="19"/>
      <c r="O421" s="19"/>
      <c r="P421" s="19"/>
      <c r="Q421" s="141"/>
      <c r="R421" s="141"/>
      <c r="S421" s="141"/>
      <c r="T421" s="141"/>
      <c r="U421" s="141"/>
      <c r="V421" s="141"/>
      <c r="W421" s="141"/>
      <c r="X421" s="141"/>
      <c r="Y421" s="19"/>
      <c r="Z421" s="19"/>
      <c r="AA421" s="19"/>
      <c r="AB421" s="140">
        <v>8</v>
      </c>
      <c r="AC421" s="385" t="str">
        <f t="array" ref="AC421">IF(COUNT(IF($Q$5:$Q$54=$AB421,IF($G$5:$G$54=AC$411,$Q$5:$Q$54,""),""))=0,"-",AVERAGE(IF($Q$5:$Q$54=$AB421,IF($G$5:$G$54=AC$411,$H$5:$P$54,"")))-$AB421)</f>
        <v>-</v>
      </c>
      <c r="AD421" s="385" t="str">
        <f t="array" ref="AD421">IF(COUNT(IF($Q$5:$Q$54=$AB421,IF($G$5:$G$54=AD$411,$Q$5:$Q$54,""),""))=0,"-",AVERAGE(IF($Q$5:$Q$54=$AB421,IF($G$5:$G$54=AD$411,$H$5:$P$54,"")))-$AB421)</f>
        <v>-</v>
      </c>
      <c r="AE421" s="385" t="str">
        <f t="array" ref="AE421">IF(COUNT(IF($Q$5:$Q$54=$AB421,IF($G$5:$G$54=AE$411,$Q$5:$Q$54,""),""))=0,"-",AVERAGE(IF($Q$5:$Q$54=$AB421,IF($G$5:$G$54=AE$411,$H$5:$P$54,"")))-$AB421)</f>
        <v>-</v>
      </c>
      <c r="AF421" s="385">
        <f t="array" ref="AF421">IF(COUNT(IF($Q$5:$Q$54=$AB421,IF($G$5:$G$54=AF$411,$Q$5:$Q$54,""),""))=0,"-",AVERAGE(IF($Q$5:$Q$54=$AB421,IF($G$5:$G$54=AF$411,$H$5:$P$54,"")))-$AB421)</f>
        <v>0</v>
      </c>
      <c r="AG421" s="385" t="str">
        <f t="array" ref="AG421">IF(COUNT(IF($Q$5:$Q$54=$AB421,IF($G$5:$G$54=AG$411,$Q$5:$Q$54,""),""))=0,"-",AVERAGE(IF($Q$5:$Q$54=$AB421,IF($G$5:$G$54=AG$411,$H$5:$P$54,"")))-$AB421)</f>
        <v>-</v>
      </c>
      <c r="AH421" s="385" t="str">
        <f t="array" ref="AH421">IF(COUNT(IF($Q$5:$Q$54=$AB421,IF($G$5:$G$54=AH$411,$Q$5:$Q$54,""),""))=0,"-",AVERAGE(IF($Q$5:$Q$54=$AB421,IF($G$5:$G$54=AH$411,$H$5:$P$54,"")))-$AB421)</f>
        <v>-</v>
      </c>
      <c r="AI421" s="385" t="str">
        <f t="array" ref="AI421">IF(COUNT(IF($Q$5:$Q$54=$AB421,IF($G$5:$G$54=AI$411,$Q$5:$Q$54,""),""))=0,"-",AVERAGE(IF($Q$5:$Q$54=$AB421,IF($G$5:$G$54=AI$411,$H$5:$P$54,"")))-$AB421)</f>
        <v>-</v>
      </c>
      <c r="AJ421" s="385" t="str">
        <f t="array" ref="AJ421">IF(COUNT(IF($Q$5:$Q$54=$AB421,IF($G$5:$G$54=AJ$411,$Q$5:$Q$54,""),""))=0,"-",AVERAGE(IF($Q$5:$Q$54=$AB421,IF($G$5:$G$54=AJ$411,$H$5:$P$54,"")))-$AB421)</f>
        <v>-</v>
      </c>
      <c r="AK421" s="385" t="str">
        <f t="array" ref="AK421">IF(COUNT(IF($Q$5:$Q$54=$AB421,IF($G$5:$G$54=AK$411,$Q$5:$Q$54,""),""))=0,"-",AVERAGE(IF($Q$5:$Q$54=$AB421,IF($G$5:$G$54=AK$411,$H$5:$P$54,"")))-$AB421)</f>
        <v>-</v>
      </c>
      <c r="AL421" s="385">
        <f t="array" ref="AL421">IF(COUNT(IF($Q$5:$Q$54=$AB421,IF($G$5:$G$54=AL$411,$Q$5:$Q$54,""),""))=0,"-",AVERAGE(IF($Q$5:$Q$54=$AB421,IF($G$5:$G$54=AL$411,$H$5:$P$54,"")))-$AB421)</f>
        <v>-0.22222222222222232</v>
      </c>
      <c r="AM421" s="385" t="str">
        <f t="array" ref="AM421">IF(COUNT(IF($Q$5:$Q$54=$AB421,IF($G$5:$G$54=AM$411,$Q$5:$Q$54,""),""))=0,"-",AVERAGE(IF($Q$5:$Q$54=$AB421,IF($G$5:$G$54=AM$411,$H$5:$P$54,"")))-$AB421)</f>
        <v>-</v>
      </c>
      <c r="AN421" s="385" t="str">
        <f t="array" ref="AN421">IF(COUNT(IF($Q$5:$Q$54=$AB421,IF($G$5:$G$54=AN$411,$Q$5:$Q$54,""),""))=0,"-",AVERAGE(IF($Q$5:$Q$54=$AB421,IF($G$5:$G$54=AN$411,$H$5:$P$54,"")))-$AB421)</f>
        <v>-</v>
      </c>
      <c r="AO421" s="387">
        <f t="array" ref="AO421">IF(COUNT(AC421:AN421)=0,"-",AVERAGE(IF($Q$5:$Q$54=$AB421,$H$5:$P$54,""))-$AB421)</f>
        <v>-5.5555555555555358E-2</v>
      </c>
      <c r="AP421" s="19"/>
      <c r="AQ421" s="8"/>
      <c r="AR421" s="19"/>
      <c r="AS421" s="19"/>
      <c r="AT421" s="19"/>
      <c r="AU421" s="19"/>
      <c r="AV421" s="19"/>
      <c r="AW421" s="19"/>
      <c r="AX421" s="19"/>
      <c r="AY421" s="19"/>
      <c r="AZ421" s="19"/>
      <c r="BA421" s="19"/>
      <c r="BB421" s="19"/>
      <c r="BE421" s="12"/>
      <c r="BF421" s="12"/>
      <c r="BG421" s="12"/>
      <c r="BH421" s="12"/>
      <c r="BI421" s="12"/>
      <c r="BJ421" s="12"/>
      <c r="BK421" s="12"/>
      <c r="BL421" s="12"/>
      <c r="BM421" s="12"/>
      <c r="BN421" s="12"/>
      <c r="BO421" s="12"/>
      <c r="BP421" s="12"/>
      <c r="BQ421" s="12"/>
      <c r="BR421" s="12"/>
      <c r="BS421" s="76"/>
      <c r="BT421" s="76"/>
    </row>
    <row r="422" spans="1:72">
      <c r="A422" s="19"/>
      <c r="B422" s="19"/>
      <c r="C422" s="19"/>
      <c r="D422" s="19"/>
      <c r="E422" s="89"/>
      <c r="F422" s="89"/>
      <c r="G422" s="19"/>
      <c r="H422" s="90"/>
      <c r="I422" s="90"/>
      <c r="J422" s="19"/>
      <c r="K422" s="19"/>
      <c r="L422" s="19"/>
      <c r="M422" s="19"/>
      <c r="N422" s="19"/>
      <c r="O422" s="19"/>
      <c r="P422" s="19"/>
      <c r="Q422" s="141"/>
      <c r="R422" s="141"/>
      <c r="S422" s="141"/>
      <c r="T422" s="141"/>
      <c r="U422" s="141"/>
      <c r="V422" s="141"/>
      <c r="W422" s="141"/>
      <c r="X422" s="141"/>
      <c r="Y422" s="19"/>
      <c r="Z422" s="19"/>
      <c r="AA422" s="19"/>
      <c r="AB422" s="140">
        <v>9</v>
      </c>
      <c r="AC422" s="385" t="str">
        <f t="array" ref="AC422">IF(COUNT(IF($Q$5:$Q$54=$AB422,IF($G$5:$G$54=AC$411,$Q$5:$Q$54,""),""))=0,"-",AVERAGE(IF($Q$5:$Q$54=$AB422,IF($G$5:$G$54=AC$411,$H$5:$P$54,"")))-$AB422)</f>
        <v>-</v>
      </c>
      <c r="AD422" s="385" t="str">
        <f t="array" ref="AD422">IF(COUNT(IF($Q$5:$Q$54=$AB422,IF($G$5:$G$54=AD$411,$Q$5:$Q$54,""),""))=0,"-",AVERAGE(IF($Q$5:$Q$54=$AB422,IF($G$5:$G$54=AD$411,$H$5:$P$54,"")))-$AB422)</f>
        <v>-</v>
      </c>
      <c r="AE422" s="385" t="str">
        <f t="array" ref="AE422">IF(COUNT(IF($Q$5:$Q$54=$AB422,IF($G$5:$G$54=AE$411,$Q$5:$Q$54,""),""))=0,"-",AVERAGE(IF($Q$5:$Q$54=$AB422,IF($G$5:$G$54=AE$411,$H$5:$P$54,"")))-$AB422)</f>
        <v>-</v>
      </c>
      <c r="AF422" s="385">
        <f t="array" ref="AF422">IF(COUNT(IF($Q$5:$Q$54=$AB422,IF($G$5:$G$54=AF$411,$Q$5:$Q$54,""),""))=0,"-",AVERAGE(IF($Q$5:$Q$54=$AB422,IF($G$5:$G$54=AF$411,$H$5:$P$54,"")))-$AB422)</f>
        <v>-0.22222222222222143</v>
      </c>
      <c r="AG422" s="385" t="str">
        <f t="array" ref="AG422">IF(COUNT(IF($Q$5:$Q$54=$AB422,IF($G$5:$G$54=AG$411,$Q$5:$Q$54,""),""))=0,"-",AVERAGE(IF($Q$5:$Q$54=$AB422,IF($G$5:$G$54=AG$411,$H$5:$P$54,"")))-$AB422)</f>
        <v>-</v>
      </c>
      <c r="AH422" s="385" t="str">
        <f t="array" ref="AH422">IF(COUNT(IF($Q$5:$Q$54=$AB422,IF($G$5:$G$54=AH$411,$Q$5:$Q$54,""),""))=0,"-",AVERAGE(IF($Q$5:$Q$54=$AB422,IF($G$5:$G$54=AH$411,$H$5:$P$54,"")))-$AB422)</f>
        <v>-</v>
      </c>
      <c r="AI422" s="385" t="str">
        <f t="array" ref="AI422">IF(COUNT(IF($Q$5:$Q$54=$AB422,IF($G$5:$G$54=AI$411,$Q$5:$Q$54,""),""))=0,"-",AVERAGE(IF($Q$5:$Q$54=$AB422,IF($G$5:$G$54=AI$411,$H$5:$P$54,"")))-$AB422)</f>
        <v>-</v>
      </c>
      <c r="AJ422" s="385" t="str">
        <f t="array" ref="AJ422">IF(COUNT(IF($Q$5:$Q$54=$AB422,IF($G$5:$G$54=AJ$411,$Q$5:$Q$54,""),""))=0,"-",AVERAGE(IF($Q$5:$Q$54=$AB422,IF($G$5:$G$54=AJ$411,$H$5:$P$54,"")))-$AB422)</f>
        <v>-</v>
      </c>
      <c r="AK422" s="385" t="str">
        <f t="array" ref="AK422">IF(COUNT(IF($Q$5:$Q$54=$AB422,IF($G$5:$G$54=AK$411,$Q$5:$Q$54,""),""))=0,"-",AVERAGE(IF($Q$5:$Q$54=$AB422,IF($G$5:$G$54=AK$411,$H$5:$P$54,"")))-$AB422)</f>
        <v>-</v>
      </c>
      <c r="AL422" s="385">
        <f t="array" ref="AL422">IF(COUNT(IF($Q$5:$Q$54=$AB422,IF($G$5:$G$54=AL$411,$Q$5:$Q$54,""),""))=0,"-",AVERAGE(IF($Q$5:$Q$54=$AB422,IF($G$5:$G$54=AL$411,$H$5:$P$54,"")))-$AB422)</f>
        <v>0.33333333333333393</v>
      </c>
      <c r="AM422" s="385" t="str">
        <f t="array" ref="AM422">IF(COUNT(IF($Q$5:$Q$54=$AB422,IF($G$5:$G$54=AM$411,$Q$5:$Q$54,""),""))=0,"-",AVERAGE(IF($Q$5:$Q$54=$AB422,IF($G$5:$G$54=AM$411,$H$5:$P$54,"")))-$AB422)</f>
        <v>-</v>
      </c>
      <c r="AN422" s="385" t="str">
        <f t="array" ref="AN422">IF(COUNT(IF($Q$5:$Q$54=$AB422,IF($G$5:$G$54=AN$411,$Q$5:$Q$54,""),""))=0,"-",AVERAGE(IF($Q$5:$Q$54=$AB422,IF($G$5:$G$54=AN$411,$H$5:$P$54,"")))-$AB422)</f>
        <v>-</v>
      </c>
      <c r="AO422" s="387">
        <f t="array" ref="AO422">IF(COUNT(AC422:AN422)=0,"-",AVERAGE(IF($Q$5:$Q$54=$AB422,$H$5:$P$54,""))-$AB422)</f>
        <v>5.5555555555555358E-2</v>
      </c>
      <c r="AP422" s="19"/>
      <c r="AQ422" s="8"/>
      <c r="AR422" s="19"/>
      <c r="AS422" s="19"/>
      <c r="AT422" s="19"/>
      <c r="AU422" s="19"/>
      <c r="AV422" s="19"/>
      <c r="AW422" s="19"/>
      <c r="AX422" s="19"/>
      <c r="AY422" s="19"/>
      <c r="AZ422" s="19"/>
      <c r="BA422" s="19"/>
      <c r="BB422" s="19"/>
      <c r="BE422" s="12"/>
      <c r="BF422" s="12"/>
      <c r="BG422" s="12"/>
      <c r="BH422" s="12"/>
      <c r="BI422" s="12"/>
      <c r="BJ422" s="12"/>
      <c r="BK422" s="12"/>
      <c r="BL422" s="12"/>
      <c r="BM422" s="12"/>
      <c r="BN422" s="12"/>
      <c r="BO422" s="12"/>
      <c r="BP422" s="12"/>
      <c r="BQ422" s="12"/>
      <c r="BR422" s="12"/>
      <c r="BS422" s="76"/>
      <c r="BT422" s="76"/>
    </row>
    <row r="423" spans="1:72">
      <c r="A423" s="19"/>
      <c r="B423" s="19"/>
      <c r="C423" s="19"/>
      <c r="D423" s="19"/>
      <c r="E423" s="89"/>
      <c r="F423" s="89"/>
      <c r="G423" s="19"/>
      <c r="H423" s="90"/>
      <c r="I423" s="90"/>
      <c r="J423" s="19"/>
      <c r="K423" s="19"/>
      <c r="L423" s="19"/>
      <c r="M423" s="19"/>
      <c r="N423" s="19"/>
      <c r="O423" s="19"/>
      <c r="P423" s="19"/>
      <c r="Q423" s="141"/>
      <c r="R423" s="141"/>
      <c r="S423" s="141"/>
      <c r="T423" s="141"/>
      <c r="U423" s="141"/>
      <c r="V423" s="141"/>
      <c r="W423" s="141"/>
      <c r="X423" s="141"/>
      <c r="Y423" s="19"/>
      <c r="Z423" s="19"/>
      <c r="AA423" s="19"/>
      <c r="AB423" s="140">
        <v>10</v>
      </c>
      <c r="AC423" s="385" t="str">
        <f t="array" ref="AC423">IF(COUNT(IF($Q$5:$Q$54=$AB423,IF($G$5:$G$54=AC$411,$Q$5:$Q$54,""),""))=0,"-",AVERAGE(IF($Q$5:$Q$54=$AB423,IF($G$5:$G$54=AC$411,$H$5:$P$54,"")))-$AB423)</f>
        <v>-</v>
      </c>
      <c r="AD423" s="385" t="str">
        <f t="array" ref="AD423">IF(COUNT(IF($Q$5:$Q$54=$AB423,IF($G$5:$G$54=AD$411,$Q$5:$Q$54,""),""))=0,"-",AVERAGE(IF($Q$5:$Q$54=$AB423,IF($G$5:$G$54=AD$411,$H$5:$P$54,"")))-$AB423)</f>
        <v>-</v>
      </c>
      <c r="AE423" s="385" t="str">
        <f t="array" ref="AE423">IF(COUNT(IF($Q$5:$Q$54=$AB423,IF($G$5:$G$54=AE$411,$Q$5:$Q$54,""),""))=0,"-",AVERAGE(IF($Q$5:$Q$54=$AB423,IF($G$5:$G$54=AE$411,$H$5:$P$54,"")))-$AB423)</f>
        <v>-</v>
      </c>
      <c r="AF423" s="385">
        <f t="array" ref="AF423">IF(COUNT(IF($Q$5:$Q$54=$AB423,IF($G$5:$G$54=AF$411,$Q$5:$Q$54,""),""))=0,"-",AVERAGE(IF($Q$5:$Q$54=$AB423,IF($G$5:$G$54=AF$411,$H$5:$P$54,"")))-$AB423)</f>
        <v>0.11538461538461497</v>
      </c>
      <c r="AG423" s="385" t="str">
        <f t="array" ref="AG423">IF(COUNT(IF($Q$5:$Q$54=$AB423,IF($G$5:$G$54=AG$411,$Q$5:$Q$54,""),""))=0,"-",AVERAGE(IF($Q$5:$Q$54=$AB423,IF($G$5:$G$54=AG$411,$H$5:$P$54,"")))-$AB423)</f>
        <v>-</v>
      </c>
      <c r="AH423" s="385" t="str">
        <f t="array" ref="AH423">IF(COUNT(IF($Q$5:$Q$54=$AB423,IF($G$5:$G$54=AH$411,$Q$5:$Q$54,""),""))=0,"-",AVERAGE(IF($Q$5:$Q$54=$AB423,IF($G$5:$G$54=AH$411,$H$5:$P$54,"")))-$AB423)</f>
        <v>-</v>
      </c>
      <c r="AI423" s="385" t="str">
        <f t="array" ref="AI423">IF(COUNT(IF($Q$5:$Q$54=$AB423,IF($G$5:$G$54=AI$411,$Q$5:$Q$54,""),""))=0,"-",AVERAGE(IF($Q$5:$Q$54=$AB423,IF($G$5:$G$54=AI$411,$H$5:$P$54,"")))-$AB423)</f>
        <v>-</v>
      </c>
      <c r="AJ423" s="385" t="str">
        <f t="array" ref="AJ423">IF(COUNT(IF($Q$5:$Q$54=$AB423,IF($G$5:$G$54=AJ$411,$Q$5:$Q$54,""),""))=0,"-",AVERAGE(IF($Q$5:$Q$54=$AB423,IF($G$5:$G$54=AJ$411,$H$5:$P$54,"")))-$AB423)</f>
        <v>-</v>
      </c>
      <c r="AK423" s="385" t="str">
        <f t="array" ref="AK423">IF(COUNT(IF($Q$5:$Q$54=$AB423,IF($G$5:$G$54=AK$411,$Q$5:$Q$54,""),""))=0,"-",AVERAGE(IF($Q$5:$Q$54=$AB423,IF($G$5:$G$54=AK$411,$H$5:$P$54,"")))-$AB423)</f>
        <v>-</v>
      </c>
      <c r="AL423" s="385">
        <f t="array" ref="AL423">IF(COUNT(IF($Q$5:$Q$54=$AB423,IF($G$5:$G$54=AL$411,$Q$5:$Q$54,""),""))=0,"-",AVERAGE(IF($Q$5:$Q$54=$AB423,IF($G$5:$G$54=AL$411,$H$5:$P$54,"")))-$AB423)</f>
        <v>-0.11111111111111072</v>
      </c>
      <c r="AM423" s="385" t="str">
        <f t="array" ref="AM423">IF(COUNT(IF($Q$5:$Q$54=$AB423,IF($G$5:$G$54=AM$411,$Q$5:$Q$54,""),""))=0,"-",AVERAGE(IF($Q$5:$Q$54=$AB423,IF($G$5:$G$54=AM$411,$H$5:$P$54,"")))-$AB423)</f>
        <v>-</v>
      </c>
      <c r="AN423" s="385" t="str">
        <f t="array" ref="AN423">IF(COUNT(IF($Q$5:$Q$54=$AB423,IF($G$5:$G$54=AN$411,$Q$5:$Q$54,""),""))=0,"-",AVERAGE(IF($Q$5:$Q$54=$AB423,IF($G$5:$G$54=AN$411,$H$5:$P$54,"")))-$AB423)</f>
        <v>-</v>
      </c>
      <c r="AO423" s="387">
        <f t="array" ref="AO423">IF(COUNT(AC423:AN423)=0,"-",AVERAGE(IF($Q$5:$Q$54=$AB423,$H$5:$P$54,""))-$AB423)</f>
        <v>5.714285714285694E-2</v>
      </c>
      <c r="AP423" s="19"/>
      <c r="AQ423" s="8"/>
      <c r="AR423" s="19"/>
      <c r="AS423" s="19"/>
      <c r="AT423" s="19"/>
      <c r="AU423" s="19"/>
      <c r="AV423" s="19"/>
      <c r="AW423" s="19"/>
      <c r="AX423" s="19"/>
      <c r="AY423" s="19"/>
      <c r="AZ423" s="19"/>
      <c r="BA423" s="19"/>
      <c r="BB423" s="19"/>
      <c r="BE423" s="12"/>
      <c r="BF423" s="12"/>
      <c r="BG423" s="12"/>
      <c r="BH423" s="12"/>
      <c r="BI423" s="12"/>
      <c r="BJ423" s="12"/>
      <c r="BK423" s="12"/>
      <c r="BL423" s="12"/>
      <c r="BM423" s="12"/>
      <c r="BN423" s="12"/>
      <c r="BO423" s="12"/>
      <c r="BP423" s="12"/>
      <c r="BQ423" s="12"/>
      <c r="BR423" s="12"/>
      <c r="BS423" s="76"/>
      <c r="BT423" s="76"/>
    </row>
    <row r="424" spans="1:72">
      <c r="A424" s="19"/>
      <c r="B424" s="19"/>
      <c r="C424" s="19"/>
      <c r="D424" s="19"/>
      <c r="E424" s="89"/>
      <c r="F424" s="89"/>
      <c r="G424" s="19"/>
      <c r="H424" s="90"/>
      <c r="I424" s="90"/>
      <c r="J424" s="19"/>
      <c r="K424" s="19"/>
      <c r="L424" s="19"/>
      <c r="M424" s="19"/>
      <c r="N424" s="19"/>
      <c r="O424" s="19"/>
      <c r="P424" s="19"/>
      <c r="Q424" s="141"/>
      <c r="R424" s="141"/>
      <c r="S424" s="141"/>
      <c r="T424" s="141"/>
      <c r="U424" s="141"/>
      <c r="V424" s="141"/>
      <c r="W424" s="141"/>
      <c r="X424" s="141"/>
      <c r="Y424" s="19"/>
      <c r="Z424" s="19"/>
      <c r="AA424" s="19"/>
      <c r="AB424" s="140">
        <v>11</v>
      </c>
      <c r="AC424" s="385" t="str">
        <f t="array" ref="AC424">IF(COUNT(IF($Q$5:$Q$54=$AB424,IF($G$5:$G$54=AC$411,$Q$5:$Q$54,""),""))=0,"-",AVERAGE(IF($Q$5:$Q$54=$AB424,IF($G$5:$G$54=AC$411,$H$5:$P$54,"")))-$AB424)</f>
        <v>-</v>
      </c>
      <c r="AD424" s="385" t="str">
        <f t="array" ref="AD424">IF(COUNT(IF($Q$5:$Q$54=$AB424,IF($G$5:$G$54=AD$411,$Q$5:$Q$54,""),""))=0,"-",AVERAGE(IF($Q$5:$Q$54=$AB424,IF($G$5:$G$54=AD$411,$H$5:$P$54,"")))-$AB424)</f>
        <v>-</v>
      </c>
      <c r="AE424" s="385" t="str">
        <f t="array" ref="AE424">IF(COUNT(IF($Q$5:$Q$54=$AB424,IF($G$5:$G$54=AE$411,$Q$5:$Q$54,""),""))=0,"-",AVERAGE(IF($Q$5:$Q$54=$AB424,IF($G$5:$G$54=AE$411,$H$5:$P$54,"")))-$AB424)</f>
        <v>-</v>
      </c>
      <c r="AF424" s="385">
        <f t="array" ref="AF424">IF(COUNT(IF($Q$5:$Q$54=$AB424,IF($G$5:$G$54=AF$411,$Q$5:$Q$54,""),""))=0,"-",AVERAGE(IF($Q$5:$Q$54=$AB424,IF($G$5:$G$54=AF$411,$H$5:$P$54,"")))-$AB424)</f>
        <v>-0.17647058823529349</v>
      </c>
      <c r="AG424" s="385" t="str">
        <f t="array" ref="AG424">IF(COUNT(IF($Q$5:$Q$54=$AB424,IF($G$5:$G$54=AG$411,$Q$5:$Q$54,""),""))=0,"-",AVERAGE(IF($Q$5:$Q$54=$AB424,IF($G$5:$G$54=AG$411,$H$5:$P$54,"")))-$AB424)</f>
        <v>-</v>
      </c>
      <c r="AH424" s="385" t="str">
        <f t="array" ref="AH424">IF(COUNT(IF($Q$5:$Q$54=$AB424,IF($G$5:$G$54=AH$411,$Q$5:$Q$54,""),""))=0,"-",AVERAGE(IF($Q$5:$Q$54=$AB424,IF($G$5:$G$54=AH$411,$H$5:$P$54,"")))-$AB424)</f>
        <v>-</v>
      </c>
      <c r="AI424" s="385" t="str">
        <f t="array" ref="AI424">IF(COUNT(IF($Q$5:$Q$54=$AB424,IF($G$5:$G$54=AI$411,$Q$5:$Q$54,""),""))=0,"-",AVERAGE(IF($Q$5:$Q$54=$AB424,IF($G$5:$G$54=AI$411,$H$5:$P$54,"")))-$AB424)</f>
        <v>-</v>
      </c>
      <c r="AJ424" s="385" t="str">
        <f t="array" ref="AJ424">IF(COUNT(IF($Q$5:$Q$54=$AB424,IF($G$5:$G$54=AJ$411,$Q$5:$Q$54,""),""))=0,"-",AVERAGE(IF($Q$5:$Q$54=$AB424,IF($G$5:$G$54=AJ$411,$H$5:$P$54,"")))-$AB424)</f>
        <v>-</v>
      </c>
      <c r="AK424" s="385" t="str">
        <f t="array" ref="AK424">IF(COUNT(IF($Q$5:$Q$54=$AB424,IF($G$5:$G$54=AK$411,$Q$5:$Q$54,""),""))=0,"-",AVERAGE(IF($Q$5:$Q$54=$AB424,IF($G$5:$G$54=AK$411,$H$5:$P$54,"")))-$AB424)</f>
        <v>-</v>
      </c>
      <c r="AL424" s="385">
        <f t="array" ref="AL424">IF(COUNT(IF($Q$5:$Q$54=$AB424,IF($G$5:$G$54=AL$411,$Q$5:$Q$54,""),""))=0,"-",AVERAGE(IF($Q$5:$Q$54=$AB424,IF($G$5:$G$54=AL$411,$H$5:$P$54,"")))-$AB424)</f>
        <v>0.66666666666666607</v>
      </c>
      <c r="AM424" s="385" t="str">
        <f t="array" ref="AM424">IF(COUNT(IF($Q$5:$Q$54=$AB424,IF($G$5:$G$54=AM$411,$Q$5:$Q$54,""),""))=0,"-",AVERAGE(IF($Q$5:$Q$54=$AB424,IF($G$5:$G$54=AM$411,$H$5:$P$54,"")))-$AB424)</f>
        <v>-</v>
      </c>
      <c r="AN424" s="385" t="str">
        <f t="array" ref="AN424">IF(COUNT(IF($Q$5:$Q$54=$AB424,IF($G$5:$G$54=AN$411,$Q$5:$Q$54,""),""))=0,"-",AVERAGE(IF($Q$5:$Q$54=$AB424,IF($G$5:$G$54=AN$411,$H$5:$P$54,"")))-$AB424)</f>
        <v>-</v>
      </c>
      <c r="AO424" s="387">
        <f t="array" ref="AO424">IF(COUNT(AC424:AN424)=0,"-",AVERAGE(IF($Q$5:$Q$54=$AB424,$H$5:$P$54,""))-$AB424)</f>
        <v>0.11538461538461497</v>
      </c>
      <c r="AP424" s="19"/>
      <c r="AQ424" s="8"/>
      <c r="AR424" s="19"/>
      <c r="AS424" s="19"/>
      <c r="AT424" s="19"/>
      <c r="AU424" s="19"/>
      <c r="AV424" s="19"/>
      <c r="AW424" s="19"/>
      <c r="AX424" s="19"/>
      <c r="AY424" s="19"/>
      <c r="AZ424" s="19"/>
      <c r="BA424" s="19"/>
      <c r="BB424" s="19"/>
      <c r="BE424" s="12"/>
      <c r="BF424" s="12"/>
      <c r="BG424" s="12"/>
      <c r="BH424" s="12"/>
      <c r="BI424" s="12"/>
      <c r="BJ424" s="12"/>
      <c r="BK424" s="12"/>
      <c r="BL424" s="12"/>
      <c r="BM424" s="12"/>
      <c r="BN424" s="12"/>
      <c r="BO424" s="12"/>
      <c r="BP424" s="12"/>
      <c r="BQ424" s="12"/>
      <c r="BR424" s="12"/>
      <c r="BS424" s="76"/>
      <c r="BT424" s="76"/>
    </row>
    <row r="425" spans="1:72">
      <c r="A425" s="19"/>
      <c r="B425" s="19"/>
      <c r="C425" s="19"/>
      <c r="D425" s="19"/>
      <c r="E425" s="89"/>
      <c r="F425" s="89"/>
      <c r="G425" s="19"/>
      <c r="H425" s="90"/>
      <c r="I425" s="90"/>
      <c r="J425" s="19"/>
      <c r="K425" s="19"/>
      <c r="L425" s="19"/>
      <c r="M425" s="19"/>
      <c r="N425" s="19"/>
      <c r="O425" s="19"/>
      <c r="P425" s="19"/>
      <c r="Q425" s="141"/>
      <c r="R425" s="141"/>
      <c r="S425" s="141"/>
      <c r="T425" s="141"/>
      <c r="U425" s="141"/>
      <c r="V425" s="141"/>
      <c r="W425" s="141"/>
      <c r="X425" s="141"/>
      <c r="Y425" s="19"/>
      <c r="Z425" s="19"/>
      <c r="AA425" s="19"/>
      <c r="AB425" s="140">
        <v>12</v>
      </c>
      <c r="AC425" s="385" t="str">
        <f t="array" ref="AC425">IF(COUNT(IF($Q$5:$Q$54=$AB425,IF($G$5:$G$54=AC$411,$Q$5:$Q$54,""),""))=0,"-",AVERAGE(IF($Q$5:$Q$54=$AB425,IF($G$5:$G$54=AC$411,$H$5:$P$54,"")))-$AB425)</f>
        <v>-</v>
      </c>
      <c r="AD425" s="385" t="str">
        <f t="array" ref="AD425">IF(COUNT(IF($Q$5:$Q$54=$AB425,IF($G$5:$G$54=AD$411,$Q$5:$Q$54,""),""))=0,"-",AVERAGE(IF($Q$5:$Q$54=$AB425,IF($G$5:$G$54=AD$411,$H$5:$P$54,"")))-$AB425)</f>
        <v>-</v>
      </c>
      <c r="AE425" s="385" t="str">
        <f t="array" ref="AE425">IF(COUNT(IF($Q$5:$Q$54=$AB425,IF($G$5:$G$54=AE$411,$Q$5:$Q$54,""),""))=0,"-",AVERAGE(IF($Q$5:$Q$54=$AB425,IF($G$5:$G$54=AE$411,$H$5:$P$54,"")))-$AB425)</f>
        <v>-</v>
      </c>
      <c r="AF425" s="385" t="str">
        <f t="array" ref="AF425">IF(COUNT(IF($Q$5:$Q$54=$AB425,IF($G$5:$G$54=AF$411,$Q$5:$Q$54,""),""))=0,"-",AVERAGE(IF($Q$5:$Q$54=$AB425,IF($G$5:$G$54=AF$411,$H$5:$P$54,"")))-$AB425)</f>
        <v>-</v>
      </c>
      <c r="AG425" s="385" t="str">
        <f t="array" ref="AG425">IF(COUNT(IF($Q$5:$Q$54=$AB425,IF($G$5:$G$54=AG$411,$Q$5:$Q$54,""),""))=0,"-",AVERAGE(IF($Q$5:$Q$54=$AB425,IF($G$5:$G$54=AG$411,$H$5:$P$54,"")))-$AB425)</f>
        <v>-</v>
      </c>
      <c r="AH425" s="385" t="str">
        <f t="array" ref="AH425">IF(COUNT(IF($Q$5:$Q$54=$AB425,IF($G$5:$G$54=AH$411,$Q$5:$Q$54,""),""))=0,"-",AVERAGE(IF($Q$5:$Q$54=$AB425,IF($G$5:$G$54=AH$411,$H$5:$P$54,"")))-$AB425)</f>
        <v>-</v>
      </c>
      <c r="AI425" s="385">
        <f t="array" ref="AI425">IF(COUNT(IF($Q$5:$Q$54=$AB425,IF($G$5:$G$54=AI$411,$Q$5:$Q$54,""),""))=0,"-",AVERAGE(IF($Q$5:$Q$54=$AB425,IF($G$5:$G$54=AI$411,$H$5:$P$54,"")))-$AB425)</f>
        <v>-0.44444444444444464</v>
      </c>
      <c r="AJ425" s="385" t="str">
        <f t="array" ref="AJ425">IF(COUNT(IF($Q$5:$Q$54=$AB425,IF($G$5:$G$54=AJ$411,$Q$5:$Q$54,""),""))=0,"-",AVERAGE(IF($Q$5:$Q$54=$AB425,IF($G$5:$G$54=AJ$411,$H$5:$P$54,"")))-$AB425)</f>
        <v>-</v>
      </c>
      <c r="AK425" s="385" t="str">
        <f t="array" ref="AK425">IF(COUNT(IF($Q$5:$Q$54=$AB425,IF($G$5:$G$54=AK$411,$Q$5:$Q$54,""),""))=0,"-",AVERAGE(IF($Q$5:$Q$54=$AB425,IF($G$5:$G$54=AK$411,$H$5:$P$54,"")))-$AB425)</f>
        <v>-</v>
      </c>
      <c r="AL425" s="385" t="str">
        <f t="array" ref="AL425">IF(COUNT(IF($Q$5:$Q$54=$AB425,IF($G$5:$G$54=AL$411,$Q$5:$Q$54,""),""))=0,"-",AVERAGE(IF($Q$5:$Q$54=$AB425,IF($G$5:$G$54=AL$411,$H$5:$P$54,"")))-$AB425)</f>
        <v>-</v>
      </c>
      <c r="AM425" s="385" t="str">
        <f t="array" ref="AM425">IF(COUNT(IF($Q$5:$Q$54=$AB425,IF($G$5:$G$54=AM$411,$Q$5:$Q$54,""),""))=0,"-",AVERAGE(IF($Q$5:$Q$54=$AB425,IF($G$5:$G$54=AM$411,$H$5:$P$54,"")))-$AB425)</f>
        <v>-</v>
      </c>
      <c r="AN425" s="385" t="str">
        <f t="array" ref="AN425">IF(COUNT(IF($Q$5:$Q$54=$AB425,IF($G$5:$G$54=AN$411,$Q$5:$Q$54,""),""))=0,"-",AVERAGE(IF($Q$5:$Q$54=$AB425,IF($G$5:$G$54=AN$411,$H$5:$P$54,"")))-$AB425)</f>
        <v>-</v>
      </c>
      <c r="AO425" s="387">
        <f t="array" ref="AO425">IF(COUNT(AC425:AN425)=0,"-",AVERAGE(IF($Q$5:$Q$54=$AB425,$H$5:$P$54,""))-$AB425)</f>
        <v>-0.44444444444444464</v>
      </c>
      <c r="AP425" s="19"/>
      <c r="AQ425" s="8"/>
      <c r="AR425" s="19"/>
      <c r="AS425" s="19"/>
      <c r="AT425" s="19"/>
      <c r="AU425" s="19"/>
      <c r="AV425" s="19"/>
      <c r="AW425" s="19"/>
      <c r="AX425" s="19"/>
      <c r="AY425" s="19"/>
      <c r="AZ425" s="19"/>
      <c r="BA425" s="19"/>
      <c r="BB425" s="19"/>
      <c r="BE425" s="12"/>
      <c r="BF425" s="12"/>
      <c r="BG425" s="12"/>
      <c r="BH425" s="12"/>
      <c r="BI425" s="12"/>
      <c r="BJ425" s="12"/>
      <c r="BK425" s="12"/>
      <c r="BL425" s="12"/>
      <c r="BM425" s="12"/>
      <c r="BN425" s="12"/>
      <c r="BO425" s="12"/>
      <c r="BP425" s="12"/>
      <c r="BQ425" s="12"/>
      <c r="BR425" s="12"/>
      <c r="BS425" s="76"/>
      <c r="BT425" s="76"/>
    </row>
    <row r="426" spans="1:72">
      <c r="A426" s="19"/>
      <c r="B426" s="19"/>
      <c r="C426" s="19"/>
      <c r="D426" s="19"/>
      <c r="E426" s="89"/>
      <c r="F426" s="89"/>
      <c r="G426" s="19"/>
      <c r="H426" s="90"/>
      <c r="I426" s="90"/>
      <c r="J426" s="19"/>
      <c r="K426" s="19"/>
      <c r="L426" s="19"/>
      <c r="M426" s="19"/>
      <c r="N426" s="19"/>
      <c r="O426" s="19"/>
      <c r="P426" s="19"/>
      <c r="Q426" s="141"/>
      <c r="R426" s="141"/>
      <c r="S426" s="141"/>
      <c r="T426" s="141"/>
      <c r="U426" s="141"/>
      <c r="V426" s="141"/>
      <c r="W426" s="141"/>
      <c r="X426" s="141"/>
      <c r="Y426" s="19"/>
      <c r="Z426" s="19"/>
      <c r="AA426" s="19"/>
      <c r="AB426" s="140">
        <v>13</v>
      </c>
      <c r="AC426" s="385" t="str">
        <f t="array" ref="AC426">IF(COUNT(IF($Q$5:$Q$54=$AB426,IF($G$5:$G$54=AC$411,$Q$5:$Q$54,""),""))=0,"-",AVERAGE(IF($Q$5:$Q$54=$AB426,IF($G$5:$G$54=AC$411,$H$5:$P$54,"")))-$AB426)</f>
        <v>-</v>
      </c>
      <c r="AD426" s="385" t="str">
        <f t="array" ref="AD426">IF(COUNT(IF($Q$5:$Q$54=$AB426,IF($G$5:$G$54=AD$411,$Q$5:$Q$54,""),""))=0,"-",AVERAGE(IF($Q$5:$Q$54=$AB426,IF($G$5:$G$54=AD$411,$H$5:$P$54,"")))-$AB426)</f>
        <v>-</v>
      </c>
      <c r="AE426" s="385" t="str">
        <f t="array" ref="AE426">IF(COUNT(IF($Q$5:$Q$54=$AB426,IF($G$5:$G$54=AE$411,$Q$5:$Q$54,""),""))=0,"-",AVERAGE(IF($Q$5:$Q$54=$AB426,IF($G$5:$G$54=AE$411,$H$5:$P$54,"")))-$AB426)</f>
        <v>-</v>
      </c>
      <c r="AF426" s="385" t="str">
        <f t="array" ref="AF426">IF(COUNT(IF($Q$5:$Q$54=$AB426,IF($G$5:$G$54=AF$411,$Q$5:$Q$54,""),""))=0,"-",AVERAGE(IF($Q$5:$Q$54=$AB426,IF($G$5:$G$54=AF$411,$H$5:$P$54,"")))-$AB426)</f>
        <v>-</v>
      </c>
      <c r="AG426" s="385" t="str">
        <f t="array" ref="AG426">IF(COUNT(IF($Q$5:$Q$54=$AB426,IF($G$5:$G$54=AG$411,$Q$5:$Q$54,""),""))=0,"-",AVERAGE(IF($Q$5:$Q$54=$AB426,IF($G$5:$G$54=AG$411,$H$5:$P$54,"")))-$AB426)</f>
        <v>-</v>
      </c>
      <c r="AH426" s="385" t="str">
        <f t="array" ref="AH426">IF(COUNT(IF($Q$5:$Q$54=$AB426,IF($G$5:$G$54=AH$411,$Q$5:$Q$54,""),""))=0,"-",AVERAGE(IF($Q$5:$Q$54=$AB426,IF($G$5:$G$54=AH$411,$H$5:$P$54,"")))-$AB426)</f>
        <v>-</v>
      </c>
      <c r="AI426" s="385" t="str">
        <f t="array" ref="AI426">IF(COUNT(IF($Q$5:$Q$54=$AB426,IF($G$5:$G$54=AI$411,$Q$5:$Q$54,""),""))=0,"-",AVERAGE(IF($Q$5:$Q$54=$AB426,IF($G$5:$G$54=AI$411,$H$5:$P$54,"")))-$AB426)</f>
        <v>-</v>
      </c>
      <c r="AJ426" s="385" t="str">
        <f t="array" ref="AJ426">IF(COUNT(IF($Q$5:$Q$54=$AB426,IF($G$5:$G$54=AJ$411,$Q$5:$Q$54,""),""))=0,"-",AVERAGE(IF($Q$5:$Q$54=$AB426,IF($G$5:$G$54=AJ$411,$H$5:$P$54,"")))-$AB426)</f>
        <v>-</v>
      </c>
      <c r="AK426" s="385" t="str">
        <f t="array" ref="AK426">IF(COUNT(IF($Q$5:$Q$54=$AB426,IF($G$5:$G$54=AK$411,$Q$5:$Q$54,""),""))=0,"-",AVERAGE(IF($Q$5:$Q$54=$AB426,IF($G$5:$G$54=AK$411,$H$5:$P$54,"")))-$AB426)</f>
        <v>-</v>
      </c>
      <c r="AL426" s="385" t="str">
        <f t="array" ref="AL426">IF(COUNT(IF($Q$5:$Q$54=$AB426,IF($G$5:$G$54=AL$411,$Q$5:$Q$54,""),""))=0,"-",AVERAGE(IF($Q$5:$Q$54=$AB426,IF($G$5:$G$54=AL$411,$H$5:$P$54,"")))-$AB426)</f>
        <v>-</v>
      </c>
      <c r="AM426" s="385" t="str">
        <f t="array" ref="AM426">IF(COUNT(IF($Q$5:$Q$54=$AB426,IF($G$5:$G$54=AM$411,$Q$5:$Q$54,""),""))=0,"-",AVERAGE(IF($Q$5:$Q$54=$AB426,IF($G$5:$G$54=AM$411,$H$5:$P$54,"")))-$AB426)</f>
        <v>-</v>
      </c>
      <c r="AN426" s="385" t="str">
        <f t="array" ref="AN426">IF(COUNT(IF($Q$5:$Q$54=$AB426,IF($G$5:$G$54=AN$411,$Q$5:$Q$54,""),""))=0,"-",AVERAGE(IF($Q$5:$Q$54=$AB426,IF($G$5:$G$54=AN$411,$H$5:$P$54,"")))-$AB426)</f>
        <v>-</v>
      </c>
      <c r="AO426" s="387" t="str">
        <f t="array" ref="AO426">IF(COUNT(AC426:AN426)=0,"-",AVERAGE(IF($Q$5:$Q$54=$AB426,$H$5:$P$54,""))-$AB426)</f>
        <v>-</v>
      </c>
      <c r="AP426" s="19"/>
      <c r="AQ426" s="8"/>
      <c r="AR426" s="19"/>
      <c r="AS426" s="19"/>
      <c r="AT426" s="19"/>
      <c r="AU426" s="19"/>
      <c r="AV426" s="19"/>
      <c r="AW426" s="19"/>
      <c r="AX426" s="19"/>
      <c r="AY426" s="19"/>
      <c r="AZ426" s="19"/>
      <c r="BA426" s="19"/>
      <c r="BB426" s="19"/>
      <c r="BE426" s="12"/>
      <c r="BF426" s="12"/>
      <c r="BG426" s="12"/>
      <c r="BH426" s="12"/>
      <c r="BI426" s="12"/>
      <c r="BJ426" s="12"/>
      <c r="BK426" s="12"/>
      <c r="BL426" s="12"/>
      <c r="BM426" s="12"/>
      <c r="BN426" s="12"/>
      <c r="BO426" s="12"/>
      <c r="BP426" s="12"/>
      <c r="BQ426" s="12"/>
      <c r="BR426" s="12"/>
      <c r="BS426" s="76"/>
      <c r="BT426" s="76"/>
    </row>
    <row r="427" spans="1:72">
      <c r="A427" s="19"/>
      <c r="B427" s="19"/>
      <c r="C427" s="19"/>
      <c r="D427" s="19"/>
      <c r="E427" s="89"/>
      <c r="F427" s="89"/>
      <c r="G427" s="19"/>
      <c r="H427" s="90"/>
      <c r="I427" s="90"/>
      <c r="J427" s="19"/>
      <c r="K427" s="19"/>
      <c r="L427" s="19"/>
      <c r="M427" s="19"/>
      <c r="N427" s="19"/>
      <c r="O427" s="19"/>
      <c r="P427" s="19"/>
      <c r="Q427" s="141"/>
      <c r="R427" s="141"/>
      <c r="S427" s="141"/>
      <c r="T427" s="141"/>
      <c r="U427" s="141"/>
      <c r="V427" s="141"/>
      <c r="W427" s="141"/>
      <c r="X427" s="141"/>
      <c r="Y427" s="19"/>
      <c r="Z427" s="19"/>
      <c r="AA427" s="19"/>
      <c r="AB427" s="140">
        <v>14</v>
      </c>
      <c r="AC427" s="385" t="str">
        <f t="array" ref="AC427">IF(COUNT(IF($Q$5:$Q$54=$AB427,IF($G$5:$G$54=AC$411,$Q$5:$Q$54,""),""))=0,"-",AVERAGE(IF($Q$5:$Q$54=$AB427,IF($G$5:$G$54=AC$411,$H$5:$P$54,"")))-$AB427)</f>
        <v>-</v>
      </c>
      <c r="AD427" s="385" t="str">
        <f t="array" ref="AD427">IF(COUNT(IF($Q$5:$Q$54=$AB427,IF($G$5:$G$54=AD$411,$Q$5:$Q$54,""),""))=0,"-",AVERAGE(IF($Q$5:$Q$54=$AB427,IF($G$5:$G$54=AD$411,$H$5:$P$54,"")))-$AB427)</f>
        <v>-</v>
      </c>
      <c r="AE427" s="385" t="str">
        <f t="array" ref="AE427">IF(COUNT(IF($Q$5:$Q$54=$AB427,IF($G$5:$G$54=AE$411,$Q$5:$Q$54,""),""))=0,"-",AVERAGE(IF($Q$5:$Q$54=$AB427,IF($G$5:$G$54=AE$411,$H$5:$P$54,"")))-$AB427)</f>
        <v>-</v>
      </c>
      <c r="AF427" s="385" t="str">
        <f t="array" ref="AF427">IF(COUNT(IF($Q$5:$Q$54=$AB427,IF($G$5:$G$54=AF$411,$Q$5:$Q$54,""),""))=0,"-",AVERAGE(IF($Q$5:$Q$54=$AB427,IF($G$5:$G$54=AF$411,$H$5:$P$54,"")))-$AB427)</f>
        <v>-</v>
      </c>
      <c r="AG427" s="385" t="str">
        <f t="array" ref="AG427">IF(COUNT(IF($Q$5:$Q$54=$AB427,IF($G$5:$G$54=AG$411,$Q$5:$Q$54,""),""))=0,"-",AVERAGE(IF($Q$5:$Q$54=$AB427,IF($G$5:$G$54=AG$411,$H$5:$P$54,"")))-$AB427)</f>
        <v>-</v>
      </c>
      <c r="AH427" s="385" t="str">
        <f t="array" ref="AH427">IF(COUNT(IF($Q$5:$Q$54=$AB427,IF($G$5:$G$54=AH$411,$Q$5:$Q$54,""),""))=0,"-",AVERAGE(IF($Q$5:$Q$54=$AB427,IF($G$5:$G$54=AH$411,$H$5:$P$54,"")))-$AB427)</f>
        <v>-</v>
      </c>
      <c r="AI427" s="385" t="str">
        <f t="array" ref="AI427">IF(COUNT(IF($Q$5:$Q$54=$AB427,IF($G$5:$G$54=AI$411,$Q$5:$Q$54,""),""))=0,"-",AVERAGE(IF($Q$5:$Q$54=$AB427,IF($G$5:$G$54=AI$411,$H$5:$P$54,"")))-$AB427)</f>
        <v>-</v>
      </c>
      <c r="AJ427" s="385" t="str">
        <f t="array" ref="AJ427">IF(COUNT(IF($Q$5:$Q$54=$AB427,IF($G$5:$G$54=AJ$411,$Q$5:$Q$54,""),""))=0,"-",AVERAGE(IF($Q$5:$Q$54=$AB427,IF($G$5:$G$54=AJ$411,$H$5:$P$54,"")))-$AB427)</f>
        <v>-</v>
      </c>
      <c r="AK427" s="385" t="str">
        <f t="array" ref="AK427">IF(COUNT(IF($Q$5:$Q$54=$AB427,IF($G$5:$G$54=AK$411,$Q$5:$Q$54,""),""))=0,"-",AVERAGE(IF($Q$5:$Q$54=$AB427,IF($G$5:$G$54=AK$411,$H$5:$P$54,"")))-$AB427)</f>
        <v>-</v>
      </c>
      <c r="AL427" s="385" t="str">
        <f t="array" ref="AL427">IF(COUNT(IF($Q$5:$Q$54=$AB427,IF($G$5:$G$54=AL$411,$Q$5:$Q$54,""),""))=0,"-",AVERAGE(IF($Q$5:$Q$54=$AB427,IF($G$5:$G$54=AL$411,$H$5:$P$54,"")))-$AB427)</f>
        <v>-</v>
      </c>
      <c r="AM427" s="385" t="str">
        <f t="array" ref="AM427">IF(COUNT(IF($Q$5:$Q$54=$AB427,IF($G$5:$G$54=AM$411,$Q$5:$Q$54,""),""))=0,"-",AVERAGE(IF($Q$5:$Q$54=$AB427,IF($G$5:$G$54=AM$411,$H$5:$P$54,"")))-$AB427)</f>
        <v>-</v>
      </c>
      <c r="AN427" s="385" t="str">
        <f t="array" ref="AN427">IF(COUNT(IF($Q$5:$Q$54=$AB427,IF($G$5:$G$54=AN$411,$Q$5:$Q$54,""),""))=0,"-",AVERAGE(IF($Q$5:$Q$54=$AB427,IF($G$5:$G$54=AN$411,$H$5:$P$54,"")))-$AB427)</f>
        <v>-</v>
      </c>
      <c r="AO427" s="387" t="str">
        <f t="array" ref="AO427">IF(COUNT(AC427:AN427)=0,"-",AVERAGE(IF($Q$5:$Q$54=$AB427,$H$5:$P$54,""))-$AB427)</f>
        <v>-</v>
      </c>
      <c r="AP427" s="19"/>
      <c r="AQ427" s="8"/>
      <c r="AR427" s="19"/>
      <c r="AS427" s="19"/>
      <c r="AT427" s="19"/>
      <c r="AU427" s="19"/>
      <c r="AV427" s="19"/>
      <c r="AW427" s="19"/>
      <c r="AX427" s="19"/>
      <c r="AY427" s="19"/>
      <c r="AZ427" s="19"/>
      <c r="BA427" s="19"/>
      <c r="BB427" s="19"/>
      <c r="BE427" s="12"/>
      <c r="BF427" s="12"/>
      <c r="BG427" s="12"/>
      <c r="BH427" s="12"/>
      <c r="BI427" s="12"/>
      <c r="BJ427" s="12"/>
      <c r="BK427" s="12"/>
      <c r="BL427" s="12"/>
      <c r="BM427" s="12"/>
      <c r="BN427" s="12"/>
      <c r="BO427" s="12"/>
      <c r="BP427" s="12"/>
      <c r="BQ427" s="12"/>
      <c r="BR427" s="12"/>
      <c r="BS427" s="76"/>
      <c r="BT427" s="76"/>
    </row>
    <row r="428" spans="1:72">
      <c r="A428" s="19"/>
      <c r="B428" s="19"/>
      <c r="C428" s="19"/>
      <c r="D428" s="19"/>
      <c r="E428" s="89"/>
      <c r="F428" s="89"/>
      <c r="G428" s="19"/>
      <c r="H428" s="90"/>
      <c r="I428" s="90"/>
      <c r="J428" s="19"/>
      <c r="K428" s="19"/>
      <c r="L428" s="19"/>
      <c r="M428" s="19"/>
      <c r="N428" s="19"/>
      <c r="O428" s="19"/>
      <c r="P428" s="19"/>
      <c r="Q428" s="141"/>
      <c r="R428" s="141"/>
      <c r="S428" s="141"/>
      <c r="T428" s="141"/>
      <c r="U428" s="141"/>
      <c r="V428" s="141"/>
      <c r="W428" s="141"/>
      <c r="X428" s="141"/>
      <c r="Y428" s="19"/>
      <c r="Z428" s="19"/>
      <c r="AA428" s="19"/>
      <c r="AB428" s="140">
        <v>15</v>
      </c>
      <c r="AC428" s="385" t="str">
        <f t="array" ref="AC428">IF(COUNT(IF($Q$5:$Q$54=$AB428,IF($G$5:$G$54=AC$411,$Q$5:$Q$54,""),""))=0,"-",AVERAGE(IF($Q$5:$Q$54=$AB428,IF($G$5:$G$54=AC$411,$H$5:$P$54,"")))-$AB428)</f>
        <v>-</v>
      </c>
      <c r="AD428" s="385" t="str">
        <f t="array" ref="AD428">IF(COUNT(IF($Q$5:$Q$54=$AB428,IF($G$5:$G$54=AD$411,$Q$5:$Q$54,""),""))=0,"-",AVERAGE(IF($Q$5:$Q$54=$AB428,IF($G$5:$G$54=AD$411,$H$5:$P$54,"")))-$AB428)</f>
        <v>-</v>
      </c>
      <c r="AE428" s="385" t="str">
        <f t="array" ref="AE428">IF(COUNT(IF($Q$5:$Q$54=$AB428,IF($G$5:$G$54=AE$411,$Q$5:$Q$54,""),""))=0,"-",AVERAGE(IF($Q$5:$Q$54=$AB428,IF($G$5:$G$54=AE$411,$H$5:$P$54,"")))-$AB428)</f>
        <v>-</v>
      </c>
      <c r="AF428" s="385" t="str">
        <f t="array" ref="AF428">IF(COUNT(IF($Q$5:$Q$54=$AB428,IF($G$5:$G$54=AF$411,$Q$5:$Q$54,""),""))=0,"-",AVERAGE(IF($Q$5:$Q$54=$AB428,IF($G$5:$G$54=AF$411,$H$5:$P$54,"")))-$AB428)</f>
        <v>-</v>
      </c>
      <c r="AG428" s="385" t="str">
        <f t="array" ref="AG428">IF(COUNT(IF($Q$5:$Q$54=$AB428,IF($G$5:$G$54=AG$411,$Q$5:$Q$54,""),""))=0,"-",AVERAGE(IF($Q$5:$Q$54=$AB428,IF($G$5:$G$54=AG$411,$H$5:$P$54,"")))-$AB428)</f>
        <v>-</v>
      </c>
      <c r="AH428" s="385" t="str">
        <f t="array" ref="AH428">IF(COUNT(IF($Q$5:$Q$54=$AB428,IF($G$5:$G$54=AH$411,$Q$5:$Q$54,""),""))=0,"-",AVERAGE(IF($Q$5:$Q$54=$AB428,IF($G$5:$G$54=AH$411,$H$5:$P$54,"")))-$AB428)</f>
        <v>-</v>
      </c>
      <c r="AI428" s="385">
        <f t="array" ref="AI428">IF(COUNT(IF($Q$5:$Q$54=$AB428,IF($G$5:$G$54=AI$411,$Q$5:$Q$54,""),""))=0,"-",AVERAGE(IF($Q$5:$Q$54=$AB428,IF($G$5:$G$54=AI$411,$H$5:$P$54,"")))-$AB428)</f>
        <v>1</v>
      </c>
      <c r="AJ428" s="385" t="str">
        <f t="array" ref="AJ428">IF(COUNT(IF($Q$5:$Q$54=$AB428,IF($G$5:$G$54=AJ$411,$Q$5:$Q$54,""),""))=0,"-",AVERAGE(IF($Q$5:$Q$54=$AB428,IF($G$5:$G$54=AJ$411,$H$5:$P$54,"")))-$AB428)</f>
        <v>-</v>
      </c>
      <c r="AK428" s="385" t="str">
        <f t="array" ref="AK428">IF(COUNT(IF($Q$5:$Q$54=$AB428,IF($G$5:$G$54=AK$411,$Q$5:$Q$54,""),""))=0,"-",AVERAGE(IF($Q$5:$Q$54=$AB428,IF($G$5:$G$54=AK$411,$H$5:$P$54,"")))-$AB428)</f>
        <v>-</v>
      </c>
      <c r="AL428" s="385" t="str">
        <f t="array" ref="AL428">IF(COUNT(IF($Q$5:$Q$54=$AB428,IF($G$5:$G$54=AL$411,$Q$5:$Q$54,""),""))=0,"-",AVERAGE(IF($Q$5:$Q$54=$AB428,IF($G$5:$G$54=AL$411,$H$5:$P$54,"")))-$AB428)</f>
        <v>-</v>
      </c>
      <c r="AM428" s="385" t="str">
        <f t="array" ref="AM428">IF(COUNT(IF($Q$5:$Q$54=$AB428,IF($G$5:$G$54=AM$411,$Q$5:$Q$54,""),""))=0,"-",AVERAGE(IF($Q$5:$Q$54=$AB428,IF($G$5:$G$54=AM$411,$H$5:$P$54,"")))-$AB428)</f>
        <v>-</v>
      </c>
      <c r="AN428" s="385" t="str">
        <f t="array" ref="AN428">IF(COUNT(IF($Q$5:$Q$54=$AB428,IF($G$5:$G$54=AN$411,$Q$5:$Q$54,""),""))=0,"-",AVERAGE(IF($Q$5:$Q$54=$AB428,IF($G$5:$G$54=AN$411,$H$5:$P$54,"")))-$AB428)</f>
        <v>-</v>
      </c>
      <c r="AO428" s="388">
        <f t="array" ref="AO428">IF(COUNT(AC428:AN428)=0,"-",AVERAGE(IF($Q$5:$Q$54=$AB428,$H$5:$P$54,""))-$AB428)</f>
        <v>1</v>
      </c>
      <c r="AP428" s="19"/>
      <c r="AQ428" s="8"/>
      <c r="AR428" s="19"/>
      <c r="AS428" s="19"/>
      <c r="AT428" s="19"/>
      <c r="AU428" s="19"/>
      <c r="AV428" s="19"/>
      <c r="AW428" s="19"/>
      <c r="AX428" s="19"/>
      <c r="AY428" s="19"/>
      <c r="AZ428" s="19"/>
      <c r="BA428" s="19"/>
      <c r="BB428" s="19"/>
      <c r="BE428" s="12"/>
      <c r="BF428" s="12"/>
      <c r="BG428" s="12"/>
      <c r="BH428" s="12"/>
      <c r="BI428" s="12"/>
      <c r="BJ428" s="12"/>
      <c r="BK428" s="12"/>
      <c r="BL428" s="12"/>
      <c r="BM428" s="12"/>
      <c r="BN428" s="12"/>
      <c r="BO428" s="12"/>
      <c r="BP428" s="12"/>
      <c r="BQ428" s="12"/>
      <c r="BR428" s="12"/>
      <c r="BS428" s="76"/>
      <c r="BT428" s="76"/>
    </row>
    <row r="429" spans="1:72">
      <c r="A429" s="19"/>
      <c r="B429" s="19"/>
      <c r="C429" s="19"/>
      <c r="D429" s="19"/>
      <c r="E429" s="89"/>
      <c r="F429" s="89"/>
      <c r="G429" s="19"/>
      <c r="H429" s="90"/>
      <c r="I429" s="90"/>
      <c r="J429" s="19"/>
      <c r="K429" s="19"/>
      <c r="L429" s="19"/>
      <c r="M429" s="19"/>
      <c r="N429" s="19"/>
      <c r="O429" s="19"/>
      <c r="P429" s="19"/>
      <c r="Q429" s="141"/>
      <c r="R429" s="141"/>
      <c r="S429" s="141"/>
      <c r="T429" s="141"/>
      <c r="U429" s="141"/>
      <c r="V429" s="141"/>
      <c r="W429" s="141"/>
      <c r="X429" s="141"/>
      <c r="Y429" s="19"/>
      <c r="Z429" s="19"/>
      <c r="AA429" s="19"/>
      <c r="AB429" s="389" t="s">
        <v>5</v>
      </c>
      <c r="AC429" s="390">
        <f t="shared" ref="AC429:AO429" si="41">IF(AC$363=0,"-",SUMPRODUCT(AC413:AC428,AC347:AC362)/AC363)</f>
        <v>-3.3333333333333395E-2</v>
      </c>
      <c r="AD429" s="391" t="str">
        <f t="shared" si="41"/>
        <v>-</v>
      </c>
      <c r="AE429" s="391" t="str">
        <f t="shared" si="41"/>
        <v>-</v>
      </c>
      <c r="AF429" s="391">
        <f t="shared" si="41"/>
        <v>-2.544550583766261E-2</v>
      </c>
      <c r="AG429" s="391" t="str">
        <f t="shared" si="41"/>
        <v>-</v>
      </c>
      <c r="AH429" s="391" t="str">
        <f t="shared" si="41"/>
        <v>-</v>
      </c>
      <c r="AI429" s="391">
        <f t="shared" si="41"/>
        <v>0.11111111111111108</v>
      </c>
      <c r="AJ429" s="391">
        <f t="shared" si="41"/>
        <v>1.5873015873015817E-2</v>
      </c>
      <c r="AK429" s="391" t="str">
        <f t="shared" si="41"/>
        <v>-</v>
      </c>
      <c r="AL429" s="391">
        <f t="shared" si="41"/>
        <v>5.2798663324979157E-2</v>
      </c>
      <c r="AM429" s="391" t="str">
        <f t="shared" si="41"/>
        <v>-</v>
      </c>
      <c r="AN429" s="392" t="str">
        <f t="shared" si="41"/>
        <v>-</v>
      </c>
      <c r="AO429" s="393">
        <f t="shared" si="41"/>
        <v>2.26475453267906E-2</v>
      </c>
      <c r="AP429" s="394"/>
      <c r="AQ429" s="8"/>
      <c r="AR429" s="19"/>
      <c r="AS429" s="19"/>
      <c r="AT429" s="19"/>
      <c r="AU429" s="19"/>
      <c r="AV429" s="19"/>
      <c r="AW429" s="19"/>
      <c r="AX429" s="19"/>
      <c r="AY429" s="19"/>
      <c r="AZ429" s="19"/>
      <c r="BA429" s="19"/>
      <c r="BB429" s="19"/>
      <c r="BE429" s="12"/>
      <c r="BF429" s="12"/>
      <c r="BG429" s="12"/>
      <c r="BH429" s="12"/>
      <c r="BI429" s="12"/>
      <c r="BJ429" s="12"/>
      <c r="BK429" s="12"/>
      <c r="BL429" s="12"/>
      <c r="BM429" s="12"/>
      <c r="BN429" s="12"/>
      <c r="BO429" s="12"/>
      <c r="BP429" s="12"/>
      <c r="BQ429" s="12"/>
      <c r="BR429" s="12"/>
      <c r="BS429" s="76"/>
      <c r="BT429" s="76"/>
    </row>
    <row r="430" spans="1:72">
      <c r="A430" s="19"/>
      <c r="B430" s="19"/>
      <c r="C430" s="19"/>
      <c r="D430" s="19"/>
      <c r="E430" s="89"/>
      <c r="F430" s="89"/>
      <c r="G430" s="19"/>
      <c r="H430" s="90"/>
      <c r="I430" s="90"/>
      <c r="J430" s="19"/>
      <c r="K430" s="19"/>
      <c r="L430" s="19"/>
      <c r="M430" s="19"/>
      <c r="N430" s="19"/>
      <c r="O430" s="19"/>
      <c r="P430" s="19"/>
      <c r="Q430" s="141"/>
      <c r="R430" s="141"/>
      <c r="S430" s="141"/>
      <c r="T430" s="141"/>
      <c r="U430" s="141"/>
      <c r="V430" s="141"/>
      <c r="W430" s="141"/>
      <c r="X430" s="141"/>
      <c r="Y430" s="19"/>
      <c r="Z430" s="19"/>
      <c r="AA430" s="19"/>
      <c r="AB430" s="367" t="s">
        <v>88</v>
      </c>
      <c r="AC430" s="118"/>
      <c r="AD430" s="118"/>
      <c r="AE430" s="118"/>
      <c r="AF430" s="118"/>
      <c r="AG430" s="118"/>
      <c r="AH430" s="118"/>
      <c r="AI430" s="118"/>
      <c r="AJ430" s="118"/>
      <c r="AK430" s="118"/>
      <c r="AL430" s="118"/>
      <c r="AM430" s="118"/>
      <c r="AN430" s="118"/>
      <c r="AO430" s="118"/>
      <c r="AP430" s="19"/>
      <c r="AQ430" s="8"/>
      <c r="AR430" s="19"/>
      <c r="AS430" s="19"/>
      <c r="AT430" s="19"/>
      <c r="AU430" s="19"/>
      <c r="AV430" s="19"/>
      <c r="AW430" s="19"/>
      <c r="AX430" s="19"/>
      <c r="AY430" s="19"/>
      <c r="AZ430" s="19"/>
      <c r="BA430" s="19"/>
      <c r="BB430" s="19"/>
      <c r="BE430" s="12"/>
      <c r="BF430" s="12"/>
      <c r="BG430" s="12"/>
      <c r="BH430" s="12"/>
      <c r="BI430" s="12"/>
      <c r="BJ430" s="12"/>
      <c r="BK430" s="12"/>
      <c r="BL430" s="12"/>
      <c r="BM430" s="12"/>
      <c r="BN430" s="12"/>
      <c r="BO430" s="12"/>
      <c r="BP430" s="12"/>
      <c r="BQ430" s="12"/>
      <c r="BR430" s="12"/>
    </row>
    <row r="431" spans="1:72">
      <c r="A431" s="19"/>
      <c r="B431" s="19"/>
      <c r="C431" s="19"/>
      <c r="D431" s="19"/>
      <c r="E431" s="89"/>
      <c r="F431" s="89"/>
      <c r="G431" s="19"/>
      <c r="H431" s="90"/>
      <c r="I431" s="90"/>
      <c r="J431" s="19"/>
      <c r="K431" s="19"/>
      <c r="L431" s="19"/>
      <c r="M431" s="19"/>
      <c r="N431" s="19"/>
      <c r="O431" s="19"/>
      <c r="P431" s="19"/>
      <c r="Q431" s="141"/>
      <c r="R431" s="141"/>
      <c r="S431" s="141"/>
      <c r="T431" s="141"/>
      <c r="U431" s="141"/>
      <c r="V431" s="141"/>
      <c r="W431" s="141"/>
      <c r="X431" s="141"/>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E431" s="12"/>
      <c r="BF431" s="12"/>
      <c r="BG431" s="12"/>
      <c r="BH431" s="12"/>
      <c r="BI431" s="12"/>
      <c r="BJ431" s="12"/>
      <c r="BK431" s="12"/>
      <c r="BL431" s="12"/>
      <c r="BM431" s="12"/>
      <c r="BN431" s="12"/>
      <c r="BO431" s="12"/>
      <c r="BP431" s="12"/>
      <c r="BQ431" s="12"/>
      <c r="BR431" s="12"/>
    </row>
    <row r="432" spans="1:72">
      <c r="A432" s="19"/>
      <c r="B432" s="19"/>
      <c r="C432" s="19"/>
      <c r="D432" s="19"/>
      <c r="E432" s="89"/>
      <c r="F432" s="89"/>
      <c r="G432" s="19"/>
      <c r="H432" s="90"/>
      <c r="I432" s="90"/>
      <c r="J432" s="19"/>
      <c r="K432" s="19"/>
      <c r="L432" s="19"/>
      <c r="M432" s="19"/>
      <c r="N432" s="19"/>
      <c r="O432" s="19"/>
      <c r="P432" s="19"/>
      <c r="Q432" s="141"/>
      <c r="R432" s="141"/>
      <c r="S432" s="141"/>
      <c r="T432" s="141"/>
      <c r="U432" s="141"/>
      <c r="V432" s="141"/>
      <c r="W432" s="141"/>
      <c r="X432" s="141"/>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P432" s="12"/>
      <c r="BQ432" s="12"/>
      <c r="BR432" s="12"/>
    </row>
    <row r="433" spans="1:72" ht="20.25">
      <c r="A433" s="19"/>
      <c r="B433" s="19"/>
      <c r="C433" s="19"/>
      <c r="D433" s="19"/>
      <c r="E433" s="89"/>
      <c r="F433" s="89"/>
      <c r="G433" s="19"/>
      <c r="H433" s="90"/>
      <c r="I433" s="90"/>
      <c r="J433" s="19"/>
      <c r="K433" s="19"/>
      <c r="L433" s="19"/>
      <c r="M433" s="19"/>
      <c r="N433" s="19"/>
      <c r="O433" s="19"/>
      <c r="P433" s="19"/>
      <c r="Q433" s="141"/>
      <c r="R433" s="141"/>
      <c r="S433" s="141"/>
      <c r="T433" s="141"/>
      <c r="U433" s="141"/>
      <c r="V433" s="141"/>
      <c r="W433" s="141"/>
      <c r="X433" s="141"/>
      <c r="Y433" s="19"/>
      <c r="Z433" s="19"/>
      <c r="AA433" s="19"/>
      <c r="AB433" s="92" t="str">
        <f>$J$1</f>
        <v>Seilesing HI 2015, ALDER</v>
      </c>
      <c r="AC433" s="220"/>
      <c r="AD433" s="331"/>
      <c r="AE433" s="111"/>
      <c r="AF433" s="111"/>
      <c r="AG433" s="111"/>
      <c r="AH433" s="111"/>
      <c r="AI433" s="111"/>
      <c r="AJ433" s="111"/>
      <c r="AK433" s="111"/>
      <c r="AL433" s="111"/>
      <c r="AM433" s="111"/>
      <c r="AN433" s="111"/>
      <c r="AO433" s="111"/>
      <c r="AP433" s="19"/>
      <c r="AQ433" s="8"/>
      <c r="AR433" s="19"/>
      <c r="AS433" s="19"/>
      <c r="AT433" s="19"/>
      <c r="AU433" s="19"/>
      <c r="AV433" s="19"/>
      <c r="AW433" s="19"/>
      <c r="AX433" s="19"/>
      <c r="AY433" s="19"/>
      <c r="AZ433" s="19"/>
      <c r="BA433" s="19"/>
      <c r="BB433" s="19"/>
      <c r="BP433" s="12"/>
      <c r="BQ433" s="12"/>
      <c r="BR433" s="12"/>
    </row>
    <row r="434" spans="1:72" ht="12.75" customHeight="1">
      <c r="A434" s="214"/>
      <c r="B434" s="214"/>
      <c r="C434" s="214"/>
      <c r="D434" s="214"/>
      <c r="E434" s="332"/>
      <c r="F434" s="332"/>
      <c r="G434" s="214"/>
      <c r="H434" s="333"/>
      <c r="I434" s="333"/>
      <c r="J434" s="214"/>
      <c r="K434" s="214"/>
      <c r="L434" s="214"/>
      <c r="M434" s="214"/>
      <c r="N434" s="214"/>
      <c r="O434" s="214"/>
      <c r="P434" s="214"/>
      <c r="Q434" s="248"/>
      <c r="R434" s="248"/>
      <c r="S434" s="248"/>
      <c r="T434" s="248"/>
      <c r="U434" s="248"/>
      <c r="V434" s="248"/>
      <c r="W434" s="248"/>
      <c r="X434" s="248"/>
      <c r="Y434" s="214"/>
      <c r="Z434" s="214"/>
      <c r="AA434" s="19"/>
      <c r="AB434" s="334"/>
      <c r="AC434" s="334"/>
      <c r="AD434" s="334"/>
      <c r="AE434" s="111"/>
      <c r="AF434" s="111"/>
      <c r="AG434" s="111"/>
      <c r="AH434" s="111"/>
      <c r="AI434" s="111"/>
      <c r="AJ434" s="111"/>
      <c r="AK434" s="111"/>
      <c r="AL434" s="111"/>
      <c r="AM434" s="111"/>
      <c r="AN434" s="111"/>
      <c r="AO434" s="111"/>
      <c r="AP434" s="19"/>
      <c r="AQ434" s="8"/>
      <c r="AR434" s="19"/>
      <c r="AS434" s="19"/>
      <c r="AT434" s="19"/>
      <c r="AU434" s="19"/>
      <c r="AV434" s="19"/>
      <c r="AW434" s="19"/>
      <c r="AX434" s="19"/>
      <c r="AY434" s="19"/>
      <c r="AZ434" s="19"/>
      <c r="BA434" s="19"/>
      <c r="BB434" s="19"/>
      <c r="BP434" s="12"/>
      <c r="BQ434" s="12"/>
      <c r="BR434" s="12"/>
    </row>
    <row r="435" spans="1:72" ht="18">
      <c r="A435" s="335" t="s">
        <v>92</v>
      </c>
      <c r="B435" s="214"/>
      <c r="C435" s="337"/>
      <c r="D435" s="336" t="s">
        <v>70</v>
      </c>
      <c r="E435" s="338"/>
      <c r="F435" s="336" t="s">
        <v>70</v>
      </c>
      <c r="G435" s="337"/>
      <c r="H435" s="336" t="s">
        <v>70</v>
      </c>
      <c r="I435" s="336"/>
      <c r="J435" s="337"/>
      <c r="K435" s="336" t="s">
        <v>70</v>
      </c>
      <c r="L435" s="337"/>
      <c r="M435" s="336" t="s">
        <v>70</v>
      </c>
      <c r="N435" s="336"/>
      <c r="O435" s="337"/>
      <c r="P435" s="336" t="s">
        <v>70</v>
      </c>
      <c r="Q435" s="339"/>
      <c r="R435" s="336" t="s">
        <v>70</v>
      </c>
      <c r="S435" s="339"/>
      <c r="T435" s="336" t="s">
        <v>70</v>
      </c>
      <c r="U435" s="339"/>
      <c r="V435" s="336" t="s">
        <v>70</v>
      </c>
      <c r="W435" s="339"/>
      <c r="X435" s="339"/>
      <c r="Y435" s="336" t="s">
        <v>70</v>
      </c>
      <c r="Z435" s="337"/>
      <c r="AA435" s="19"/>
      <c r="AB435" s="220" t="s">
        <v>93</v>
      </c>
      <c r="AC435" s="334"/>
      <c r="AD435" s="334" t="str">
        <f>IF(Q3="modal","Otoliths read, CV's, percentage agreement and RELATIVE bias by stratum and MODAL age.","Otoliths read, CV's, percentage agreement and ABSOLUTE bias by stratum and ACTUAL age.")</f>
        <v>Otoliths read, CV's, percentage agreement and RELATIVE bias by stratum and MODAL age.</v>
      </c>
      <c r="AE435" s="111"/>
      <c r="AF435" s="111"/>
      <c r="AG435" s="111"/>
      <c r="AH435" s="111"/>
      <c r="AI435" s="111"/>
      <c r="AJ435" s="111"/>
      <c r="AK435" s="111"/>
      <c r="AL435" s="111"/>
      <c r="AM435" s="111"/>
      <c r="AN435" s="111"/>
      <c r="AO435" s="111"/>
      <c r="AP435" s="19"/>
      <c r="AQ435" s="8"/>
      <c r="AR435" s="19"/>
      <c r="AS435" s="19"/>
      <c r="AT435" s="19"/>
      <c r="AU435" s="19"/>
      <c r="AV435" s="19"/>
      <c r="AW435" s="19"/>
      <c r="AX435" s="19"/>
      <c r="AY435" s="19"/>
      <c r="AZ435" s="19"/>
      <c r="BA435" s="19"/>
      <c r="BB435" s="19"/>
      <c r="BP435" s="12"/>
      <c r="BQ435" s="12"/>
      <c r="BR435" s="12"/>
    </row>
    <row r="436" spans="1:72" ht="15">
      <c r="A436" s="214"/>
      <c r="B436" s="214"/>
      <c r="C436" s="214"/>
      <c r="D436" s="214"/>
      <c r="E436" s="332"/>
      <c r="F436" s="332"/>
      <c r="G436" s="214"/>
      <c r="H436" s="333"/>
      <c r="I436" s="333"/>
      <c r="J436" s="214"/>
      <c r="K436" s="214"/>
      <c r="L436" s="214"/>
      <c r="M436" s="214"/>
      <c r="N436" s="214"/>
      <c r="O436" s="214"/>
      <c r="P436" s="214"/>
      <c r="Q436" s="214"/>
      <c r="R436" s="214"/>
      <c r="S436" s="214"/>
      <c r="T436" s="214"/>
      <c r="U436" s="214"/>
      <c r="V436" s="214"/>
      <c r="W436" s="214"/>
      <c r="X436" s="214"/>
      <c r="Y436" s="214"/>
      <c r="Z436" s="214"/>
      <c r="AA436" s="19"/>
      <c r="AB436" s="334"/>
      <c r="AC436" s="334"/>
      <c r="AD436" s="334"/>
      <c r="AE436" s="111"/>
      <c r="AF436" s="111"/>
      <c r="AG436" s="111"/>
      <c r="AH436" s="111"/>
      <c r="AI436" s="111"/>
      <c r="AJ436" s="111"/>
      <c r="AK436" s="111"/>
      <c r="AL436" s="111"/>
      <c r="AM436" s="111"/>
      <c r="AN436" s="111"/>
      <c r="AO436" s="111"/>
      <c r="AP436" s="19"/>
      <c r="AQ436" s="8"/>
      <c r="AR436" s="19"/>
      <c r="AS436" s="19"/>
      <c r="AT436" s="19"/>
      <c r="AU436" s="19"/>
      <c r="AV436" s="19"/>
      <c r="AW436" s="19"/>
      <c r="AX436" s="19"/>
      <c r="AY436" s="19"/>
      <c r="AZ436" s="19"/>
      <c r="BA436" s="19"/>
      <c r="BB436" s="19"/>
      <c r="BP436" s="12"/>
      <c r="BQ436" s="12"/>
      <c r="BR436" s="12"/>
    </row>
    <row r="437" spans="1:72" ht="15.75">
      <c r="A437" s="19"/>
      <c r="B437" s="19"/>
      <c r="C437" s="19"/>
      <c r="D437" s="19"/>
      <c r="E437" s="89"/>
      <c r="F437" s="89"/>
      <c r="G437" s="19"/>
      <c r="H437" s="90"/>
      <c r="I437" s="90"/>
      <c r="J437" s="19"/>
      <c r="K437" s="19"/>
      <c r="L437" s="19"/>
      <c r="M437" s="19"/>
      <c r="N437" s="19"/>
      <c r="O437" s="19"/>
      <c r="P437" s="19"/>
      <c r="Q437" s="141"/>
      <c r="R437" s="141"/>
      <c r="S437" s="141"/>
      <c r="T437" s="141"/>
      <c r="U437" s="141"/>
      <c r="V437" s="141"/>
      <c r="W437" s="141"/>
      <c r="X437" s="141"/>
      <c r="Y437" s="19"/>
      <c r="Z437" s="19"/>
      <c r="AA437" s="19"/>
      <c r="AB437" s="579" t="s">
        <v>72</v>
      </c>
      <c r="AC437" s="580"/>
      <c r="AD437" s="580"/>
      <c r="AE437" s="581"/>
      <c r="AF437" s="111"/>
      <c r="AG437" s="111"/>
      <c r="AH437" s="111"/>
      <c r="AI437" s="111"/>
      <c r="AJ437" s="111"/>
      <c r="AK437" s="111"/>
      <c r="AL437" s="111"/>
      <c r="AM437" s="111"/>
      <c r="AN437" s="111"/>
      <c r="AO437" s="111"/>
      <c r="AP437" s="19"/>
      <c r="AQ437" s="8"/>
      <c r="AR437" s="19"/>
      <c r="AS437" s="19"/>
      <c r="AT437" s="19"/>
      <c r="AU437" s="19"/>
      <c r="AV437" s="19"/>
      <c r="AW437" s="19"/>
      <c r="AX437" s="19"/>
      <c r="AY437" s="19"/>
      <c r="AZ437" s="19"/>
      <c r="BA437" s="19"/>
      <c r="BB437" s="19"/>
      <c r="BP437" s="12"/>
      <c r="BQ437" s="12"/>
      <c r="BR437" s="12"/>
    </row>
    <row r="438" spans="1:72">
      <c r="A438" s="19"/>
      <c r="B438" s="19"/>
      <c r="C438" s="19"/>
      <c r="D438" s="19"/>
      <c r="E438" s="89"/>
      <c r="F438" s="89"/>
      <c r="G438" s="19"/>
      <c r="H438" s="90"/>
      <c r="I438" s="90"/>
      <c r="J438" s="19"/>
      <c r="K438" s="19"/>
      <c r="L438" s="19"/>
      <c r="M438" s="19"/>
      <c r="N438" s="19"/>
      <c r="O438" s="19"/>
      <c r="P438" s="19"/>
      <c r="Q438" s="141"/>
      <c r="R438" s="141"/>
      <c r="S438" s="141"/>
      <c r="T438" s="141"/>
      <c r="U438" s="141"/>
      <c r="V438" s="141"/>
      <c r="W438" s="141"/>
      <c r="X438" s="141"/>
      <c r="Y438" s="19"/>
      <c r="Z438" s="19"/>
      <c r="AA438" s="19"/>
      <c r="AB438" s="129" t="str">
        <f>$Q$3</f>
        <v>MODAL</v>
      </c>
      <c r="AC438" s="395"/>
      <c r="AD438" s="395"/>
      <c r="AE438" s="395"/>
      <c r="AF438" s="395"/>
      <c r="AG438" s="395"/>
      <c r="AH438" s="395" t="s">
        <v>94</v>
      </c>
      <c r="AI438" s="395"/>
      <c r="AJ438" s="395"/>
      <c r="AK438" s="395"/>
      <c r="AL438" s="395"/>
      <c r="AM438" s="395"/>
      <c r="AN438" s="396"/>
      <c r="AO438" s="397" t="s">
        <v>73</v>
      </c>
      <c r="AP438" s="68"/>
      <c r="AQ438" s="214"/>
      <c r="AR438" s="214"/>
      <c r="AS438" s="214"/>
      <c r="AT438" s="19"/>
      <c r="AU438" s="19"/>
      <c r="AV438" s="19"/>
      <c r="AW438" s="19"/>
      <c r="AX438" s="19"/>
      <c r="AY438" s="19"/>
      <c r="AZ438" s="19"/>
      <c r="BA438" s="19"/>
      <c r="BB438" s="19"/>
      <c r="BO438" s="12"/>
      <c r="BP438" s="12"/>
      <c r="BQ438" s="12"/>
      <c r="BT438" s="76"/>
    </row>
    <row r="439" spans="1:72" ht="14.25">
      <c r="A439" s="19"/>
      <c r="B439" s="19"/>
      <c r="C439" s="19"/>
      <c r="D439" s="19"/>
      <c r="E439" s="89"/>
      <c r="F439" s="89"/>
      <c r="G439" s="19"/>
      <c r="H439" s="90"/>
      <c r="I439" s="90"/>
      <c r="J439" s="19"/>
      <c r="K439" s="19"/>
      <c r="L439" s="19"/>
      <c r="M439" s="19"/>
      <c r="N439" s="19"/>
      <c r="O439" s="19"/>
      <c r="P439" s="19"/>
      <c r="Q439" s="141"/>
      <c r="R439" s="141"/>
      <c r="S439" s="141"/>
      <c r="T439" s="141"/>
      <c r="U439" s="141"/>
      <c r="V439" s="141"/>
      <c r="W439" s="141"/>
      <c r="X439" s="141"/>
      <c r="Y439" s="19"/>
      <c r="Z439" s="19"/>
      <c r="AA439" s="19"/>
      <c r="AB439" s="133" t="str">
        <f>$Q$4</f>
        <v>(R1-R5)</v>
      </c>
      <c r="AC439" s="545" t="s">
        <v>96</v>
      </c>
      <c r="AD439" s="545" t="s">
        <v>139</v>
      </c>
      <c r="AE439" s="545" t="s">
        <v>134</v>
      </c>
      <c r="AF439" s="546" t="s">
        <v>95</v>
      </c>
      <c r="AG439" s="546" t="s">
        <v>191</v>
      </c>
      <c r="AH439" s="546" t="s">
        <v>95</v>
      </c>
      <c r="AI439" s="546" t="s">
        <v>191</v>
      </c>
      <c r="AJ439" s="546" t="s">
        <v>95</v>
      </c>
      <c r="AK439" s="546" t="s">
        <v>191</v>
      </c>
      <c r="AL439" s="546" t="s">
        <v>97</v>
      </c>
      <c r="AM439" s="546" t="s">
        <v>98</v>
      </c>
      <c r="AN439" s="547" t="s">
        <v>99</v>
      </c>
      <c r="AO439" s="398" t="s">
        <v>86</v>
      </c>
      <c r="AP439" s="68"/>
      <c r="AQ439" s="214"/>
      <c r="AR439" s="214"/>
      <c r="AS439" s="214"/>
      <c r="AT439" s="19"/>
      <c r="AU439" s="19"/>
      <c r="AV439" s="19"/>
      <c r="AW439" s="19"/>
      <c r="AX439" s="19"/>
      <c r="AY439" s="19"/>
      <c r="AZ439" s="19"/>
      <c r="BA439" s="19"/>
      <c r="BB439" s="19"/>
      <c r="BO439" s="12"/>
      <c r="BP439" s="12"/>
      <c r="BQ439" s="12"/>
      <c r="BT439" s="76"/>
    </row>
    <row r="440" spans="1:72">
      <c r="A440" s="19"/>
      <c r="B440" s="19"/>
      <c r="C440" s="19"/>
      <c r="D440" s="19"/>
      <c r="E440" s="89"/>
      <c r="F440" s="89"/>
      <c r="G440" s="19"/>
      <c r="H440" s="90"/>
      <c r="I440" s="90"/>
      <c r="J440" s="19"/>
      <c r="K440" s="19"/>
      <c r="L440" s="19"/>
      <c r="M440" s="19"/>
      <c r="N440" s="19"/>
      <c r="O440" s="19"/>
      <c r="P440" s="19"/>
      <c r="Q440" s="141"/>
      <c r="R440" s="141"/>
      <c r="S440" s="141"/>
      <c r="T440" s="141"/>
      <c r="U440" s="141"/>
      <c r="V440" s="141"/>
      <c r="W440" s="141"/>
      <c r="X440" s="141"/>
      <c r="Y440" s="19"/>
      <c r="Z440" s="19"/>
      <c r="AA440" s="19"/>
      <c r="AB440" s="399">
        <v>0</v>
      </c>
      <c r="AC440" s="345" t="str">
        <f t="array" ref="AC440">IF(COUNT(IF($Q$5:$Q$54=$AB440,IF($A$5:$A$54=AC$439,$S$5:$S$54,"-")))=0,"-",COUNT(IF($Q$5:$Q$54=$AB440,IF($A$5:$A$54=AC$439,$S$5:$S$54,"-"))))</f>
        <v>-</v>
      </c>
      <c r="AD440" s="345" t="str">
        <f t="array" ref="AD440">IF(COUNT(IF($Q$5:$Q$54=$AB440,IF($A$5:$A$54=AD$439,$S$5:$S$54,"-")))=0,"-",COUNT(IF($Q$5:$Q$54=$AB440,IF($A$5:$A$54=AD$439,$S$5:$S$54,"-"))))</f>
        <v>-</v>
      </c>
      <c r="AE440" s="345" t="str">
        <f t="array" ref="AE440">IF(COUNT(IF($Q$5:$Q$54=$AB440,IF($A$5:$A$54=AE$439,$S$5:$S$54,"-")))=0,"-",COUNT(IF($Q$5:$Q$54=$AB440,IF($A$5:$A$54=AE$439,$S$5:$S$54,"-"))))</f>
        <v>-</v>
      </c>
      <c r="AF440" s="345" t="str">
        <f t="array" ref="AF440">IF(COUNT(IF($Q$5:$Q$54=$AB440,IF($A$5:$A$54=AF$439,$S$5:$S$54,"-")))=0,"-",COUNT(IF($Q$5:$Q$54=$AB440,IF($A$5:$A$54=AF$439,$S$5:$S$54,"-"))))</f>
        <v>-</v>
      </c>
      <c r="AG440" s="345" t="str">
        <f t="array" ref="AG440">IF(COUNT(IF($Q$5:$Q$54=$AB440,IF($A$5:$A$54=AG$439,$S$5:$S$54,"-")))=0,"-",COUNT(IF($Q$5:$Q$54=$AB440,IF($A$5:$A$54=AG$439,$S$5:$S$54,"-"))))</f>
        <v>-</v>
      </c>
      <c r="AH440" s="345" t="str">
        <f t="array" ref="AH440">IF(COUNT(IF($Q$5:$Q$54=$AB440,IF($A$5:$A$54=AH$439,$S$5:$S$54,"-")))=0,"-",COUNT(IF($Q$5:$Q$54=$AB440,IF($A$5:$A$54=AH$439,$S$5:$S$54,"-"))))</f>
        <v>-</v>
      </c>
      <c r="AI440" s="345" t="str">
        <f t="array" ref="AI440">IF(COUNT(IF($Q$5:$Q$54=$AB440,IF($A$5:$A$54=AI$439,$S$5:$S$54,"-")))=0,"-",COUNT(IF($Q$5:$Q$54=$AB440,IF($A$5:$A$54=AI$439,$S$5:$S$54,"-"))))</f>
        <v>-</v>
      </c>
      <c r="AJ440" s="345" t="str">
        <f t="array" ref="AJ440">IF(COUNT(IF($Q$5:$Q$54=$AB440,IF($A$5:$A$54=AJ$439,$S$5:$S$54,"-")))=0,"-",COUNT(IF($Q$5:$Q$54=$AB440,IF($A$5:$A$54=AJ$439,$S$5:$S$54,"-"))))</f>
        <v>-</v>
      </c>
      <c r="AK440" s="345" t="str">
        <f t="array" ref="AK440">IF(COUNT(IF($Q$5:$Q$54=$AB440,IF($A$5:$A$54=AK$439,$S$5:$S$54,"-")))=0,"-",COUNT(IF($Q$5:$Q$54=$AB440,IF($A$5:$A$54=AK$439,$S$5:$S$54,"-"))))</f>
        <v>-</v>
      </c>
      <c r="AL440" s="345" t="str">
        <f t="array" ref="AL440">IF(COUNT(IF($Q$5:$Q$54=$AB440,IF($A$5:$A$54=AL$439,$S$5:$S$54,"-")))=0,"-",COUNT(IF($Q$5:$Q$54=$AB440,IF($A$5:$A$54=AL$439,$S$5:$S$54,"-"))))</f>
        <v>-</v>
      </c>
      <c r="AM440" s="345" t="str">
        <f t="array" ref="AM440">IF(COUNT(IF($Q$5:$Q$54=$AB440,IF($A$5:$A$54=AM$439,$S$5:$S$54,"-")))=0,"-",COUNT(IF($Q$5:$Q$54=$AB440,IF($A$5:$A$54=AM$439,$S$5:$S$54,"-"))))</f>
        <v>-</v>
      </c>
      <c r="AN440" s="345" t="str">
        <f t="array" ref="AN440">IF(COUNT(IF($Q$5:$Q$54=$AB440,IF($A$5:$A$54=AN$439,$S$5:$S$54,"-")))=0,"-",COUNT(IF($Q$5:$Q$54=$AB440,IF($A$5:$A$54=AN$439,$S$5:$S$54,"-"))))</f>
        <v>-</v>
      </c>
      <c r="AO440" s="400">
        <f t="shared" ref="AO440:AO455" si="42">SUM(AC440:AN440)</f>
        <v>0</v>
      </c>
      <c r="AP440" s="68"/>
      <c r="AQ440" s="214"/>
      <c r="AR440" s="214"/>
      <c r="AS440" s="214"/>
      <c r="AT440" s="19"/>
      <c r="AU440" s="19"/>
      <c r="AV440" s="19"/>
      <c r="AW440" s="19"/>
      <c r="AX440" s="19"/>
      <c r="AY440" s="19"/>
      <c r="AZ440" s="19"/>
      <c r="BA440" s="19"/>
      <c r="BB440" s="19"/>
      <c r="BO440" s="12"/>
      <c r="BP440" s="12"/>
      <c r="BQ440" s="12"/>
      <c r="BT440" s="76"/>
    </row>
    <row r="441" spans="1:72">
      <c r="A441" s="19"/>
      <c r="B441" s="19"/>
      <c r="C441" s="19"/>
      <c r="D441" s="19"/>
      <c r="E441" s="89"/>
      <c r="F441" s="89"/>
      <c r="G441" s="19"/>
      <c r="H441" s="90"/>
      <c r="I441" s="90"/>
      <c r="J441" s="19"/>
      <c r="K441" s="19"/>
      <c r="L441" s="19"/>
      <c r="M441" s="19"/>
      <c r="N441" s="19"/>
      <c r="O441" s="19"/>
      <c r="P441" s="19"/>
      <c r="Q441" s="141"/>
      <c r="R441" s="141"/>
      <c r="S441" s="141"/>
      <c r="T441" s="141"/>
      <c r="U441" s="141"/>
      <c r="V441" s="141"/>
      <c r="W441" s="141"/>
      <c r="X441" s="141"/>
      <c r="Y441" s="19"/>
      <c r="Z441" s="19"/>
      <c r="AA441" s="19"/>
      <c r="AB441" s="377">
        <v>1</v>
      </c>
      <c r="AC441" s="345" t="str">
        <f t="array" ref="AC441">IF(COUNT(IF($Q$5:$Q$54=$AB441,IF($A$5:$A$54=AC$439,$S$5:$S$54,"-")))=0,"-",COUNT(IF($Q$5:$Q$54=$AB441,IF($A$5:$A$54=AC$439,$S$5:$S$54,"-"))))</f>
        <v>-</v>
      </c>
      <c r="AD441" s="345" t="str">
        <f t="array" ref="AD441">IF(COUNT(IF($Q$5:$Q$54=$AB441,IF($A$5:$A$54=AD$439,$S$5:$S$54,"-")))=0,"-",COUNT(IF($Q$5:$Q$54=$AB441,IF($A$5:$A$54=AD$439,$S$5:$S$54,"-"))))</f>
        <v>-</v>
      </c>
      <c r="AE441" s="345" t="str">
        <f t="array" ref="AE441">IF(COUNT(IF($Q$5:$Q$54=$AB441,IF($A$5:$A$54=AE$439,$S$5:$S$54,"-")))=0,"-",COUNT(IF($Q$5:$Q$54=$AB441,IF($A$5:$A$54=AE$439,$S$5:$S$54,"-"))))</f>
        <v>-</v>
      </c>
      <c r="AF441" s="345" t="str">
        <f t="array" ref="AF441">IF(COUNT(IF($Q$5:$Q$54=$AB441,IF($A$5:$A$54=AF$439,$S$5:$S$54,"-")))=0,"-",COUNT(IF($Q$5:$Q$54=$AB441,IF($A$5:$A$54=AF$439,$S$5:$S$54,"-"))))</f>
        <v>-</v>
      </c>
      <c r="AG441" s="345" t="str">
        <f t="array" ref="AG441">IF(COUNT(IF($Q$5:$Q$54=$AB441,IF($A$5:$A$54=AG$439,$S$5:$S$54,"-")))=0,"-",COUNT(IF($Q$5:$Q$54=$AB441,IF($A$5:$A$54=AG$439,$S$5:$S$54,"-"))))</f>
        <v>-</v>
      </c>
      <c r="AH441" s="345" t="str">
        <f t="array" ref="AH441">IF(COUNT(IF($Q$5:$Q$54=$AB441,IF($A$5:$A$54=AH$439,$S$5:$S$54,"-")))=0,"-",COUNT(IF($Q$5:$Q$54=$AB441,IF($A$5:$A$54=AH$439,$S$5:$S$54,"-"))))</f>
        <v>-</v>
      </c>
      <c r="AI441" s="345" t="str">
        <f t="array" ref="AI441">IF(COUNT(IF($Q$5:$Q$54=$AB441,IF($A$5:$A$54=AI$439,$S$5:$S$54,"-")))=0,"-",COUNT(IF($Q$5:$Q$54=$AB441,IF($A$5:$A$54=AI$439,$S$5:$S$54,"-"))))</f>
        <v>-</v>
      </c>
      <c r="AJ441" s="345" t="str">
        <f t="array" ref="AJ441">IF(COUNT(IF($Q$5:$Q$54=$AB441,IF($A$5:$A$54=AJ$439,$S$5:$S$54,"-")))=0,"-",COUNT(IF($Q$5:$Q$54=$AB441,IF($A$5:$A$54=AJ$439,$S$5:$S$54,"-"))))</f>
        <v>-</v>
      </c>
      <c r="AK441" s="345" t="str">
        <f t="array" ref="AK441">IF(COUNT(IF($Q$5:$Q$54=$AB441,IF($A$5:$A$54=AK$439,$S$5:$S$54,"-")))=0,"-",COUNT(IF($Q$5:$Q$54=$AB441,IF($A$5:$A$54=AK$439,$S$5:$S$54,"-"))))</f>
        <v>-</v>
      </c>
      <c r="AL441" s="345" t="str">
        <f t="array" ref="AL441">IF(COUNT(IF($Q$5:$Q$54=$AB441,IF($A$5:$A$54=AL$439,$S$5:$S$54,"-")))=0,"-",COUNT(IF($Q$5:$Q$54=$AB441,IF($A$5:$A$54=AL$439,$S$5:$S$54,"-"))))</f>
        <v>-</v>
      </c>
      <c r="AM441" s="345" t="str">
        <f t="array" ref="AM441">IF(COUNT(IF($Q$5:$Q$54=$AB441,IF($A$5:$A$54=AM$439,$S$5:$S$54,"-")))=0,"-",COUNT(IF($Q$5:$Q$54=$AB441,IF($A$5:$A$54=AM$439,$S$5:$S$54,"-"))))</f>
        <v>-</v>
      </c>
      <c r="AN441" s="345" t="str">
        <f t="array" ref="AN441">IF(COUNT(IF($Q$5:$Q$54=$AB441,IF($A$5:$A$54=AN$439,$S$5:$S$54,"-")))=0,"-",COUNT(IF($Q$5:$Q$54=$AB441,IF($A$5:$A$54=AN$439,$S$5:$S$54,"-"))))</f>
        <v>-</v>
      </c>
      <c r="AO441" s="401">
        <f>SUM(AC441:AN441)</f>
        <v>0</v>
      </c>
      <c r="AP441" s="68"/>
      <c r="AQ441" s="214"/>
      <c r="AR441" s="214"/>
      <c r="AS441" s="214"/>
      <c r="AT441" s="19"/>
      <c r="AU441" s="19"/>
      <c r="AV441" s="19"/>
      <c r="AW441" s="19"/>
      <c r="AX441" s="19"/>
      <c r="AY441" s="19"/>
      <c r="AZ441" s="19"/>
      <c r="BA441" s="19"/>
      <c r="BB441" s="19"/>
      <c r="BO441" s="12"/>
      <c r="BP441" s="12"/>
      <c r="BQ441" s="12"/>
      <c r="BT441" s="76"/>
    </row>
    <row r="442" spans="1:72">
      <c r="A442" s="19"/>
      <c r="B442" s="19"/>
      <c r="C442" s="19"/>
      <c r="D442" s="19"/>
      <c r="E442" s="89"/>
      <c r="F442" s="89"/>
      <c r="G442" s="19"/>
      <c r="H442" s="90"/>
      <c r="I442" s="90"/>
      <c r="J442" s="19"/>
      <c r="K442" s="19"/>
      <c r="L442" s="19"/>
      <c r="M442" s="19"/>
      <c r="N442" s="19"/>
      <c r="O442" s="19"/>
      <c r="P442" s="19"/>
      <c r="Q442" s="141"/>
      <c r="R442" s="141"/>
      <c r="S442" s="141"/>
      <c r="T442" s="141"/>
      <c r="U442" s="141"/>
      <c r="V442" s="141"/>
      <c r="W442" s="141"/>
      <c r="X442" s="141"/>
      <c r="Y442" s="19"/>
      <c r="Z442" s="19"/>
      <c r="AA442" s="19"/>
      <c r="AB442" s="377">
        <v>2</v>
      </c>
      <c r="AC442" s="345">
        <f t="array" ref="AC442">IF(COUNT(IF($Q$5:$Q$54=$AB442,IF($A$5:$A$54=AC$439,$S$5:$S$54,"-")))=0,"-",COUNT(IF($Q$5:$Q$54=$AB442,IF($A$5:$A$54=AC$439,$S$5:$S$54,"-"))))</f>
        <v>3</v>
      </c>
      <c r="AD442" s="345">
        <f t="array" ref="AD442">IF(COUNT(IF($Q$5:$Q$54=$AB442,IF($A$5:$A$54=AD$439,$S$5:$S$54,"-")))=0,"-",COUNT(IF($Q$5:$Q$54=$AB442,IF($A$5:$A$54=AD$439,$S$5:$S$54,"-"))))</f>
        <v>1</v>
      </c>
      <c r="AE442" s="345" t="str">
        <f t="array" ref="AE442">IF(COUNT(IF($Q$5:$Q$54=$AB442,IF($A$5:$A$54=AE$439,$S$5:$S$54,"-")))=0,"-",COUNT(IF($Q$5:$Q$54=$AB442,IF($A$5:$A$54=AE$439,$S$5:$S$54,"-"))))</f>
        <v>-</v>
      </c>
      <c r="AF442" s="345" t="str">
        <f t="array" ref="AF442">IF(COUNT(IF($Q$5:$Q$54=$AB442,IF($A$5:$A$54=AF$439,$S$5:$S$54,"-")))=0,"-",COUNT(IF($Q$5:$Q$54=$AB442,IF($A$5:$A$54=AF$439,$S$5:$S$54,"-"))))</f>
        <v>-</v>
      </c>
      <c r="AG442" s="345" t="str">
        <f t="array" ref="AG442">IF(COUNT(IF($Q$5:$Q$54=$AB442,IF($A$5:$A$54=AG$439,$S$5:$S$54,"-")))=0,"-",COUNT(IF($Q$5:$Q$54=$AB442,IF($A$5:$A$54=AG$439,$S$5:$S$54,"-"))))</f>
        <v>-</v>
      </c>
      <c r="AH442" s="345" t="str">
        <f t="array" ref="AH442">IF(COUNT(IF($Q$5:$Q$54=$AB442,IF($A$5:$A$54=AH$439,$S$5:$S$54,"-")))=0,"-",COUNT(IF($Q$5:$Q$54=$AB442,IF($A$5:$A$54=AH$439,$S$5:$S$54,"-"))))</f>
        <v>-</v>
      </c>
      <c r="AI442" s="345" t="str">
        <f t="array" ref="AI442">IF(COUNT(IF($Q$5:$Q$54=$AB442,IF($A$5:$A$54=AI$439,$S$5:$S$54,"-")))=0,"-",COUNT(IF($Q$5:$Q$54=$AB442,IF($A$5:$A$54=AI$439,$S$5:$S$54,"-"))))</f>
        <v>-</v>
      </c>
      <c r="AJ442" s="345" t="str">
        <f t="array" ref="AJ442">IF(COUNT(IF($Q$5:$Q$54=$AB442,IF($A$5:$A$54=AJ$439,$S$5:$S$54,"-")))=0,"-",COUNT(IF($Q$5:$Q$54=$AB442,IF($A$5:$A$54=AJ$439,$S$5:$S$54,"-"))))</f>
        <v>-</v>
      </c>
      <c r="AK442" s="345" t="str">
        <f t="array" ref="AK442">IF(COUNT(IF($Q$5:$Q$54=$AB442,IF($A$5:$A$54=AK$439,$S$5:$S$54,"-")))=0,"-",COUNT(IF($Q$5:$Q$54=$AB442,IF($A$5:$A$54=AK$439,$S$5:$S$54,"-"))))</f>
        <v>-</v>
      </c>
      <c r="AL442" s="345" t="str">
        <f t="array" ref="AL442">IF(COUNT(IF($Q$5:$Q$54=$AB442,IF($A$5:$A$54=AL$439,$S$5:$S$54,"-")))=0,"-",COUNT(IF($Q$5:$Q$54=$AB442,IF($A$5:$A$54=AL$439,$S$5:$S$54,"-"))))</f>
        <v>-</v>
      </c>
      <c r="AM442" s="345" t="str">
        <f t="array" ref="AM442">IF(COUNT(IF($Q$5:$Q$54=$AB442,IF($A$5:$A$54=AM$439,$S$5:$S$54,"-")))=0,"-",COUNT(IF($Q$5:$Q$54=$AB442,IF($A$5:$A$54=AM$439,$S$5:$S$54,"-"))))</f>
        <v>-</v>
      </c>
      <c r="AN442" s="345" t="str">
        <f t="array" ref="AN442">IF(COUNT(IF($Q$5:$Q$54=$AB442,IF($A$5:$A$54=AN$439,$S$5:$S$54,"-")))=0,"-",COUNT(IF($Q$5:$Q$54=$AB442,IF($A$5:$A$54=AN$439,$S$5:$S$54,"-"))))</f>
        <v>-</v>
      </c>
      <c r="AO442" s="401">
        <f t="shared" ref="AO442:AO457" si="43">SUM(AC442:AN442)</f>
        <v>4</v>
      </c>
      <c r="AP442" s="68"/>
      <c r="AQ442" s="214"/>
      <c r="AR442" s="214"/>
      <c r="AS442" s="214"/>
      <c r="AT442" s="19"/>
      <c r="AU442" s="19"/>
      <c r="AV442" s="19"/>
      <c r="AW442" s="19"/>
      <c r="AX442" s="19"/>
      <c r="AY442" s="19"/>
      <c r="AZ442" s="19"/>
      <c r="BA442" s="19"/>
      <c r="BB442" s="19"/>
      <c r="BO442" s="12"/>
      <c r="BP442" s="12"/>
      <c r="BQ442" s="12"/>
      <c r="BT442" s="76"/>
    </row>
    <row r="443" spans="1:72">
      <c r="A443" s="19"/>
      <c r="B443" s="19"/>
      <c r="C443" s="19"/>
      <c r="D443" s="19"/>
      <c r="E443" s="89"/>
      <c r="F443" s="89"/>
      <c r="G443" s="19"/>
      <c r="H443" s="90"/>
      <c r="I443" s="90"/>
      <c r="J443" s="19"/>
      <c r="K443" s="19"/>
      <c r="L443" s="19"/>
      <c r="M443" s="19"/>
      <c r="N443" s="19"/>
      <c r="O443" s="19"/>
      <c r="P443" s="19"/>
      <c r="Q443" s="141"/>
      <c r="R443" s="141"/>
      <c r="S443" s="141"/>
      <c r="T443" s="141"/>
      <c r="U443" s="141"/>
      <c r="V443" s="141"/>
      <c r="W443" s="141"/>
      <c r="X443" s="141"/>
      <c r="Y443" s="19"/>
      <c r="Z443" s="19"/>
      <c r="AA443" s="19"/>
      <c r="AB443" s="377">
        <v>3</v>
      </c>
      <c r="AC443" s="345" t="str">
        <f t="array" ref="AC443">IF(COUNT(IF($Q$5:$Q$54=$AB443,IF($A$5:$A$54=AC$439,$S$5:$S$54,"-")))=0,"-",COUNT(IF($Q$5:$Q$54=$AB443,IF($A$5:$A$54=AC$439,$S$5:$S$54,"-"))))</f>
        <v>-</v>
      </c>
      <c r="AD443" s="345">
        <f t="array" ref="AD443">IF(COUNT(IF($Q$5:$Q$54=$AB443,IF($A$5:$A$54=AD$439,$S$5:$S$54,"-")))=0,"-",COUNT(IF($Q$5:$Q$54=$AB443,IF($A$5:$A$54=AD$439,$S$5:$S$54,"-"))))</f>
        <v>4</v>
      </c>
      <c r="AE443" s="345" t="str">
        <f t="array" ref="AE443">IF(COUNT(IF($Q$5:$Q$54=$AB443,IF($A$5:$A$54=AE$439,$S$5:$S$54,"-")))=0,"-",COUNT(IF($Q$5:$Q$54=$AB443,IF($A$5:$A$54=AE$439,$S$5:$S$54,"-"))))</f>
        <v>-</v>
      </c>
      <c r="AF443" s="345" t="str">
        <f t="array" ref="AF443">IF(COUNT(IF($Q$5:$Q$54=$AB443,IF($A$5:$A$54=AF$439,$S$5:$S$54,"-")))=0,"-",COUNT(IF($Q$5:$Q$54=$AB443,IF($A$5:$A$54=AF$439,$S$5:$S$54,"-"))))</f>
        <v>-</v>
      </c>
      <c r="AG443" s="345" t="str">
        <f t="array" ref="AG443">IF(COUNT(IF($Q$5:$Q$54=$AB443,IF($A$5:$A$54=AG$439,$S$5:$S$54,"-")))=0,"-",COUNT(IF($Q$5:$Q$54=$AB443,IF($A$5:$A$54=AG$439,$S$5:$S$54,"-"))))</f>
        <v>-</v>
      </c>
      <c r="AH443" s="345" t="str">
        <f t="array" ref="AH443">IF(COUNT(IF($Q$5:$Q$54=$AB443,IF($A$5:$A$54=AH$439,$S$5:$S$54,"-")))=0,"-",COUNT(IF($Q$5:$Q$54=$AB443,IF($A$5:$A$54=AH$439,$S$5:$S$54,"-"))))</f>
        <v>-</v>
      </c>
      <c r="AI443" s="345" t="str">
        <f t="array" ref="AI443">IF(COUNT(IF($Q$5:$Q$54=$AB443,IF($A$5:$A$54=AI$439,$S$5:$S$54,"-")))=0,"-",COUNT(IF($Q$5:$Q$54=$AB443,IF($A$5:$A$54=AI$439,$S$5:$S$54,"-"))))</f>
        <v>-</v>
      </c>
      <c r="AJ443" s="345" t="str">
        <f t="array" ref="AJ443">IF(COUNT(IF($Q$5:$Q$54=$AB443,IF($A$5:$A$54=AJ$439,$S$5:$S$54,"-")))=0,"-",COUNT(IF($Q$5:$Q$54=$AB443,IF($A$5:$A$54=AJ$439,$S$5:$S$54,"-"))))</f>
        <v>-</v>
      </c>
      <c r="AK443" s="345" t="str">
        <f t="array" ref="AK443">IF(COUNT(IF($Q$5:$Q$54=$AB443,IF($A$5:$A$54=AK$439,$S$5:$S$54,"-")))=0,"-",COUNT(IF($Q$5:$Q$54=$AB443,IF($A$5:$A$54=AK$439,$S$5:$S$54,"-"))))</f>
        <v>-</v>
      </c>
      <c r="AL443" s="345" t="str">
        <f t="array" ref="AL443">IF(COUNT(IF($Q$5:$Q$54=$AB443,IF($A$5:$A$54=AL$439,$S$5:$S$54,"-")))=0,"-",COUNT(IF($Q$5:$Q$54=$AB443,IF($A$5:$A$54=AL$439,$S$5:$S$54,"-"))))</f>
        <v>-</v>
      </c>
      <c r="AM443" s="345" t="str">
        <f t="array" ref="AM443">IF(COUNT(IF($Q$5:$Q$54=$AB443,IF($A$5:$A$54=AM$439,$S$5:$S$54,"-")))=0,"-",COUNT(IF($Q$5:$Q$54=$AB443,IF($A$5:$A$54=AM$439,$S$5:$S$54,"-"))))</f>
        <v>-</v>
      </c>
      <c r="AN443" s="345" t="str">
        <f t="array" ref="AN443">IF(COUNT(IF($Q$5:$Q$54=$AB443,IF($A$5:$A$54=AN$439,$S$5:$S$54,"-")))=0,"-",COUNT(IF($Q$5:$Q$54=$AB443,IF($A$5:$A$54=AN$439,$S$5:$S$54,"-"))))</f>
        <v>-</v>
      </c>
      <c r="AO443" s="401">
        <f t="shared" si="43"/>
        <v>4</v>
      </c>
      <c r="AP443" s="68"/>
      <c r="AQ443" s="214"/>
      <c r="AR443" s="214"/>
      <c r="AS443" s="214"/>
      <c r="AT443" s="19"/>
      <c r="AU443" s="19"/>
      <c r="AV443" s="19"/>
      <c r="AW443" s="19"/>
      <c r="AX443" s="19"/>
      <c r="AY443" s="19"/>
      <c r="AZ443" s="19"/>
      <c r="BA443" s="19"/>
      <c r="BB443" s="19"/>
      <c r="BO443" s="12"/>
      <c r="BP443" s="12"/>
      <c r="BQ443" s="12"/>
      <c r="BT443" s="76"/>
    </row>
    <row r="444" spans="1:72">
      <c r="A444" s="19"/>
      <c r="B444" s="19"/>
      <c r="C444" s="19"/>
      <c r="D444" s="19"/>
      <c r="E444" s="89"/>
      <c r="F444" s="89"/>
      <c r="G444" s="19"/>
      <c r="H444" s="90"/>
      <c r="I444" s="90"/>
      <c r="J444" s="19"/>
      <c r="K444" s="19"/>
      <c r="L444" s="19"/>
      <c r="M444" s="19"/>
      <c r="N444" s="19"/>
      <c r="O444" s="19"/>
      <c r="P444" s="19"/>
      <c r="Q444" s="141"/>
      <c r="R444" s="141"/>
      <c r="S444" s="141"/>
      <c r="T444" s="141"/>
      <c r="U444" s="141"/>
      <c r="V444" s="141"/>
      <c r="W444" s="141"/>
      <c r="X444" s="141"/>
      <c r="Y444" s="19"/>
      <c r="Z444" s="19"/>
      <c r="AA444" s="19"/>
      <c r="AB444" s="377">
        <v>4</v>
      </c>
      <c r="AC444" s="345" t="str">
        <f t="array" ref="AC444">IF(COUNT(IF($Q$5:$Q$54=$AB444,IF($A$5:$A$54=AC$439,$S$5:$S$54,"-")))=0,"-",COUNT(IF($Q$5:$Q$54=$AB444,IF($A$5:$A$54=AC$439,$S$5:$S$54,"-"))))</f>
        <v>-</v>
      </c>
      <c r="AD444" s="345">
        <f t="array" ref="AD444">IF(COUNT(IF($Q$5:$Q$54=$AB444,IF($A$5:$A$54=AD$439,$S$5:$S$54,"-")))=0,"-",COUNT(IF($Q$5:$Q$54=$AB444,IF($A$5:$A$54=AD$439,$S$5:$S$54,"-"))))</f>
        <v>6</v>
      </c>
      <c r="AE444" s="345" t="str">
        <f t="array" ref="AE444">IF(COUNT(IF($Q$5:$Q$54=$AB444,IF($A$5:$A$54=AE$439,$S$5:$S$54,"-")))=0,"-",COUNT(IF($Q$5:$Q$54=$AB444,IF($A$5:$A$54=AE$439,$S$5:$S$54,"-"))))</f>
        <v>-</v>
      </c>
      <c r="AF444" s="345" t="str">
        <f t="array" ref="AF444">IF(COUNT(IF($Q$5:$Q$54=$AB444,IF($A$5:$A$54=AF$439,$S$5:$S$54,"-")))=0,"-",COUNT(IF($Q$5:$Q$54=$AB444,IF($A$5:$A$54=AF$439,$S$5:$S$54,"-"))))</f>
        <v>-</v>
      </c>
      <c r="AG444" s="345" t="str">
        <f t="array" ref="AG444">IF(COUNT(IF($Q$5:$Q$54=$AB444,IF($A$5:$A$54=AG$439,$S$5:$S$54,"-")))=0,"-",COUNT(IF($Q$5:$Q$54=$AB444,IF($A$5:$A$54=AG$439,$S$5:$S$54,"-"))))</f>
        <v>-</v>
      </c>
      <c r="AH444" s="345" t="str">
        <f t="array" ref="AH444">IF(COUNT(IF($Q$5:$Q$54=$AB444,IF($A$5:$A$54=AH$439,$S$5:$S$54,"-")))=0,"-",COUNT(IF($Q$5:$Q$54=$AB444,IF($A$5:$A$54=AH$439,$S$5:$S$54,"-"))))</f>
        <v>-</v>
      </c>
      <c r="AI444" s="345" t="str">
        <f t="array" ref="AI444">IF(COUNT(IF($Q$5:$Q$54=$AB444,IF($A$5:$A$54=AI$439,$S$5:$S$54,"-")))=0,"-",COUNT(IF($Q$5:$Q$54=$AB444,IF($A$5:$A$54=AI$439,$S$5:$S$54,"-"))))</f>
        <v>-</v>
      </c>
      <c r="AJ444" s="345" t="str">
        <f t="array" ref="AJ444">IF(COUNT(IF($Q$5:$Q$54=$AB444,IF($A$5:$A$54=AJ$439,$S$5:$S$54,"-")))=0,"-",COUNT(IF($Q$5:$Q$54=$AB444,IF($A$5:$A$54=AJ$439,$S$5:$S$54,"-"))))</f>
        <v>-</v>
      </c>
      <c r="AK444" s="345" t="str">
        <f t="array" ref="AK444">IF(COUNT(IF($Q$5:$Q$54=$AB444,IF($A$5:$A$54=AK$439,$S$5:$S$54,"-")))=0,"-",COUNT(IF($Q$5:$Q$54=$AB444,IF($A$5:$A$54=AK$439,$S$5:$S$54,"-"))))</f>
        <v>-</v>
      </c>
      <c r="AL444" s="345" t="str">
        <f t="array" ref="AL444">IF(COUNT(IF($Q$5:$Q$54=$AB444,IF($A$5:$A$54=AL$439,$S$5:$S$54,"-")))=0,"-",COUNT(IF($Q$5:$Q$54=$AB444,IF($A$5:$A$54=AL$439,$S$5:$S$54,"-"))))</f>
        <v>-</v>
      </c>
      <c r="AM444" s="345" t="str">
        <f t="array" ref="AM444">IF(COUNT(IF($Q$5:$Q$54=$AB444,IF($A$5:$A$54=AM$439,$S$5:$S$54,"-")))=0,"-",COUNT(IF($Q$5:$Q$54=$AB444,IF($A$5:$A$54=AM$439,$S$5:$S$54,"-"))))</f>
        <v>-</v>
      </c>
      <c r="AN444" s="345" t="str">
        <f t="array" ref="AN444">IF(COUNT(IF($Q$5:$Q$54=$AB444,IF($A$5:$A$54=AN$439,$S$5:$S$54,"-")))=0,"-",COUNT(IF($Q$5:$Q$54=$AB444,IF($A$5:$A$54=AN$439,$S$5:$S$54,"-"))))</f>
        <v>-</v>
      </c>
      <c r="AO444" s="401">
        <f t="shared" si="43"/>
        <v>6</v>
      </c>
      <c r="AP444" s="68"/>
      <c r="AQ444" s="214"/>
      <c r="AR444" s="214"/>
      <c r="AS444" s="214"/>
      <c r="AT444" s="19"/>
      <c r="AU444" s="19"/>
      <c r="AV444" s="19"/>
      <c r="AW444" s="19"/>
      <c r="AX444" s="19"/>
      <c r="AY444" s="19"/>
      <c r="AZ444" s="19"/>
      <c r="BA444" s="19"/>
      <c r="BB444" s="19"/>
      <c r="BO444" s="12"/>
      <c r="BP444" s="12"/>
      <c r="BQ444" s="12"/>
      <c r="BT444" s="76"/>
    </row>
    <row r="445" spans="1:72">
      <c r="A445" s="19"/>
      <c r="B445" s="19"/>
      <c r="C445" s="19"/>
      <c r="D445" s="19"/>
      <c r="E445" s="89"/>
      <c r="F445" s="89"/>
      <c r="G445" s="19"/>
      <c r="H445" s="90"/>
      <c r="I445" s="90"/>
      <c r="J445" s="19"/>
      <c r="K445" s="19"/>
      <c r="L445" s="19"/>
      <c r="M445" s="19"/>
      <c r="N445" s="19"/>
      <c r="O445" s="19"/>
      <c r="P445" s="19"/>
      <c r="Q445" s="141"/>
      <c r="R445" s="141"/>
      <c r="S445" s="141"/>
      <c r="T445" s="141"/>
      <c r="U445" s="141"/>
      <c r="V445" s="141"/>
      <c r="W445" s="141"/>
      <c r="X445" s="141"/>
      <c r="Y445" s="19"/>
      <c r="Z445" s="19"/>
      <c r="AA445" s="19"/>
      <c r="AB445" s="377">
        <v>5</v>
      </c>
      <c r="AC445" s="345">
        <f t="array" ref="AC445">IF(COUNT(IF($Q$5:$Q$54=$AB445,IF($A$5:$A$54=AC$439,$S$5:$S$54,"-")))=0,"-",COUNT(IF($Q$5:$Q$54=$AB445,IF($A$5:$A$54=AC$439,$S$5:$S$54,"-"))))</f>
        <v>2</v>
      </c>
      <c r="AD445" s="345">
        <f t="array" ref="AD445">IF(COUNT(IF($Q$5:$Q$54=$AB445,IF($A$5:$A$54=AD$439,$S$5:$S$54,"-")))=0,"-",COUNT(IF($Q$5:$Q$54=$AB445,IF($A$5:$A$54=AD$439,$S$5:$S$54,"-"))))</f>
        <v>3</v>
      </c>
      <c r="AE445" s="345" t="str">
        <f t="array" ref="AE445">IF(COUNT(IF($Q$5:$Q$54=$AB445,IF($A$5:$A$54=AE$439,$S$5:$S$54,"-")))=0,"-",COUNT(IF($Q$5:$Q$54=$AB445,IF($A$5:$A$54=AE$439,$S$5:$S$54,"-"))))</f>
        <v>-</v>
      </c>
      <c r="AF445" s="345" t="str">
        <f t="array" ref="AF445">IF(COUNT(IF($Q$5:$Q$54=$AB445,IF($A$5:$A$54=AF$439,$S$5:$S$54,"-")))=0,"-",COUNT(IF($Q$5:$Q$54=$AB445,IF($A$5:$A$54=AF$439,$S$5:$S$54,"-"))))</f>
        <v>-</v>
      </c>
      <c r="AG445" s="345" t="str">
        <f t="array" ref="AG445">IF(COUNT(IF($Q$5:$Q$54=$AB445,IF($A$5:$A$54=AG$439,$S$5:$S$54,"-")))=0,"-",COUNT(IF($Q$5:$Q$54=$AB445,IF($A$5:$A$54=AG$439,$S$5:$S$54,"-"))))</f>
        <v>-</v>
      </c>
      <c r="AH445" s="345" t="str">
        <f t="array" ref="AH445">IF(COUNT(IF($Q$5:$Q$54=$AB445,IF($A$5:$A$54=AH$439,$S$5:$S$54,"-")))=0,"-",COUNT(IF($Q$5:$Q$54=$AB445,IF($A$5:$A$54=AH$439,$S$5:$S$54,"-"))))</f>
        <v>-</v>
      </c>
      <c r="AI445" s="345" t="str">
        <f t="array" ref="AI445">IF(COUNT(IF($Q$5:$Q$54=$AB445,IF($A$5:$A$54=AI$439,$S$5:$S$54,"-")))=0,"-",COUNT(IF($Q$5:$Q$54=$AB445,IF($A$5:$A$54=AI$439,$S$5:$S$54,"-"))))</f>
        <v>-</v>
      </c>
      <c r="AJ445" s="345" t="str">
        <f t="array" ref="AJ445">IF(COUNT(IF($Q$5:$Q$54=$AB445,IF($A$5:$A$54=AJ$439,$S$5:$S$54,"-")))=0,"-",COUNT(IF($Q$5:$Q$54=$AB445,IF($A$5:$A$54=AJ$439,$S$5:$S$54,"-"))))</f>
        <v>-</v>
      </c>
      <c r="AK445" s="345" t="str">
        <f t="array" ref="AK445">IF(COUNT(IF($Q$5:$Q$54=$AB445,IF($A$5:$A$54=AK$439,$S$5:$S$54,"-")))=0,"-",COUNT(IF($Q$5:$Q$54=$AB445,IF($A$5:$A$54=AK$439,$S$5:$S$54,"-"))))</f>
        <v>-</v>
      </c>
      <c r="AL445" s="345" t="str">
        <f t="array" ref="AL445">IF(COUNT(IF($Q$5:$Q$54=$AB445,IF($A$5:$A$54=AL$439,$S$5:$S$54,"-")))=0,"-",COUNT(IF($Q$5:$Q$54=$AB445,IF($A$5:$A$54=AL$439,$S$5:$S$54,"-"))))</f>
        <v>-</v>
      </c>
      <c r="AM445" s="345" t="str">
        <f t="array" ref="AM445">IF(COUNT(IF($Q$5:$Q$54=$AB445,IF($A$5:$A$54=AM$439,$S$5:$S$54,"-")))=0,"-",COUNT(IF($Q$5:$Q$54=$AB445,IF($A$5:$A$54=AM$439,$S$5:$S$54,"-"))))</f>
        <v>-</v>
      </c>
      <c r="AN445" s="345" t="str">
        <f t="array" ref="AN445">IF(COUNT(IF($Q$5:$Q$54=$AB445,IF($A$5:$A$54=AN$439,$S$5:$S$54,"-")))=0,"-",COUNT(IF($Q$5:$Q$54=$AB445,IF($A$5:$A$54=AN$439,$S$5:$S$54,"-"))))</f>
        <v>-</v>
      </c>
      <c r="AO445" s="401">
        <f t="shared" si="43"/>
        <v>5</v>
      </c>
      <c r="AP445" s="68"/>
      <c r="AQ445" s="214"/>
      <c r="AR445" s="214"/>
      <c r="AS445" s="214"/>
      <c r="AT445" s="19"/>
      <c r="AU445" s="19"/>
      <c r="AV445" s="19"/>
      <c r="AW445" s="19"/>
      <c r="AX445" s="19"/>
      <c r="AY445" s="19"/>
      <c r="AZ445" s="19"/>
      <c r="BA445" s="19"/>
      <c r="BB445" s="19"/>
      <c r="BO445" s="12"/>
      <c r="BP445" s="12"/>
      <c r="BQ445" s="12"/>
      <c r="BT445" s="76"/>
    </row>
    <row r="446" spans="1:72">
      <c r="A446" s="19"/>
      <c r="B446" s="19"/>
      <c r="C446" s="19"/>
      <c r="D446" s="19"/>
      <c r="E446" s="89"/>
      <c r="F446" s="89"/>
      <c r="G446" s="19"/>
      <c r="H446" s="90"/>
      <c r="I446" s="90"/>
      <c r="J446" s="19"/>
      <c r="K446" s="19"/>
      <c r="L446" s="19"/>
      <c r="M446" s="19"/>
      <c r="N446" s="19"/>
      <c r="O446" s="19"/>
      <c r="P446" s="19"/>
      <c r="Q446" s="141"/>
      <c r="R446" s="141"/>
      <c r="S446" s="141"/>
      <c r="T446" s="141"/>
      <c r="U446" s="141"/>
      <c r="V446" s="141"/>
      <c r="W446" s="141"/>
      <c r="X446" s="141"/>
      <c r="Y446" s="19"/>
      <c r="Z446" s="19"/>
      <c r="AA446" s="19"/>
      <c r="AB446" s="377">
        <v>6</v>
      </c>
      <c r="AC446" s="345">
        <f t="array" ref="AC446">IF(COUNT(IF($Q$5:$Q$54=$AB446,IF($A$5:$A$54=AC$439,$S$5:$S$54,"-")))=0,"-",COUNT(IF($Q$5:$Q$54=$AB446,IF($A$5:$A$54=AC$439,$S$5:$S$54,"-"))))</f>
        <v>6</v>
      </c>
      <c r="AD446" s="345">
        <f t="array" ref="AD446">IF(COUNT(IF($Q$5:$Q$54=$AB446,IF($A$5:$A$54=AD$439,$S$5:$S$54,"-")))=0,"-",COUNT(IF($Q$5:$Q$54=$AB446,IF($A$5:$A$54=AD$439,$S$5:$S$54,"-"))))</f>
        <v>3</v>
      </c>
      <c r="AE446" s="345" t="str">
        <f t="array" ref="AE446">IF(COUNT(IF($Q$5:$Q$54=$AB446,IF($A$5:$A$54=AE$439,$S$5:$S$54,"-")))=0,"-",COUNT(IF($Q$5:$Q$54=$AB446,IF($A$5:$A$54=AE$439,$S$5:$S$54,"-"))))</f>
        <v>-</v>
      </c>
      <c r="AF446" s="345" t="str">
        <f t="array" ref="AF446">IF(COUNT(IF($Q$5:$Q$54=$AB446,IF($A$5:$A$54=AF$439,$S$5:$S$54,"-")))=0,"-",COUNT(IF($Q$5:$Q$54=$AB446,IF($A$5:$A$54=AF$439,$S$5:$S$54,"-"))))</f>
        <v>-</v>
      </c>
      <c r="AG446" s="345" t="str">
        <f t="array" ref="AG446">IF(COUNT(IF($Q$5:$Q$54=$AB446,IF($A$5:$A$54=AG$439,$S$5:$S$54,"-")))=0,"-",COUNT(IF($Q$5:$Q$54=$AB446,IF($A$5:$A$54=AG$439,$S$5:$S$54,"-"))))</f>
        <v>-</v>
      </c>
      <c r="AH446" s="345" t="str">
        <f t="array" ref="AH446">IF(COUNT(IF($Q$5:$Q$54=$AB446,IF($A$5:$A$54=AH$439,$S$5:$S$54,"-")))=0,"-",COUNT(IF($Q$5:$Q$54=$AB446,IF($A$5:$A$54=AH$439,$S$5:$S$54,"-"))))</f>
        <v>-</v>
      </c>
      <c r="AI446" s="345" t="str">
        <f t="array" ref="AI446">IF(COUNT(IF($Q$5:$Q$54=$AB446,IF($A$5:$A$54=AI$439,$S$5:$S$54,"-")))=0,"-",COUNT(IF($Q$5:$Q$54=$AB446,IF($A$5:$A$54=AI$439,$S$5:$S$54,"-"))))</f>
        <v>-</v>
      </c>
      <c r="AJ446" s="345" t="str">
        <f t="array" ref="AJ446">IF(COUNT(IF($Q$5:$Q$54=$AB446,IF($A$5:$A$54=AJ$439,$S$5:$S$54,"-")))=0,"-",COUNT(IF($Q$5:$Q$54=$AB446,IF($A$5:$A$54=AJ$439,$S$5:$S$54,"-"))))</f>
        <v>-</v>
      </c>
      <c r="AK446" s="345" t="str">
        <f t="array" ref="AK446">IF(COUNT(IF($Q$5:$Q$54=$AB446,IF($A$5:$A$54=AK$439,$S$5:$S$54,"-")))=0,"-",COUNT(IF($Q$5:$Q$54=$AB446,IF($A$5:$A$54=AK$439,$S$5:$S$54,"-"))))</f>
        <v>-</v>
      </c>
      <c r="AL446" s="345" t="str">
        <f t="array" ref="AL446">IF(COUNT(IF($Q$5:$Q$54=$AB446,IF($A$5:$A$54=AL$439,$S$5:$S$54,"-")))=0,"-",COUNT(IF($Q$5:$Q$54=$AB446,IF($A$5:$A$54=AL$439,$S$5:$S$54,"-"))))</f>
        <v>-</v>
      </c>
      <c r="AM446" s="345" t="str">
        <f t="array" ref="AM446">IF(COUNT(IF($Q$5:$Q$54=$AB446,IF($A$5:$A$54=AM$439,$S$5:$S$54,"-")))=0,"-",COUNT(IF($Q$5:$Q$54=$AB446,IF($A$5:$A$54=AM$439,$S$5:$S$54,"-"))))</f>
        <v>-</v>
      </c>
      <c r="AN446" s="345" t="str">
        <f t="array" ref="AN446">IF(COUNT(IF($Q$5:$Q$54=$AB446,IF($A$5:$A$54=AN$439,$S$5:$S$54,"-")))=0,"-",COUNT(IF($Q$5:$Q$54=$AB446,IF($A$5:$A$54=AN$439,$S$5:$S$54,"-"))))</f>
        <v>-</v>
      </c>
      <c r="AO446" s="401">
        <f t="shared" si="43"/>
        <v>9</v>
      </c>
      <c r="AP446" s="68"/>
      <c r="AQ446" s="214"/>
      <c r="AR446" s="214"/>
      <c r="AS446" s="214"/>
      <c r="AT446" s="19"/>
      <c r="AU446" s="19"/>
      <c r="AV446" s="19"/>
      <c r="AW446" s="19"/>
      <c r="AX446" s="19"/>
      <c r="AY446" s="19"/>
      <c r="AZ446" s="19"/>
      <c r="BA446" s="19"/>
      <c r="BB446" s="19"/>
      <c r="BO446" s="12"/>
      <c r="BP446" s="12"/>
      <c r="BQ446" s="12"/>
      <c r="BT446" s="76"/>
    </row>
    <row r="447" spans="1:72">
      <c r="A447" s="19"/>
      <c r="B447" s="19"/>
      <c r="C447" s="19"/>
      <c r="D447" s="19"/>
      <c r="E447" s="89"/>
      <c r="F447" s="89"/>
      <c r="G447" s="19"/>
      <c r="H447" s="90"/>
      <c r="I447" s="90"/>
      <c r="J447" s="19"/>
      <c r="K447" s="19"/>
      <c r="L447" s="19"/>
      <c r="M447" s="19"/>
      <c r="N447" s="19"/>
      <c r="O447" s="19"/>
      <c r="P447" s="19"/>
      <c r="Q447" s="141"/>
      <c r="R447" s="141"/>
      <c r="S447" s="141"/>
      <c r="T447" s="141"/>
      <c r="U447" s="141"/>
      <c r="V447" s="141"/>
      <c r="W447" s="141"/>
      <c r="X447" s="141"/>
      <c r="Y447" s="19"/>
      <c r="Z447" s="19"/>
      <c r="AA447" s="19"/>
      <c r="AB447" s="377">
        <v>7</v>
      </c>
      <c r="AC447" s="345">
        <f t="array" ref="AC447">IF(COUNT(IF($Q$5:$Q$54=$AB447,IF($A$5:$A$54=AC$439,$S$5:$S$54,"-")))=0,"-",COUNT(IF($Q$5:$Q$54=$AB447,IF($A$5:$A$54=AC$439,$S$5:$S$54,"-"))))</f>
        <v>2</v>
      </c>
      <c r="AD447" s="345">
        <f t="array" ref="AD447">IF(COUNT(IF($Q$5:$Q$54=$AB447,IF($A$5:$A$54=AD$439,$S$5:$S$54,"-")))=0,"-",COUNT(IF($Q$5:$Q$54=$AB447,IF($A$5:$A$54=AD$439,$S$5:$S$54,"-"))))</f>
        <v>5</v>
      </c>
      <c r="AE447" s="345" t="str">
        <f t="array" ref="AE447">IF(COUNT(IF($Q$5:$Q$54=$AB447,IF($A$5:$A$54=AE$439,$S$5:$S$54,"-")))=0,"-",COUNT(IF($Q$5:$Q$54=$AB447,IF($A$5:$A$54=AE$439,$S$5:$S$54,"-"))))</f>
        <v>-</v>
      </c>
      <c r="AF447" s="345" t="str">
        <f t="array" ref="AF447">IF(COUNT(IF($Q$5:$Q$54=$AB447,IF($A$5:$A$54=AF$439,$S$5:$S$54,"-")))=0,"-",COUNT(IF($Q$5:$Q$54=$AB447,IF($A$5:$A$54=AF$439,$S$5:$S$54,"-"))))</f>
        <v>-</v>
      </c>
      <c r="AG447" s="345" t="str">
        <f t="array" ref="AG447">IF(COUNT(IF($Q$5:$Q$54=$AB447,IF($A$5:$A$54=AG$439,$S$5:$S$54,"-")))=0,"-",COUNT(IF($Q$5:$Q$54=$AB447,IF($A$5:$A$54=AG$439,$S$5:$S$54,"-"))))</f>
        <v>-</v>
      </c>
      <c r="AH447" s="345" t="str">
        <f t="array" ref="AH447">IF(COUNT(IF($Q$5:$Q$54=$AB447,IF($A$5:$A$54=AH$439,$S$5:$S$54,"-")))=0,"-",COUNT(IF($Q$5:$Q$54=$AB447,IF($A$5:$A$54=AH$439,$S$5:$S$54,"-"))))</f>
        <v>-</v>
      </c>
      <c r="AI447" s="345" t="str">
        <f t="array" ref="AI447">IF(COUNT(IF($Q$5:$Q$54=$AB447,IF($A$5:$A$54=AI$439,$S$5:$S$54,"-")))=0,"-",COUNT(IF($Q$5:$Q$54=$AB447,IF($A$5:$A$54=AI$439,$S$5:$S$54,"-"))))</f>
        <v>-</v>
      </c>
      <c r="AJ447" s="345" t="str">
        <f t="array" ref="AJ447">IF(COUNT(IF($Q$5:$Q$54=$AB447,IF($A$5:$A$54=AJ$439,$S$5:$S$54,"-")))=0,"-",COUNT(IF($Q$5:$Q$54=$AB447,IF($A$5:$A$54=AJ$439,$S$5:$S$54,"-"))))</f>
        <v>-</v>
      </c>
      <c r="AK447" s="345" t="str">
        <f t="array" ref="AK447">IF(COUNT(IF($Q$5:$Q$54=$AB447,IF($A$5:$A$54=AK$439,$S$5:$S$54,"-")))=0,"-",COUNT(IF($Q$5:$Q$54=$AB447,IF($A$5:$A$54=AK$439,$S$5:$S$54,"-"))))</f>
        <v>-</v>
      </c>
      <c r="AL447" s="345" t="str">
        <f t="array" ref="AL447">IF(COUNT(IF($Q$5:$Q$54=$AB447,IF($A$5:$A$54=AL$439,$S$5:$S$54,"-")))=0,"-",COUNT(IF($Q$5:$Q$54=$AB447,IF($A$5:$A$54=AL$439,$S$5:$S$54,"-"))))</f>
        <v>-</v>
      </c>
      <c r="AM447" s="345" t="str">
        <f t="array" ref="AM447">IF(COUNT(IF($Q$5:$Q$54=$AB447,IF($A$5:$A$54=AM$439,$S$5:$S$54,"-")))=0,"-",COUNT(IF($Q$5:$Q$54=$AB447,IF($A$5:$A$54=AM$439,$S$5:$S$54,"-"))))</f>
        <v>-</v>
      </c>
      <c r="AN447" s="345" t="str">
        <f t="array" ref="AN447">IF(COUNT(IF($Q$5:$Q$54=$AB447,IF($A$5:$A$54=AN$439,$S$5:$S$54,"-")))=0,"-",COUNT(IF($Q$5:$Q$54=$AB447,IF($A$5:$A$54=AN$439,$S$5:$S$54,"-"))))</f>
        <v>-</v>
      </c>
      <c r="AO447" s="401">
        <f t="shared" si="43"/>
        <v>7</v>
      </c>
      <c r="AP447" s="68"/>
      <c r="AQ447" s="214"/>
      <c r="AR447" s="214"/>
      <c r="AS447" s="214"/>
      <c r="AT447" s="19"/>
      <c r="AU447" s="19"/>
      <c r="AV447" s="19"/>
      <c r="AW447" s="19"/>
      <c r="AX447" s="19"/>
      <c r="AY447" s="19"/>
      <c r="AZ447" s="19"/>
      <c r="BA447" s="19"/>
      <c r="BB447" s="19"/>
      <c r="BO447" s="12"/>
      <c r="BP447" s="12"/>
      <c r="BQ447" s="12"/>
      <c r="BT447" s="76"/>
    </row>
    <row r="448" spans="1:72">
      <c r="A448" s="19"/>
      <c r="B448" s="19"/>
      <c r="C448" s="19"/>
      <c r="D448" s="19"/>
      <c r="E448" s="89"/>
      <c r="F448" s="89"/>
      <c r="G448" s="19"/>
      <c r="H448" s="90"/>
      <c r="I448" s="90"/>
      <c r="J448" s="19"/>
      <c r="K448" s="19"/>
      <c r="L448" s="19"/>
      <c r="M448" s="19"/>
      <c r="N448" s="19"/>
      <c r="O448" s="19"/>
      <c r="P448" s="19"/>
      <c r="Q448" s="141"/>
      <c r="R448" s="141"/>
      <c r="S448" s="141"/>
      <c r="T448" s="141"/>
      <c r="U448" s="141"/>
      <c r="V448" s="141"/>
      <c r="W448" s="141"/>
      <c r="X448" s="141"/>
      <c r="Y448" s="19"/>
      <c r="Z448" s="19"/>
      <c r="AA448" s="19"/>
      <c r="AB448" s="377">
        <v>8</v>
      </c>
      <c r="AC448" s="345" t="str">
        <f t="array" ref="AC448">IF(COUNT(IF($Q$5:$Q$54=$AB448,IF($A$5:$A$54=AC$439,$S$5:$S$54,"-")))=0,"-",COUNT(IF($Q$5:$Q$54=$AB448,IF($A$5:$A$54=AC$439,$S$5:$S$54,"-"))))</f>
        <v>-</v>
      </c>
      <c r="AD448" s="345">
        <f t="array" ref="AD448">IF(COUNT(IF($Q$5:$Q$54=$AB448,IF($A$5:$A$54=AD$439,$S$5:$S$54,"-")))=0,"-",COUNT(IF($Q$5:$Q$54=$AB448,IF($A$5:$A$54=AD$439,$S$5:$S$54,"-"))))</f>
        <v>4</v>
      </c>
      <c r="AE448" s="345" t="str">
        <f t="array" ref="AE448">IF(COUNT(IF($Q$5:$Q$54=$AB448,IF($A$5:$A$54=AE$439,$S$5:$S$54,"-")))=0,"-",COUNT(IF($Q$5:$Q$54=$AB448,IF($A$5:$A$54=AE$439,$S$5:$S$54,"-"))))</f>
        <v>-</v>
      </c>
      <c r="AF448" s="345" t="str">
        <f t="array" ref="AF448">IF(COUNT(IF($Q$5:$Q$54=$AB448,IF($A$5:$A$54=AF$439,$S$5:$S$54,"-")))=0,"-",COUNT(IF($Q$5:$Q$54=$AB448,IF($A$5:$A$54=AF$439,$S$5:$S$54,"-"))))</f>
        <v>-</v>
      </c>
      <c r="AG448" s="345" t="str">
        <f t="array" ref="AG448">IF(COUNT(IF($Q$5:$Q$54=$AB448,IF($A$5:$A$54=AG$439,$S$5:$S$54,"-")))=0,"-",COUNT(IF($Q$5:$Q$54=$AB448,IF($A$5:$A$54=AG$439,$S$5:$S$54,"-"))))</f>
        <v>-</v>
      </c>
      <c r="AH448" s="345" t="str">
        <f t="array" ref="AH448">IF(COUNT(IF($Q$5:$Q$54=$AB448,IF($A$5:$A$54=AH$439,$S$5:$S$54,"-")))=0,"-",COUNT(IF($Q$5:$Q$54=$AB448,IF($A$5:$A$54=AH$439,$S$5:$S$54,"-"))))</f>
        <v>-</v>
      </c>
      <c r="AI448" s="345" t="str">
        <f t="array" ref="AI448">IF(COUNT(IF($Q$5:$Q$54=$AB448,IF($A$5:$A$54=AI$439,$S$5:$S$54,"-")))=0,"-",COUNT(IF($Q$5:$Q$54=$AB448,IF($A$5:$A$54=AI$439,$S$5:$S$54,"-"))))</f>
        <v>-</v>
      </c>
      <c r="AJ448" s="345" t="str">
        <f t="array" ref="AJ448">IF(COUNT(IF($Q$5:$Q$54=$AB448,IF($A$5:$A$54=AJ$439,$S$5:$S$54,"-")))=0,"-",COUNT(IF($Q$5:$Q$54=$AB448,IF($A$5:$A$54=AJ$439,$S$5:$S$54,"-"))))</f>
        <v>-</v>
      </c>
      <c r="AK448" s="345" t="str">
        <f t="array" ref="AK448">IF(COUNT(IF($Q$5:$Q$54=$AB448,IF($A$5:$A$54=AK$439,$S$5:$S$54,"-")))=0,"-",COUNT(IF($Q$5:$Q$54=$AB448,IF($A$5:$A$54=AK$439,$S$5:$S$54,"-"))))</f>
        <v>-</v>
      </c>
      <c r="AL448" s="345" t="str">
        <f t="array" ref="AL448">IF(COUNT(IF($Q$5:$Q$54=$AB448,IF($A$5:$A$54=AL$439,$S$5:$S$54,"-")))=0,"-",COUNT(IF($Q$5:$Q$54=$AB448,IF($A$5:$A$54=AL$439,$S$5:$S$54,"-"))))</f>
        <v>-</v>
      </c>
      <c r="AM448" s="345" t="str">
        <f t="array" ref="AM448">IF(COUNT(IF($Q$5:$Q$54=$AB448,IF($A$5:$A$54=AM$439,$S$5:$S$54,"-")))=0,"-",COUNT(IF($Q$5:$Q$54=$AB448,IF($A$5:$A$54=AM$439,$S$5:$S$54,"-"))))</f>
        <v>-</v>
      </c>
      <c r="AN448" s="345" t="str">
        <f t="array" ref="AN448">IF(COUNT(IF($Q$5:$Q$54=$AB448,IF($A$5:$A$54=AN$439,$S$5:$S$54,"-")))=0,"-",COUNT(IF($Q$5:$Q$54=$AB448,IF($A$5:$A$54=AN$439,$S$5:$S$54,"-"))))</f>
        <v>-</v>
      </c>
      <c r="AO448" s="401">
        <f t="shared" si="43"/>
        <v>4</v>
      </c>
      <c r="AP448" s="68"/>
      <c r="AQ448" s="214"/>
      <c r="AR448" s="214"/>
      <c r="AS448" s="214"/>
      <c r="AT448" s="19"/>
      <c r="AU448" s="19"/>
      <c r="AV448" s="19"/>
      <c r="AW448" s="19"/>
      <c r="AX448" s="19"/>
      <c r="AY448" s="19"/>
      <c r="AZ448" s="19"/>
      <c r="BA448" s="19"/>
      <c r="BB448" s="19"/>
      <c r="BO448" s="12"/>
      <c r="BP448" s="12"/>
      <c r="BQ448" s="12"/>
      <c r="BT448" s="76"/>
    </row>
    <row r="449" spans="1:72">
      <c r="A449" s="19"/>
      <c r="B449" s="19"/>
      <c r="C449" s="19"/>
      <c r="D449" s="19"/>
      <c r="E449" s="89"/>
      <c r="F449" s="89"/>
      <c r="G449" s="19"/>
      <c r="H449" s="90"/>
      <c r="I449" s="90"/>
      <c r="J449" s="19"/>
      <c r="K449" s="19"/>
      <c r="L449" s="19"/>
      <c r="M449" s="19"/>
      <c r="N449" s="19"/>
      <c r="O449" s="19"/>
      <c r="P449" s="19"/>
      <c r="Q449" s="141"/>
      <c r="R449" s="141"/>
      <c r="S449" s="141"/>
      <c r="T449" s="141"/>
      <c r="U449" s="141"/>
      <c r="V449" s="141"/>
      <c r="W449" s="141"/>
      <c r="X449" s="141"/>
      <c r="Y449" s="19"/>
      <c r="Z449" s="19"/>
      <c r="AA449" s="19"/>
      <c r="AB449" s="377">
        <v>9</v>
      </c>
      <c r="AC449" s="345" t="str">
        <f t="array" ref="AC449">IF(COUNT(IF($Q$5:$Q$54=$AB449,IF($A$5:$A$54=AC$439,$S$5:$S$54,"-")))=0,"-",COUNT(IF($Q$5:$Q$54=$AB449,IF($A$5:$A$54=AC$439,$S$5:$S$54,"-"))))</f>
        <v>-</v>
      </c>
      <c r="AD449" s="345">
        <f t="array" ref="AD449">IF(COUNT(IF($Q$5:$Q$54=$AB449,IF($A$5:$A$54=AD$439,$S$5:$S$54,"-")))=0,"-",COUNT(IF($Q$5:$Q$54=$AB449,IF($A$5:$A$54=AD$439,$S$5:$S$54,"-"))))</f>
        <v>2</v>
      </c>
      <c r="AE449" s="345" t="str">
        <f t="array" ref="AE449">IF(COUNT(IF($Q$5:$Q$54=$AB449,IF($A$5:$A$54=AE$439,$S$5:$S$54,"-")))=0,"-",COUNT(IF($Q$5:$Q$54=$AB449,IF($A$5:$A$54=AE$439,$S$5:$S$54,"-"))))</f>
        <v>-</v>
      </c>
      <c r="AF449" s="345" t="str">
        <f t="array" ref="AF449">IF(COUNT(IF($Q$5:$Q$54=$AB449,IF($A$5:$A$54=AF$439,$S$5:$S$54,"-")))=0,"-",COUNT(IF($Q$5:$Q$54=$AB449,IF($A$5:$A$54=AF$439,$S$5:$S$54,"-"))))</f>
        <v>-</v>
      </c>
      <c r="AG449" s="345" t="str">
        <f t="array" ref="AG449">IF(COUNT(IF($Q$5:$Q$54=$AB449,IF($A$5:$A$54=AG$439,$S$5:$S$54,"-")))=0,"-",COUNT(IF($Q$5:$Q$54=$AB449,IF($A$5:$A$54=AG$439,$S$5:$S$54,"-"))))</f>
        <v>-</v>
      </c>
      <c r="AH449" s="345" t="str">
        <f t="array" ref="AH449">IF(COUNT(IF($Q$5:$Q$54=$AB449,IF($A$5:$A$54=AH$439,$S$5:$S$54,"-")))=0,"-",COUNT(IF($Q$5:$Q$54=$AB449,IF($A$5:$A$54=AH$439,$S$5:$S$54,"-"))))</f>
        <v>-</v>
      </c>
      <c r="AI449" s="345" t="str">
        <f t="array" ref="AI449">IF(COUNT(IF($Q$5:$Q$54=$AB449,IF($A$5:$A$54=AI$439,$S$5:$S$54,"-")))=0,"-",COUNT(IF($Q$5:$Q$54=$AB449,IF($A$5:$A$54=AI$439,$S$5:$S$54,"-"))))</f>
        <v>-</v>
      </c>
      <c r="AJ449" s="345" t="str">
        <f t="array" ref="AJ449">IF(COUNT(IF($Q$5:$Q$54=$AB449,IF($A$5:$A$54=AJ$439,$S$5:$S$54,"-")))=0,"-",COUNT(IF($Q$5:$Q$54=$AB449,IF($A$5:$A$54=AJ$439,$S$5:$S$54,"-"))))</f>
        <v>-</v>
      </c>
      <c r="AK449" s="345" t="str">
        <f t="array" ref="AK449">IF(COUNT(IF($Q$5:$Q$54=$AB449,IF($A$5:$A$54=AK$439,$S$5:$S$54,"-")))=0,"-",COUNT(IF($Q$5:$Q$54=$AB449,IF($A$5:$A$54=AK$439,$S$5:$S$54,"-"))))</f>
        <v>-</v>
      </c>
      <c r="AL449" s="345" t="str">
        <f t="array" ref="AL449">IF(COUNT(IF($Q$5:$Q$54=$AB449,IF($A$5:$A$54=AL$439,$S$5:$S$54,"-")))=0,"-",COUNT(IF($Q$5:$Q$54=$AB449,IF($A$5:$A$54=AL$439,$S$5:$S$54,"-"))))</f>
        <v>-</v>
      </c>
      <c r="AM449" s="345" t="str">
        <f t="array" ref="AM449">IF(COUNT(IF($Q$5:$Q$54=$AB449,IF($A$5:$A$54=AM$439,$S$5:$S$54,"-")))=0,"-",COUNT(IF($Q$5:$Q$54=$AB449,IF($A$5:$A$54=AM$439,$S$5:$S$54,"-"))))</f>
        <v>-</v>
      </c>
      <c r="AN449" s="345" t="str">
        <f t="array" ref="AN449">IF(COUNT(IF($Q$5:$Q$54=$AB449,IF($A$5:$A$54=AN$439,$S$5:$S$54,"-")))=0,"-",COUNT(IF($Q$5:$Q$54=$AB449,IF($A$5:$A$54=AN$439,$S$5:$S$54,"-"))))</f>
        <v>-</v>
      </c>
      <c r="AO449" s="401">
        <f t="shared" si="43"/>
        <v>2</v>
      </c>
      <c r="AP449" s="68"/>
      <c r="AQ449" s="214"/>
      <c r="AR449" s="214"/>
      <c r="AS449" s="214"/>
      <c r="AT449" s="19"/>
      <c r="AU449" s="19"/>
      <c r="AV449" s="19"/>
      <c r="AW449" s="19"/>
      <c r="AX449" s="19"/>
      <c r="AY449" s="19"/>
      <c r="AZ449" s="19"/>
      <c r="BA449" s="19"/>
      <c r="BB449" s="19"/>
      <c r="BO449" s="12"/>
      <c r="BP449" s="12"/>
      <c r="BQ449" s="12"/>
      <c r="BT449" s="76"/>
    </row>
    <row r="450" spans="1:72">
      <c r="A450" s="19"/>
      <c r="B450" s="19"/>
      <c r="C450" s="19"/>
      <c r="D450" s="19"/>
      <c r="E450" s="89"/>
      <c r="F450" s="89"/>
      <c r="G450" s="19"/>
      <c r="H450" s="90"/>
      <c r="I450" s="90"/>
      <c r="J450" s="19"/>
      <c r="K450" s="19"/>
      <c r="L450" s="19"/>
      <c r="M450" s="19"/>
      <c r="N450" s="19"/>
      <c r="O450" s="19"/>
      <c r="P450" s="19"/>
      <c r="Q450" s="141"/>
      <c r="R450" s="141"/>
      <c r="S450" s="141"/>
      <c r="T450" s="141"/>
      <c r="U450" s="141"/>
      <c r="V450" s="141"/>
      <c r="W450" s="141"/>
      <c r="X450" s="141"/>
      <c r="Y450" s="19"/>
      <c r="Z450" s="19"/>
      <c r="AA450" s="19"/>
      <c r="AB450" s="377">
        <v>10</v>
      </c>
      <c r="AC450" s="345" t="str">
        <f t="array" ref="AC450">IF(COUNT(IF($Q$5:$Q$54=$AB450,IF($A$5:$A$54=AC$439,$S$5:$S$54,"-")))=0,"-",COUNT(IF($Q$5:$Q$54=$AB450,IF($A$5:$A$54=AC$439,$S$5:$S$54,"-"))))</f>
        <v>-</v>
      </c>
      <c r="AD450" s="345">
        <f t="array" ref="AD450">IF(COUNT(IF($Q$5:$Q$54=$AB450,IF($A$5:$A$54=AD$439,$S$5:$S$54,"-")))=0,"-",COUNT(IF($Q$5:$Q$54=$AB450,IF($A$5:$A$54=AD$439,$S$5:$S$54,"-"))))</f>
        <v>4</v>
      </c>
      <c r="AE450" s="345" t="str">
        <f t="array" ref="AE450">IF(COUNT(IF($Q$5:$Q$54=$AB450,IF($A$5:$A$54=AE$439,$S$5:$S$54,"-")))=0,"-",COUNT(IF($Q$5:$Q$54=$AB450,IF($A$5:$A$54=AE$439,$S$5:$S$54,"-"))))</f>
        <v>-</v>
      </c>
      <c r="AF450" s="345" t="str">
        <f t="array" ref="AF450">IF(COUNT(IF($Q$5:$Q$54=$AB450,IF($A$5:$A$54=AF$439,$S$5:$S$54,"-")))=0,"-",COUNT(IF($Q$5:$Q$54=$AB450,IF($A$5:$A$54=AF$439,$S$5:$S$54,"-"))))</f>
        <v>-</v>
      </c>
      <c r="AG450" s="345" t="str">
        <f t="array" ref="AG450">IF(COUNT(IF($Q$5:$Q$54=$AB450,IF($A$5:$A$54=AG$439,$S$5:$S$54,"-")))=0,"-",COUNT(IF($Q$5:$Q$54=$AB450,IF($A$5:$A$54=AG$439,$S$5:$S$54,"-"))))</f>
        <v>-</v>
      </c>
      <c r="AH450" s="345" t="str">
        <f t="array" ref="AH450">IF(COUNT(IF($Q$5:$Q$54=$AB450,IF($A$5:$A$54=AH$439,$S$5:$S$54,"-")))=0,"-",COUNT(IF($Q$5:$Q$54=$AB450,IF($A$5:$A$54=AH$439,$S$5:$S$54,"-"))))</f>
        <v>-</v>
      </c>
      <c r="AI450" s="345" t="str">
        <f t="array" ref="AI450">IF(COUNT(IF($Q$5:$Q$54=$AB450,IF($A$5:$A$54=AI$439,$S$5:$S$54,"-")))=0,"-",COUNT(IF($Q$5:$Q$54=$AB450,IF($A$5:$A$54=AI$439,$S$5:$S$54,"-"))))</f>
        <v>-</v>
      </c>
      <c r="AJ450" s="345" t="str">
        <f t="array" ref="AJ450">IF(COUNT(IF($Q$5:$Q$54=$AB450,IF($A$5:$A$54=AJ$439,$S$5:$S$54,"-")))=0,"-",COUNT(IF($Q$5:$Q$54=$AB450,IF($A$5:$A$54=AJ$439,$S$5:$S$54,"-"))))</f>
        <v>-</v>
      </c>
      <c r="AK450" s="345" t="str">
        <f t="array" ref="AK450">IF(COUNT(IF($Q$5:$Q$54=$AB450,IF($A$5:$A$54=AK$439,$S$5:$S$54,"-")))=0,"-",COUNT(IF($Q$5:$Q$54=$AB450,IF($A$5:$A$54=AK$439,$S$5:$S$54,"-"))))</f>
        <v>-</v>
      </c>
      <c r="AL450" s="345" t="str">
        <f t="array" ref="AL450">IF(COUNT(IF($Q$5:$Q$54=$AB450,IF($A$5:$A$54=AL$439,$S$5:$S$54,"-")))=0,"-",COUNT(IF($Q$5:$Q$54=$AB450,IF($A$5:$A$54=AL$439,$S$5:$S$54,"-"))))</f>
        <v>-</v>
      </c>
      <c r="AM450" s="345" t="str">
        <f t="array" ref="AM450">IF(COUNT(IF($Q$5:$Q$54=$AB450,IF($A$5:$A$54=AM$439,$S$5:$S$54,"-")))=0,"-",COUNT(IF($Q$5:$Q$54=$AB450,IF($A$5:$A$54=AM$439,$S$5:$S$54,"-"))))</f>
        <v>-</v>
      </c>
      <c r="AN450" s="345" t="str">
        <f t="array" ref="AN450">IF(COUNT(IF($Q$5:$Q$54=$AB450,IF($A$5:$A$54=AN$439,$S$5:$S$54,"-")))=0,"-",COUNT(IF($Q$5:$Q$54=$AB450,IF($A$5:$A$54=AN$439,$S$5:$S$54,"-"))))</f>
        <v>-</v>
      </c>
      <c r="AO450" s="401">
        <f t="shared" si="43"/>
        <v>4</v>
      </c>
      <c r="AP450" s="68"/>
      <c r="AQ450" s="214"/>
      <c r="AR450" s="214"/>
      <c r="AS450" s="214"/>
      <c r="AT450" s="19"/>
      <c r="AU450" s="19"/>
      <c r="AV450" s="19"/>
      <c r="AW450" s="19"/>
      <c r="AX450" s="19"/>
      <c r="AY450" s="19"/>
      <c r="AZ450" s="19"/>
      <c r="BA450" s="19"/>
      <c r="BB450" s="19"/>
      <c r="BO450" s="12"/>
      <c r="BP450" s="12"/>
      <c r="BQ450" s="12"/>
      <c r="BT450" s="76"/>
    </row>
    <row r="451" spans="1:72">
      <c r="A451" s="19"/>
      <c r="B451" s="19"/>
      <c r="C451" s="19"/>
      <c r="D451" s="19"/>
      <c r="E451" s="89"/>
      <c r="F451" s="89"/>
      <c r="G451" s="19"/>
      <c r="H451" s="90"/>
      <c r="I451" s="90"/>
      <c r="J451" s="19"/>
      <c r="K451" s="19"/>
      <c r="L451" s="19"/>
      <c r="M451" s="19"/>
      <c r="N451" s="19"/>
      <c r="O451" s="19"/>
      <c r="P451" s="19"/>
      <c r="Q451" s="141"/>
      <c r="R451" s="141"/>
      <c r="S451" s="141"/>
      <c r="T451" s="141"/>
      <c r="U451" s="141"/>
      <c r="V451" s="141"/>
      <c r="W451" s="141"/>
      <c r="X451" s="141"/>
      <c r="Y451" s="19"/>
      <c r="Z451" s="19"/>
      <c r="AA451" s="19"/>
      <c r="AB451" s="377">
        <v>11</v>
      </c>
      <c r="AC451" s="345" t="str">
        <f t="array" ref="AC451">IF(COUNT(IF($Q$5:$Q$54=$AB451,IF($A$5:$A$54=AC$439,$S$5:$S$54,"-")))=0,"-",COUNT(IF($Q$5:$Q$54=$AB451,IF($A$5:$A$54=AC$439,$S$5:$S$54,"-"))))</f>
        <v>-</v>
      </c>
      <c r="AD451" s="345">
        <f t="array" ref="AD451">IF(COUNT(IF($Q$5:$Q$54=$AB451,IF($A$5:$A$54=AD$439,$S$5:$S$54,"-")))=0,"-",COUNT(IF($Q$5:$Q$54=$AB451,IF($A$5:$A$54=AD$439,$S$5:$S$54,"-"))))</f>
        <v>3</v>
      </c>
      <c r="AE451" s="345" t="str">
        <f t="array" ref="AE451">IF(COUNT(IF($Q$5:$Q$54=$AB451,IF($A$5:$A$54=AE$439,$S$5:$S$54,"-")))=0,"-",COUNT(IF($Q$5:$Q$54=$AB451,IF($A$5:$A$54=AE$439,$S$5:$S$54,"-"))))</f>
        <v>-</v>
      </c>
      <c r="AF451" s="345" t="str">
        <f t="array" ref="AF451">IF(COUNT(IF($Q$5:$Q$54=$AB451,IF($A$5:$A$54=AF$439,$S$5:$S$54,"-")))=0,"-",COUNT(IF($Q$5:$Q$54=$AB451,IF($A$5:$A$54=AF$439,$S$5:$S$54,"-"))))</f>
        <v>-</v>
      </c>
      <c r="AG451" s="345" t="str">
        <f t="array" ref="AG451">IF(COUNT(IF($Q$5:$Q$54=$AB451,IF($A$5:$A$54=AG$439,$S$5:$S$54,"-")))=0,"-",COUNT(IF($Q$5:$Q$54=$AB451,IF($A$5:$A$54=AG$439,$S$5:$S$54,"-"))))</f>
        <v>-</v>
      </c>
      <c r="AH451" s="345" t="str">
        <f t="array" ref="AH451">IF(COUNT(IF($Q$5:$Q$54=$AB451,IF($A$5:$A$54=AH$439,$S$5:$S$54,"-")))=0,"-",COUNT(IF($Q$5:$Q$54=$AB451,IF($A$5:$A$54=AH$439,$S$5:$S$54,"-"))))</f>
        <v>-</v>
      </c>
      <c r="AI451" s="345" t="str">
        <f t="array" ref="AI451">IF(COUNT(IF($Q$5:$Q$54=$AB451,IF($A$5:$A$54=AI$439,$S$5:$S$54,"-")))=0,"-",COUNT(IF($Q$5:$Q$54=$AB451,IF($A$5:$A$54=AI$439,$S$5:$S$54,"-"))))</f>
        <v>-</v>
      </c>
      <c r="AJ451" s="345" t="str">
        <f t="array" ref="AJ451">IF(COUNT(IF($Q$5:$Q$54=$AB451,IF($A$5:$A$54=AJ$439,$S$5:$S$54,"-")))=0,"-",COUNT(IF($Q$5:$Q$54=$AB451,IF($A$5:$A$54=AJ$439,$S$5:$S$54,"-"))))</f>
        <v>-</v>
      </c>
      <c r="AK451" s="345" t="str">
        <f t="array" ref="AK451">IF(COUNT(IF($Q$5:$Q$54=$AB451,IF($A$5:$A$54=AK$439,$S$5:$S$54,"-")))=0,"-",COUNT(IF($Q$5:$Q$54=$AB451,IF($A$5:$A$54=AK$439,$S$5:$S$54,"-"))))</f>
        <v>-</v>
      </c>
      <c r="AL451" s="345" t="str">
        <f t="array" ref="AL451">IF(COUNT(IF($Q$5:$Q$54=$AB451,IF($A$5:$A$54=AL$439,$S$5:$S$54,"-")))=0,"-",COUNT(IF($Q$5:$Q$54=$AB451,IF($A$5:$A$54=AL$439,$S$5:$S$54,"-"))))</f>
        <v>-</v>
      </c>
      <c r="AM451" s="345" t="str">
        <f t="array" ref="AM451">IF(COUNT(IF($Q$5:$Q$54=$AB451,IF($A$5:$A$54=AM$439,$S$5:$S$54,"-")))=0,"-",COUNT(IF($Q$5:$Q$54=$AB451,IF($A$5:$A$54=AM$439,$S$5:$S$54,"-"))))</f>
        <v>-</v>
      </c>
      <c r="AN451" s="345" t="str">
        <f t="array" ref="AN451">IF(COUNT(IF($Q$5:$Q$54=$AB451,IF($A$5:$A$54=AN$439,$S$5:$S$54,"-")))=0,"-",COUNT(IF($Q$5:$Q$54=$AB451,IF($A$5:$A$54=AN$439,$S$5:$S$54,"-"))))</f>
        <v>-</v>
      </c>
      <c r="AO451" s="401">
        <f t="shared" si="43"/>
        <v>3</v>
      </c>
      <c r="AP451" s="68"/>
      <c r="AQ451" s="214"/>
      <c r="AR451" s="214"/>
      <c r="AS451" s="214"/>
      <c r="AT451" s="19"/>
      <c r="AU451" s="19"/>
      <c r="AV451" s="19"/>
      <c r="AW451" s="19"/>
      <c r="AX451" s="19"/>
      <c r="AY451" s="19"/>
      <c r="AZ451" s="19"/>
      <c r="BA451" s="19"/>
      <c r="BB451" s="19"/>
      <c r="BO451" s="12"/>
      <c r="BP451" s="12"/>
      <c r="BQ451" s="12"/>
      <c r="BT451" s="76"/>
    </row>
    <row r="452" spans="1:72">
      <c r="A452" s="19"/>
      <c r="B452" s="19"/>
      <c r="C452" s="19"/>
      <c r="D452" s="19"/>
      <c r="E452" s="89"/>
      <c r="F452" s="89"/>
      <c r="G452" s="19"/>
      <c r="H452" s="90"/>
      <c r="I452" s="90"/>
      <c r="J452" s="19"/>
      <c r="K452" s="19"/>
      <c r="L452" s="19"/>
      <c r="M452" s="19"/>
      <c r="N452" s="19"/>
      <c r="O452" s="19"/>
      <c r="P452" s="19"/>
      <c r="Q452" s="141"/>
      <c r="R452" s="141"/>
      <c r="S452" s="141"/>
      <c r="T452" s="141"/>
      <c r="U452" s="141"/>
      <c r="V452" s="141"/>
      <c r="W452" s="141"/>
      <c r="X452" s="141"/>
      <c r="Y452" s="19"/>
      <c r="Z452" s="19"/>
      <c r="AA452" s="19"/>
      <c r="AB452" s="377">
        <v>12</v>
      </c>
      <c r="AC452" s="345" t="str">
        <f t="array" ref="AC452">IF(COUNT(IF($Q$5:$Q$54=$AB452,IF($A$5:$A$54=AC$439,$S$5:$S$54,"-")))=0,"-",COUNT(IF($Q$5:$Q$54=$AB452,IF($A$5:$A$54=AC$439,$S$5:$S$54,"-"))))</f>
        <v>-</v>
      </c>
      <c r="AD452" s="345">
        <f t="array" ref="AD452">IF(COUNT(IF($Q$5:$Q$54=$AB452,IF($A$5:$A$54=AD$439,$S$5:$S$54,"-")))=0,"-",COUNT(IF($Q$5:$Q$54=$AB452,IF($A$5:$A$54=AD$439,$S$5:$S$54,"-"))))</f>
        <v>1</v>
      </c>
      <c r="AE452" s="345" t="str">
        <f t="array" ref="AE452">IF(COUNT(IF($Q$5:$Q$54=$AB452,IF($A$5:$A$54=AE$439,$S$5:$S$54,"-")))=0,"-",COUNT(IF($Q$5:$Q$54=$AB452,IF($A$5:$A$54=AE$439,$S$5:$S$54,"-"))))</f>
        <v>-</v>
      </c>
      <c r="AF452" s="345" t="str">
        <f t="array" ref="AF452">IF(COUNT(IF($Q$5:$Q$54=$AB452,IF($A$5:$A$54=AF$439,$S$5:$S$54,"-")))=0,"-",COUNT(IF($Q$5:$Q$54=$AB452,IF($A$5:$A$54=AF$439,$S$5:$S$54,"-"))))</f>
        <v>-</v>
      </c>
      <c r="AG452" s="345" t="str">
        <f t="array" ref="AG452">IF(COUNT(IF($Q$5:$Q$54=$AB452,IF($A$5:$A$54=AG$439,$S$5:$S$54,"-")))=0,"-",COUNT(IF($Q$5:$Q$54=$AB452,IF($A$5:$A$54=AG$439,$S$5:$S$54,"-"))))</f>
        <v>-</v>
      </c>
      <c r="AH452" s="345" t="str">
        <f t="array" ref="AH452">IF(COUNT(IF($Q$5:$Q$54=$AB452,IF($A$5:$A$54=AH$439,$S$5:$S$54,"-")))=0,"-",COUNT(IF($Q$5:$Q$54=$AB452,IF($A$5:$A$54=AH$439,$S$5:$S$54,"-"))))</f>
        <v>-</v>
      </c>
      <c r="AI452" s="345" t="str">
        <f t="array" ref="AI452">IF(COUNT(IF($Q$5:$Q$54=$AB452,IF($A$5:$A$54=AI$439,$S$5:$S$54,"-")))=0,"-",COUNT(IF($Q$5:$Q$54=$AB452,IF($A$5:$A$54=AI$439,$S$5:$S$54,"-"))))</f>
        <v>-</v>
      </c>
      <c r="AJ452" s="345" t="str">
        <f t="array" ref="AJ452">IF(COUNT(IF($Q$5:$Q$54=$AB452,IF($A$5:$A$54=AJ$439,$S$5:$S$54,"-")))=0,"-",COUNT(IF($Q$5:$Q$54=$AB452,IF($A$5:$A$54=AJ$439,$S$5:$S$54,"-"))))</f>
        <v>-</v>
      </c>
      <c r="AK452" s="345" t="str">
        <f t="array" ref="AK452">IF(COUNT(IF($Q$5:$Q$54=$AB452,IF($A$5:$A$54=AK$439,$S$5:$S$54,"-")))=0,"-",COUNT(IF($Q$5:$Q$54=$AB452,IF($A$5:$A$54=AK$439,$S$5:$S$54,"-"))))</f>
        <v>-</v>
      </c>
      <c r="AL452" s="345" t="str">
        <f t="array" ref="AL452">IF(COUNT(IF($Q$5:$Q$54=$AB452,IF($A$5:$A$54=AL$439,$S$5:$S$54,"-")))=0,"-",COUNT(IF($Q$5:$Q$54=$AB452,IF($A$5:$A$54=AL$439,$S$5:$S$54,"-"))))</f>
        <v>-</v>
      </c>
      <c r="AM452" s="345" t="str">
        <f t="array" ref="AM452">IF(COUNT(IF($Q$5:$Q$54=$AB452,IF($A$5:$A$54=AM$439,$S$5:$S$54,"-")))=0,"-",COUNT(IF($Q$5:$Q$54=$AB452,IF($A$5:$A$54=AM$439,$S$5:$S$54,"-"))))</f>
        <v>-</v>
      </c>
      <c r="AN452" s="345" t="str">
        <f t="array" ref="AN452">IF(COUNT(IF($Q$5:$Q$54=$AB452,IF($A$5:$A$54=AN$439,$S$5:$S$54,"-")))=0,"-",COUNT(IF($Q$5:$Q$54=$AB452,IF($A$5:$A$54=AN$439,$S$5:$S$54,"-"))))</f>
        <v>-</v>
      </c>
      <c r="AO452" s="401">
        <f t="shared" si="43"/>
        <v>1</v>
      </c>
      <c r="AP452" s="19"/>
      <c r="AQ452" s="8"/>
      <c r="AR452" s="19"/>
      <c r="AS452" s="19"/>
      <c r="AT452" s="19"/>
      <c r="AU452" s="19"/>
      <c r="AV452" s="19"/>
      <c r="AW452" s="19"/>
      <c r="AX452" s="19"/>
      <c r="AY452" s="19"/>
      <c r="AZ452" s="19"/>
      <c r="BA452" s="19"/>
      <c r="BB452" s="19"/>
      <c r="BP452" s="12"/>
      <c r="BQ452" s="12"/>
      <c r="BR452" s="12"/>
    </row>
    <row r="453" spans="1:72">
      <c r="A453" s="19"/>
      <c r="B453" s="19"/>
      <c r="C453" s="19"/>
      <c r="D453" s="19"/>
      <c r="E453" s="89"/>
      <c r="F453" s="89"/>
      <c r="G453" s="19"/>
      <c r="H453" s="90"/>
      <c r="I453" s="90"/>
      <c r="J453" s="19"/>
      <c r="K453" s="19"/>
      <c r="L453" s="19"/>
      <c r="M453" s="19"/>
      <c r="N453" s="19"/>
      <c r="O453" s="19"/>
      <c r="P453" s="19"/>
      <c r="Q453" s="141"/>
      <c r="R453" s="141"/>
      <c r="S453" s="141"/>
      <c r="T453" s="141"/>
      <c r="U453" s="141"/>
      <c r="V453" s="141"/>
      <c r="W453" s="141"/>
      <c r="X453" s="141"/>
      <c r="Y453" s="19"/>
      <c r="Z453" s="19"/>
      <c r="AA453" s="19"/>
      <c r="AB453" s="377">
        <v>13</v>
      </c>
      <c r="AC453" s="345" t="str">
        <f t="array" ref="AC453">IF(COUNT(IF($Q$5:$Q$54=$AB453,IF($A$5:$A$54=AC$439,$S$5:$S$54,"-")))=0,"-",COUNT(IF($Q$5:$Q$54=$AB453,IF($A$5:$A$54=AC$439,$S$5:$S$54,"-"))))</f>
        <v>-</v>
      </c>
      <c r="AD453" s="345" t="str">
        <f t="array" ref="AD453">IF(COUNT(IF($Q$5:$Q$54=$AB453,IF($A$5:$A$54=AD$439,$S$5:$S$54,"-")))=0,"-",COUNT(IF($Q$5:$Q$54=$AB453,IF($A$5:$A$54=AD$439,$S$5:$S$54,"-"))))</f>
        <v>-</v>
      </c>
      <c r="AE453" s="345" t="str">
        <f t="array" ref="AE453">IF(COUNT(IF($Q$5:$Q$54=$AB453,IF($A$5:$A$54=AE$439,$S$5:$S$54,"-")))=0,"-",COUNT(IF($Q$5:$Q$54=$AB453,IF($A$5:$A$54=AE$439,$S$5:$S$54,"-"))))</f>
        <v>-</v>
      </c>
      <c r="AF453" s="345" t="str">
        <f t="array" ref="AF453">IF(COUNT(IF($Q$5:$Q$54=$AB453,IF($A$5:$A$54=AF$439,$S$5:$S$54,"-")))=0,"-",COUNT(IF($Q$5:$Q$54=$AB453,IF($A$5:$A$54=AF$439,$S$5:$S$54,"-"))))</f>
        <v>-</v>
      </c>
      <c r="AG453" s="345" t="str">
        <f t="array" ref="AG453">IF(COUNT(IF($Q$5:$Q$54=$AB453,IF($A$5:$A$54=AG$439,$S$5:$S$54,"-")))=0,"-",COUNT(IF($Q$5:$Q$54=$AB453,IF($A$5:$A$54=AG$439,$S$5:$S$54,"-"))))</f>
        <v>-</v>
      </c>
      <c r="AH453" s="345" t="str">
        <f t="array" ref="AH453">IF(COUNT(IF($Q$5:$Q$54=$AB453,IF($A$5:$A$54=AH$439,$S$5:$S$54,"-")))=0,"-",COUNT(IF($Q$5:$Q$54=$AB453,IF($A$5:$A$54=AH$439,$S$5:$S$54,"-"))))</f>
        <v>-</v>
      </c>
      <c r="AI453" s="345" t="str">
        <f t="array" ref="AI453">IF(COUNT(IF($Q$5:$Q$54=$AB453,IF($A$5:$A$54=AI$439,$S$5:$S$54,"-")))=0,"-",COUNT(IF($Q$5:$Q$54=$AB453,IF($A$5:$A$54=AI$439,$S$5:$S$54,"-"))))</f>
        <v>-</v>
      </c>
      <c r="AJ453" s="345" t="str">
        <f t="array" ref="AJ453">IF(COUNT(IF($Q$5:$Q$54=$AB453,IF($A$5:$A$54=AJ$439,$S$5:$S$54,"-")))=0,"-",COUNT(IF($Q$5:$Q$54=$AB453,IF($A$5:$A$54=AJ$439,$S$5:$S$54,"-"))))</f>
        <v>-</v>
      </c>
      <c r="AK453" s="345" t="str">
        <f t="array" ref="AK453">IF(COUNT(IF($Q$5:$Q$54=$AB453,IF($A$5:$A$54=AK$439,$S$5:$S$54,"-")))=0,"-",COUNT(IF($Q$5:$Q$54=$AB453,IF($A$5:$A$54=AK$439,$S$5:$S$54,"-"))))</f>
        <v>-</v>
      </c>
      <c r="AL453" s="345" t="str">
        <f t="array" ref="AL453">IF(COUNT(IF($Q$5:$Q$54=$AB453,IF($A$5:$A$54=AL$439,$S$5:$S$54,"-")))=0,"-",COUNT(IF($Q$5:$Q$54=$AB453,IF($A$5:$A$54=AL$439,$S$5:$S$54,"-"))))</f>
        <v>-</v>
      </c>
      <c r="AM453" s="345" t="str">
        <f t="array" ref="AM453">IF(COUNT(IF($Q$5:$Q$54=$AB453,IF($A$5:$A$54=AM$439,$S$5:$S$54,"-")))=0,"-",COUNT(IF($Q$5:$Q$54=$AB453,IF($A$5:$A$54=AM$439,$S$5:$S$54,"-"))))</f>
        <v>-</v>
      </c>
      <c r="AN453" s="345" t="str">
        <f t="array" ref="AN453">IF(COUNT(IF($Q$5:$Q$54=$AB453,IF($A$5:$A$54=AN$439,$S$5:$S$54,"-")))=0,"-",COUNT(IF($Q$5:$Q$54=$AB453,IF($A$5:$A$54=AN$439,$S$5:$S$54,"-"))))</f>
        <v>-</v>
      </c>
      <c r="AO453" s="401">
        <f t="shared" si="43"/>
        <v>0</v>
      </c>
      <c r="AP453" s="19"/>
      <c r="AQ453" s="8"/>
      <c r="AR453" s="19"/>
      <c r="AS453" s="19"/>
      <c r="AT453" s="19"/>
      <c r="AU453" s="19"/>
      <c r="AV453" s="19"/>
      <c r="AW453" s="19"/>
      <c r="AX453" s="19"/>
      <c r="AY453" s="19"/>
      <c r="AZ453" s="19"/>
      <c r="BA453" s="19"/>
      <c r="BB453" s="19"/>
      <c r="BP453" s="12"/>
      <c r="BQ453" s="12"/>
      <c r="BR453" s="12"/>
    </row>
    <row r="454" spans="1:72">
      <c r="A454" s="19"/>
      <c r="B454" s="19"/>
      <c r="C454" s="19"/>
      <c r="D454" s="19"/>
      <c r="E454" s="89"/>
      <c r="F454" s="89"/>
      <c r="G454" s="19"/>
      <c r="H454" s="90"/>
      <c r="I454" s="90"/>
      <c r="J454" s="19"/>
      <c r="K454" s="19"/>
      <c r="L454" s="19"/>
      <c r="M454" s="19"/>
      <c r="N454" s="19"/>
      <c r="O454" s="19"/>
      <c r="P454" s="19"/>
      <c r="Q454" s="141"/>
      <c r="R454" s="141"/>
      <c r="S454" s="141"/>
      <c r="T454" s="141"/>
      <c r="U454" s="141"/>
      <c r="V454" s="141"/>
      <c r="W454" s="141"/>
      <c r="X454" s="141"/>
      <c r="Y454" s="19"/>
      <c r="Z454" s="19"/>
      <c r="AA454" s="19"/>
      <c r="AB454" s="377">
        <v>14</v>
      </c>
      <c r="AC454" s="345" t="str">
        <f t="array" ref="AC454">IF(COUNT(IF($Q$5:$Q$54=$AB454,IF($A$5:$A$54=AC$439,$S$5:$S$54,"-")))=0,"-",COUNT(IF($Q$5:$Q$54=$AB454,IF($A$5:$A$54=AC$439,$S$5:$S$54,"-"))))</f>
        <v>-</v>
      </c>
      <c r="AD454" s="345" t="str">
        <f t="array" ref="AD454">IF(COUNT(IF($Q$5:$Q$54=$AB454,IF($A$5:$A$54=AD$439,$S$5:$S$54,"-")))=0,"-",COUNT(IF($Q$5:$Q$54=$AB454,IF($A$5:$A$54=AD$439,$S$5:$S$54,"-"))))</f>
        <v>-</v>
      </c>
      <c r="AE454" s="345" t="str">
        <f t="array" ref="AE454">IF(COUNT(IF($Q$5:$Q$54=$AB454,IF($A$5:$A$54=AE$439,$S$5:$S$54,"-")))=0,"-",COUNT(IF($Q$5:$Q$54=$AB454,IF($A$5:$A$54=AE$439,$S$5:$S$54,"-"))))</f>
        <v>-</v>
      </c>
      <c r="AF454" s="345" t="str">
        <f t="array" ref="AF454">IF(COUNT(IF($Q$5:$Q$54=$AB454,IF($A$5:$A$54=AF$439,$S$5:$S$54,"-")))=0,"-",COUNT(IF($Q$5:$Q$54=$AB454,IF($A$5:$A$54=AF$439,$S$5:$S$54,"-"))))</f>
        <v>-</v>
      </c>
      <c r="AG454" s="345" t="str">
        <f t="array" ref="AG454">IF(COUNT(IF($Q$5:$Q$54=$AB454,IF($A$5:$A$54=AG$439,$S$5:$S$54,"-")))=0,"-",COUNT(IF($Q$5:$Q$54=$AB454,IF($A$5:$A$54=AG$439,$S$5:$S$54,"-"))))</f>
        <v>-</v>
      </c>
      <c r="AH454" s="345" t="str">
        <f t="array" ref="AH454">IF(COUNT(IF($Q$5:$Q$54=$AB454,IF($A$5:$A$54=AH$439,$S$5:$S$54,"-")))=0,"-",COUNT(IF($Q$5:$Q$54=$AB454,IF($A$5:$A$54=AH$439,$S$5:$S$54,"-"))))</f>
        <v>-</v>
      </c>
      <c r="AI454" s="345" t="str">
        <f t="array" ref="AI454">IF(COUNT(IF($Q$5:$Q$54=$AB454,IF($A$5:$A$54=AI$439,$S$5:$S$54,"-")))=0,"-",COUNT(IF($Q$5:$Q$54=$AB454,IF($A$5:$A$54=AI$439,$S$5:$S$54,"-"))))</f>
        <v>-</v>
      </c>
      <c r="AJ454" s="345" t="str">
        <f t="array" ref="AJ454">IF(COUNT(IF($Q$5:$Q$54=$AB454,IF($A$5:$A$54=AJ$439,$S$5:$S$54,"-")))=0,"-",COUNT(IF($Q$5:$Q$54=$AB454,IF($A$5:$A$54=AJ$439,$S$5:$S$54,"-"))))</f>
        <v>-</v>
      </c>
      <c r="AK454" s="345" t="str">
        <f t="array" ref="AK454">IF(COUNT(IF($Q$5:$Q$54=$AB454,IF($A$5:$A$54=AK$439,$S$5:$S$54,"-")))=0,"-",COUNT(IF($Q$5:$Q$54=$AB454,IF($A$5:$A$54=AK$439,$S$5:$S$54,"-"))))</f>
        <v>-</v>
      </c>
      <c r="AL454" s="345" t="str">
        <f t="array" ref="AL454">IF(COUNT(IF($Q$5:$Q$54=$AB454,IF($A$5:$A$54=AL$439,$S$5:$S$54,"-")))=0,"-",COUNT(IF($Q$5:$Q$54=$AB454,IF($A$5:$A$54=AL$439,$S$5:$S$54,"-"))))</f>
        <v>-</v>
      </c>
      <c r="AM454" s="345" t="str">
        <f t="array" ref="AM454">IF(COUNT(IF($Q$5:$Q$54=$AB454,IF($A$5:$A$54=AM$439,$S$5:$S$54,"-")))=0,"-",COUNT(IF($Q$5:$Q$54=$AB454,IF($A$5:$A$54=AM$439,$S$5:$S$54,"-"))))</f>
        <v>-</v>
      </c>
      <c r="AN454" s="345" t="str">
        <f t="array" ref="AN454">IF(COUNT(IF($Q$5:$Q$54=$AB454,IF($A$5:$A$54=AN$439,$S$5:$S$54,"-")))=0,"-",COUNT(IF($Q$5:$Q$54=$AB454,IF($A$5:$A$54=AN$439,$S$5:$S$54,"-"))))</f>
        <v>-</v>
      </c>
      <c r="AO454" s="401">
        <f t="shared" si="43"/>
        <v>0</v>
      </c>
      <c r="AP454" s="19"/>
      <c r="AQ454" s="8"/>
      <c r="AR454" s="19"/>
      <c r="AS454" s="19"/>
      <c r="AT454" s="19"/>
      <c r="AU454" s="19"/>
      <c r="AV454" s="19"/>
      <c r="AW454" s="19"/>
      <c r="AX454" s="19"/>
      <c r="AY454" s="19"/>
      <c r="AZ454" s="19"/>
      <c r="BA454" s="19"/>
      <c r="BB454" s="19"/>
      <c r="BP454" s="12"/>
      <c r="BQ454" s="12"/>
      <c r="BR454" s="12"/>
    </row>
    <row r="455" spans="1:72">
      <c r="A455" s="19"/>
      <c r="B455" s="19"/>
      <c r="C455" s="19"/>
      <c r="D455" s="19"/>
      <c r="E455" s="89"/>
      <c r="F455" s="89"/>
      <c r="G455" s="19"/>
      <c r="H455" s="90"/>
      <c r="I455" s="90"/>
      <c r="J455" s="19"/>
      <c r="K455" s="19"/>
      <c r="L455" s="19"/>
      <c r="M455" s="19"/>
      <c r="N455" s="19"/>
      <c r="O455" s="19"/>
      <c r="P455" s="19"/>
      <c r="Q455" s="141"/>
      <c r="R455" s="141"/>
      <c r="S455" s="141"/>
      <c r="T455" s="141"/>
      <c r="U455" s="141"/>
      <c r="V455" s="141"/>
      <c r="W455" s="141"/>
      <c r="X455" s="141"/>
      <c r="Y455" s="19"/>
      <c r="Z455" s="19"/>
      <c r="AA455" s="19"/>
      <c r="AB455" s="377">
        <v>15</v>
      </c>
      <c r="AC455" s="345" t="str">
        <f t="array" ref="AC455">IF(COUNT(IF($Q$5:$Q$54=$AB455,IF($A$5:$A$54=AC$439,$S$5:$S$54,"-")))=0,"-",COUNT(IF($Q$5:$Q$54=$AB455,IF($A$5:$A$54=AC$439,$S$5:$S$54,"-"))))</f>
        <v>-</v>
      </c>
      <c r="AD455" s="345">
        <f t="array" ref="AD455">IF(COUNT(IF($Q$5:$Q$54=$AB455,IF($A$5:$A$54=AD$439,$S$5:$S$54,"-")))=0,"-",COUNT(IF($Q$5:$Q$54=$AB455,IF($A$5:$A$54=AD$439,$S$5:$S$54,"-"))))</f>
        <v>1</v>
      </c>
      <c r="AE455" s="345" t="str">
        <f t="array" ref="AE455">IF(COUNT(IF($Q$5:$Q$54=$AB455,IF($A$5:$A$54=AE$439,$S$5:$S$54,"-")))=0,"-",COUNT(IF($Q$5:$Q$54=$AB455,IF($A$5:$A$54=AE$439,$S$5:$S$54,"-"))))</f>
        <v>-</v>
      </c>
      <c r="AF455" s="345" t="str">
        <f t="array" ref="AF455">IF(COUNT(IF($Q$5:$Q$54=$AB455,IF($A$5:$A$54=AF$439,$S$5:$S$54,"-")))=0,"-",COUNT(IF($Q$5:$Q$54=$AB455,IF($A$5:$A$54=AF$439,$S$5:$S$54,"-"))))</f>
        <v>-</v>
      </c>
      <c r="AG455" s="345" t="str">
        <f t="array" ref="AG455">IF(COUNT(IF($Q$5:$Q$54=$AB455,IF($A$5:$A$54=AG$439,$S$5:$S$54,"-")))=0,"-",COUNT(IF($Q$5:$Q$54=$AB455,IF($A$5:$A$54=AG$439,$S$5:$S$54,"-"))))</f>
        <v>-</v>
      </c>
      <c r="AH455" s="345" t="str">
        <f t="array" ref="AH455">IF(COUNT(IF($Q$5:$Q$54=$AB455,IF($A$5:$A$54=AH$439,$S$5:$S$54,"-")))=0,"-",COUNT(IF($Q$5:$Q$54=$AB455,IF($A$5:$A$54=AH$439,$S$5:$S$54,"-"))))</f>
        <v>-</v>
      </c>
      <c r="AI455" s="345" t="str">
        <f t="array" ref="AI455">IF(COUNT(IF($Q$5:$Q$54=$AB455,IF($A$5:$A$54=AI$439,$S$5:$S$54,"-")))=0,"-",COUNT(IF($Q$5:$Q$54=$AB455,IF($A$5:$A$54=AI$439,$S$5:$S$54,"-"))))</f>
        <v>-</v>
      </c>
      <c r="AJ455" s="345" t="str">
        <f t="array" ref="AJ455">IF(COUNT(IF($Q$5:$Q$54=$AB455,IF($A$5:$A$54=AJ$439,$S$5:$S$54,"-")))=0,"-",COUNT(IF($Q$5:$Q$54=$AB455,IF($A$5:$A$54=AJ$439,$S$5:$S$54,"-"))))</f>
        <v>-</v>
      </c>
      <c r="AK455" s="345" t="str">
        <f t="array" ref="AK455">IF(COUNT(IF($Q$5:$Q$54=$AB455,IF($A$5:$A$54=AK$439,$S$5:$S$54,"-")))=0,"-",COUNT(IF($Q$5:$Q$54=$AB455,IF($A$5:$A$54=AK$439,$S$5:$S$54,"-"))))</f>
        <v>-</v>
      </c>
      <c r="AL455" s="345" t="str">
        <f t="array" ref="AL455">IF(COUNT(IF($Q$5:$Q$54=$AB455,IF($A$5:$A$54=AL$439,$S$5:$S$54,"-")))=0,"-",COUNT(IF($Q$5:$Q$54=$AB455,IF($A$5:$A$54=AL$439,$S$5:$S$54,"-"))))</f>
        <v>-</v>
      </c>
      <c r="AM455" s="345" t="str">
        <f t="array" ref="AM455">IF(COUNT(IF($Q$5:$Q$54=$AB455,IF($A$5:$A$54=AM$439,$S$5:$S$54,"-")))=0,"-",COUNT(IF($Q$5:$Q$54=$AB455,IF($A$5:$A$54=AM$439,$S$5:$S$54,"-"))))</f>
        <v>-</v>
      </c>
      <c r="AN455" s="345" t="str">
        <f t="array" ref="AN455">IF(COUNT(IF($Q$5:$Q$54=$AB455,IF($A$5:$A$54=AN$439,$S$5:$S$54,"-")))=0,"-",COUNT(IF($Q$5:$Q$54=$AB455,IF($A$5:$A$54=AN$439,$S$5:$S$54,"-"))))</f>
        <v>-</v>
      </c>
      <c r="AO455" s="402">
        <f t="shared" si="43"/>
        <v>1</v>
      </c>
      <c r="AP455" s="19"/>
      <c r="AQ455" s="8"/>
      <c r="AR455" s="19"/>
      <c r="AS455" s="19"/>
      <c r="AT455" s="19"/>
      <c r="AU455" s="19"/>
      <c r="AV455" s="19"/>
      <c r="AW455" s="19"/>
      <c r="AX455" s="19"/>
      <c r="AY455" s="19"/>
      <c r="AZ455" s="19"/>
      <c r="BA455" s="19"/>
      <c r="BB455" s="19"/>
      <c r="BP455" s="12"/>
      <c r="BQ455" s="12"/>
      <c r="BR455" s="12"/>
    </row>
    <row r="456" spans="1:72">
      <c r="A456" s="19"/>
      <c r="B456" s="19"/>
      <c r="C456" s="19"/>
      <c r="D456" s="19"/>
      <c r="E456" s="89"/>
      <c r="F456" s="89"/>
      <c r="G456" s="19"/>
      <c r="H456" s="90"/>
      <c r="I456" s="90"/>
      <c r="J456" s="19"/>
      <c r="K456" s="19"/>
      <c r="L456" s="19"/>
      <c r="M456" s="19"/>
      <c r="N456" s="19"/>
      <c r="O456" s="19"/>
      <c r="P456" s="19"/>
      <c r="Q456" s="141"/>
      <c r="R456" s="141"/>
      <c r="S456" s="141"/>
      <c r="T456" s="141"/>
      <c r="U456" s="141"/>
      <c r="V456" s="141"/>
      <c r="W456" s="141"/>
      <c r="X456" s="141"/>
      <c r="Y456" s="19"/>
      <c r="Z456" s="19"/>
      <c r="AA456" s="19"/>
      <c r="AB456" s="403" t="s">
        <v>35</v>
      </c>
      <c r="AC456" s="349">
        <f t="shared" ref="AC456:AO456" si="44">SUM(AC440:AC455)</f>
        <v>13</v>
      </c>
      <c r="AD456" s="350">
        <f t="shared" si="44"/>
        <v>37</v>
      </c>
      <c r="AE456" s="350">
        <f t="shared" si="44"/>
        <v>0</v>
      </c>
      <c r="AF456" s="350">
        <f t="shared" si="44"/>
        <v>0</v>
      </c>
      <c r="AG456" s="350">
        <f t="shared" si="44"/>
        <v>0</v>
      </c>
      <c r="AH456" s="350">
        <f t="shared" si="44"/>
        <v>0</v>
      </c>
      <c r="AI456" s="350">
        <f t="shared" si="44"/>
        <v>0</v>
      </c>
      <c r="AJ456" s="350">
        <f t="shared" si="44"/>
        <v>0</v>
      </c>
      <c r="AK456" s="350">
        <f t="shared" si="44"/>
        <v>0</v>
      </c>
      <c r="AL456" s="350">
        <f t="shared" si="44"/>
        <v>0</v>
      </c>
      <c r="AM456" s="350">
        <f t="shared" si="44"/>
        <v>0</v>
      </c>
      <c r="AN456" s="351">
        <f t="shared" si="44"/>
        <v>0</v>
      </c>
      <c r="AO456" s="404">
        <f t="shared" si="44"/>
        <v>50</v>
      </c>
      <c r="AP456" s="130"/>
      <c r="AQ456" s="8"/>
      <c r="AR456" s="19"/>
      <c r="AS456" s="19"/>
      <c r="AT456" s="19"/>
      <c r="AU456" s="19"/>
      <c r="AV456" s="19"/>
      <c r="AW456" s="19"/>
      <c r="AX456" s="19"/>
      <c r="AY456" s="19"/>
      <c r="AZ456" s="19"/>
      <c r="BA456" s="19"/>
      <c r="BB456" s="19"/>
      <c r="BP456" s="12"/>
      <c r="BQ456" s="12"/>
      <c r="BR456" s="12"/>
    </row>
    <row r="457" spans="1:72">
      <c r="A457" s="19"/>
      <c r="B457" s="19"/>
      <c r="C457" s="19"/>
      <c r="D457" s="19"/>
      <c r="E457" s="89"/>
      <c r="F457" s="89"/>
      <c r="G457" s="19"/>
      <c r="H457" s="90"/>
      <c r="I457" s="90"/>
      <c r="J457" s="19"/>
      <c r="K457" s="19"/>
      <c r="L457" s="19"/>
      <c r="M457" s="19"/>
      <c r="N457" s="19"/>
      <c r="O457" s="19"/>
      <c r="P457" s="19"/>
      <c r="Q457" s="141"/>
      <c r="R457" s="141"/>
      <c r="S457" s="141"/>
      <c r="T457" s="141"/>
      <c r="U457" s="141"/>
      <c r="V457" s="141"/>
      <c r="W457" s="141"/>
      <c r="X457" s="141"/>
      <c r="Y457" s="19"/>
      <c r="Z457" s="19"/>
      <c r="AA457" s="19"/>
      <c r="AB457" s="168"/>
      <c r="AC457" s="353"/>
      <c r="AD457" s="353"/>
      <c r="AE457" s="353"/>
      <c r="AF457" s="353"/>
      <c r="AG457" s="353"/>
      <c r="AH457" s="353"/>
      <c r="AI457" s="353"/>
      <c r="AJ457" s="353"/>
      <c r="AK457" s="353"/>
      <c r="AL457" s="353"/>
      <c r="AM457" s="353"/>
      <c r="AN457" s="353"/>
      <c r="AO457" s="354"/>
      <c r="AP457" s="19"/>
      <c r="AQ457" s="8"/>
      <c r="AR457" s="19"/>
      <c r="AS457" s="19"/>
      <c r="AT457" s="19"/>
      <c r="AU457" s="19"/>
      <c r="AV457" s="19"/>
      <c r="AW457" s="19"/>
      <c r="AX457" s="19"/>
      <c r="AY457" s="19"/>
      <c r="AZ457" s="19"/>
      <c r="BA457" s="19"/>
      <c r="BB457" s="19"/>
      <c r="BP457" s="12"/>
      <c r="BQ457" s="12"/>
      <c r="BR457" s="12"/>
    </row>
    <row r="458" spans="1:72">
      <c r="A458" s="19"/>
      <c r="B458" s="19"/>
      <c r="C458" s="19"/>
      <c r="D458" s="19"/>
      <c r="E458" s="89"/>
      <c r="F458" s="89"/>
      <c r="G458" s="19"/>
      <c r="H458" s="90"/>
      <c r="I458" s="90"/>
      <c r="J458" s="19"/>
      <c r="K458" s="19"/>
      <c r="L458" s="19"/>
      <c r="M458" s="19"/>
      <c r="N458" s="19"/>
      <c r="O458" s="19"/>
      <c r="P458" s="19"/>
      <c r="Q458" s="141"/>
      <c r="R458" s="141"/>
      <c r="S458" s="141"/>
      <c r="T458" s="141"/>
      <c r="U458" s="141"/>
      <c r="V458" s="141"/>
      <c r="W458" s="141"/>
      <c r="X458" s="141"/>
      <c r="Y458" s="19"/>
      <c r="Z458" s="19"/>
      <c r="AA458" s="19"/>
      <c r="AB458" s="168"/>
      <c r="AC458" s="353"/>
      <c r="AD458" s="353"/>
      <c r="AE458" s="353"/>
      <c r="AF458" s="353"/>
      <c r="AG458" s="353"/>
      <c r="AH458" s="353"/>
      <c r="AI458" s="353"/>
      <c r="AJ458" s="353"/>
      <c r="AK458" s="353"/>
      <c r="AL458" s="353"/>
      <c r="AM458" s="353"/>
      <c r="AN458" s="353"/>
      <c r="AO458" s="354"/>
      <c r="AP458" s="19"/>
      <c r="AQ458" s="8"/>
      <c r="AR458" s="19"/>
      <c r="AS458" s="19"/>
      <c r="AT458" s="19"/>
      <c r="AU458" s="19"/>
      <c r="AV458" s="19"/>
      <c r="AW458" s="19"/>
      <c r="AX458" s="19"/>
      <c r="AY458" s="19"/>
      <c r="AZ458" s="19"/>
      <c r="BA458" s="19"/>
      <c r="BB458" s="19"/>
      <c r="BP458" s="12"/>
      <c r="BQ458" s="12"/>
      <c r="BR458" s="12"/>
    </row>
    <row r="459" spans="1:72">
      <c r="A459" s="19"/>
      <c r="B459" s="19"/>
      <c r="C459" s="19"/>
      <c r="D459" s="19"/>
      <c r="E459" s="89"/>
      <c r="F459" s="89"/>
      <c r="G459" s="19"/>
      <c r="H459" s="90"/>
      <c r="I459" s="90"/>
      <c r="J459" s="19"/>
      <c r="K459" s="19"/>
      <c r="L459" s="19"/>
      <c r="M459" s="19"/>
      <c r="N459" s="19"/>
      <c r="O459" s="19"/>
      <c r="P459" s="19"/>
      <c r="Q459" s="141"/>
      <c r="R459" s="141"/>
      <c r="S459" s="141"/>
      <c r="T459" s="141"/>
      <c r="U459" s="141"/>
      <c r="V459" s="141"/>
      <c r="W459" s="141"/>
      <c r="X459" s="141"/>
      <c r="Y459" s="19"/>
      <c r="Z459" s="19"/>
      <c r="AA459" s="19"/>
      <c r="AB459" s="205"/>
      <c r="AC459" s="206"/>
      <c r="AD459" s="559" t="s">
        <v>38</v>
      </c>
      <c r="AE459" s="206"/>
      <c r="AF459" s="405"/>
      <c r="AG459" s="136"/>
      <c r="AH459" s="118"/>
      <c r="AI459" s="118"/>
      <c r="AJ459" s="118"/>
      <c r="AK459" s="118"/>
      <c r="AL459" s="118"/>
      <c r="AM459" s="118"/>
      <c r="AN459" s="118"/>
      <c r="AO459" s="118"/>
      <c r="AP459" s="19"/>
      <c r="AQ459" s="8"/>
      <c r="AR459" s="19"/>
      <c r="AS459" s="19"/>
      <c r="AT459" s="19"/>
      <c r="AU459" s="19"/>
      <c r="AV459" s="19"/>
      <c r="AW459" s="19"/>
      <c r="AX459" s="19"/>
      <c r="AY459" s="19"/>
      <c r="AZ459" s="19"/>
      <c r="BA459" s="19"/>
      <c r="BB459" s="19"/>
      <c r="BP459" s="12"/>
      <c r="BQ459" s="12"/>
      <c r="BR459" s="12"/>
    </row>
    <row r="460" spans="1:72">
      <c r="A460" s="19"/>
      <c r="B460" s="19"/>
      <c r="C460" s="19"/>
      <c r="D460" s="19"/>
      <c r="E460" s="89"/>
      <c r="F460" s="89"/>
      <c r="G460" s="19"/>
      <c r="H460" s="90"/>
      <c r="I460" s="90"/>
      <c r="J460" s="19"/>
      <c r="K460" s="19"/>
      <c r="L460" s="19"/>
      <c r="M460" s="19"/>
      <c r="N460" s="19"/>
      <c r="O460" s="19"/>
      <c r="P460" s="19"/>
      <c r="Q460" s="141"/>
      <c r="R460" s="141"/>
      <c r="S460" s="141"/>
      <c r="T460" s="141"/>
      <c r="U460" s="141"/>
      <c r="V460" s="141"/>
      <c r="W460" s="141"/>
      <c r="X460" s="141"/>
      <c r="Y460" s="19"/>
      <c r="Z460" s="19"/>
      <c r="AA460" s="19"/>
      <c r="AB460" s="368" t="str">
        <f>$Q$3</f>
        <v>MODAL</v>
      </c>
      <c r="AC460" s="558"/>
      <c r="AD460" s="559"/>
      <c r="AE460" s="559"/>
      <c r="AF460" s="559"/>
      <c r="AG460" s="559"/>
      <c r="AH460" s="559" t="s">
        <v>94</v>
      </c>
      <c r="AI460" s="559"/>
      <c r="AJ460" s="559"/>
      <c r="AK460" s="559"/>
      <c r="AL460" s="559"/>
      <c r="AM460" s="559"/>
      <c r="AN460" s="560"/>
      <c r="AO460" s="369" t="s">
        <v>5</v>
      </c>
      <c r="AP460" s="19"/>
      <c r="AQ460" s="8"/>
      <c r="AR460" s="19"/>
      <c r="AS460" s="19"/>
      <c r="AT460" s="19"/>
      <c r="AU460" s="19"/>
      <c r="AV460" s="19"/>
      <c r="AW460" s="19"/>
      <c r="AX460" s="19"/>
      <c r="AY460" s="19"/>
      <c r="AZ460" s="19"/>
      <c r="BA460" s="19"/>
      <c r="BB460" s="19"/>
      <c r="BP460" s="12"/>
      <c r="BQ460" s="12"/>
      <c r="BR460" s="12"/>
    </row>
    <row r="461" spans="1:72">
      <c r="A461" s="19"/>
      <c r="B461" s="19"/>
      <c r="C461" s="19"/>
      <c r="D461" s="19"/>
      <c r="E461" s="89"/>
      <c r="F461" s="89"/>
      <c r="G461" s="19"/>
      <c r="H461" s="90"/>
      <c r="I461" s="90"/>
      <c r="J461" s="19"/>
      <c r="K461" s="19"/>
      <c r="L461" s="19"/>
      <c r="M461" s="19"/>
      <c r="N461" s="19"/>
      <c r="O461" s="19"/>
      <c r="P461" s="19"/>
      <c r="Q461" s="141"/>
      <c r="R461" s="141"/>
      <c r="S461" s="141"/>
      <c r="T461" s="141"/>
      <c r="U461" s="141"/>
      <c r="V461" s="141"/>
      <c r="W461" s="141"/>
      <c r="X461" s="141"/>
      <c r="Y461" s="19"/>
      <c r="Z461" s="19"/>
      <c r="AA461" s="19"/>
      <c r="AB461" s="406" t="str">
        <f>$Q$4</f>
        <v>(R1-R5)</v>
      </c>
      <c r="AC461" s="407" t="str">
        <f t="shared" ref="AC461:AN461" si="45">AC439</f>
        <v>I</v>
      </c>
      <c r="AD461" s="408" t="str">
        <f t="shared" si="45"/>
        <v>IIa</v>
      </c>
      <c r="AE461" s="408" t="str">
        <f t="shared" si="45"/>
        <v>N6235, E0505</v>
      </c>
      <c r="AF461" s="408" t="str">
        <f t="shared" si="45"/>
        <v>H</v>
      </c>
      <c r="AG461" s="408" t="str">
        <f t="shared" si="45"/>
        <v>F</v>
      </c>
      <c r="AH461" s="408" t="str">
        <f t="shared" si="45"/>
        <v>H</v>
      </c>
      <c r="AI461" s="408" t="str">
        <f t="shared" si="45"/>
        <v>F</v>
      </c>
      <c r="AJ461" s="408" t="str">
        <f t="shared" si="45"/>
        <v>H</v>
      </c>
      <c r="AK461" s="408" t="str">
        <f t="shared" si="45"/>
        <v>F</v>
      </c>
      <c r="AL461" s="408" t="str">
        <f t="shared" si="45"/>
        <v>J</v>
      </c>
      <c r="AM461" s="408" t="str">
        <f t="shared" si="45"/>
        <v>K</v>
      </c>
      <c r="AN461" s="409" t="str">
        <f t="shared" si="45"/>
        <v>L</v>
      </c>
      <c r="AO461" s="374" t="s">
        <v>14</v>
      </c>
      <c r="AP461" s="19"/>
      <c r="AQ461" s="8"/>
      <c r="AR461" s="19"/>
      <c r="AS461" s="19"/>
      <c r="AT461" s="19"/>
      <c r="AU461" s="19"/>
      <c r="AV461" s="19"/>
      <c r="AW461" s="19"/>
      <c r="AX461" s="19"/>
      <c r="AY461" s="19"/>
      <c r="AZ461" s="19"/>
      <c r="BA461" s="19"/>
      <c r="BB461" s="19"/>
      <c r="BP461" s="12"/>
      <c r="BQ461" s="12"/>
      <c r="BR461" s="12"/>
    </row>
    <row r="462" spans="1:72">
      <c r="A462" s="19"/>
      <c r="B462" s="19"/>
      <c r="C462" s="19"/>
      <c r="D462" s="19"/>
      <c r="E462" s="89"/>
      <c r="F462" s="89"/>
      <c r="G462" s="19"/>
      <c r="H462" s="90"/>
      <c r="I462" s="90"/>
      <c r="J462" s="19"/>
      <c r="K462" s="19"/>
      <c r="L462" s="19"/>
      <c r="M462" s="19"/>
      <c r="N462" s="19"/>
      <c r="O462" s="19"/>
      <c r="P462" s="19"/>
      <c r="Q462" s="141"/>
      <c r="R462" s="141"/>
      <c r="S462" s="141"/>
      <c r="T462" s="141"/>
      <c r="U462" s="141"/>
      <c r="V462" s="141"/>
      <c r="W462" s="141"/>
      <c r="X462" s="141"/>
      <c r="Y462" s="19"/>
      <c r="Z462" s="19"/>
      <c r="AA462" s="19"/>
      <c r="AB462" s="399">
        <v>0</v>
      </c>
      <c r="AC462" s="357" t="str">
        <f t="array" ref="AC462">IF(COUNT(IF($Q$5:$Q$54=$AB462,IF($A$5:$A$54=AC$461,$S$5:$S$54,""),""))=0,"-",AVERAGE(IF($Q$5:$Q$54=$AB462,IF($A$5:$A$54=AC$461,$S$5:$S$54,""))))</f>
        <v>-</v>
      </c>
      <c r="AD462" s="357" t="str">
        <f t="array" ref="AD462">IF(COUNT(IF($Q$5:$Q$54=$AB462,IF($A$5:$A$54=AD$461,$S$5:$S$54,""),""))=0,"-",AVERAGE(IF($Q$5:$Q$54=$AB462,IF($A$5:$A$54=AD$461,$S$5:$S$54,""))))</f>
        <v>-</v>
      </c>
      <c r="AE462" s="357" t="str">
        <f t="array" ref="AE462">IF(COUNT(IF($Q$5:$Q$54=$AB462,IF($A$5:$A$54=AE$461,$S$5:$S$54,""),""))=0,"-",AVERAGE(IF($Q$5:$Q$54=$AB462,IF($A$5:$A$54=AE$461,$S$5:$S$54,""))))</f>
        <v>-</v>
      </c>
      <c r="AF462" s="357" t="str">
        <f t="array" ref="AF462">IF(COUNT(IF($Q$5:$Q$54=$AB462,IF($A$5:$A$54=AF$461,$S$5:$S$54,""),""))=0,"-",AVERAGE(IF($Q$5:$Q$54=$AB462,IF($A$5:$A$54=AF$461,$S$5:$S$54,""))))</f>
        <v>-</v>
      </c>
      <c r="AG462" s="357" t="str">
        <f t="array" ref="AG462">IF(COUNT(IF($Q$5:$Q$54=$AB462,IF($A$5:$A$54=AG$461,$S$5:$S$54,""),""))=0,"-",AVERAGE(IF($Q$5:$Q$54=$AB462,IF($A$5:$A$54=AG$461,$S$5:$S$54,""))))</f>
        <v>-</v>
      </c>
      <c r="AH462" s="357" t="str">
        <f t="array" ref="AH462">IF(COUNT(IF($Q$5:$Q$54=$AB462,IF($A$5:$A$54=AH$461,$S$5:$S$54,""),""))=0,"-",AVERAGE(IF($Q$5:$Q$54=$AB462,IF($A$5:$A$54=AH$461,$S$5:$S$54,""))))</f>
        <v>-</v>
      </c>
      <c r="AI462" s="357" t="str">
        <f t="array" ref="AI462">IF(COUNT(IF($Q$5:$Q$54=$AB462,IF($A$5:$A$54=AI$461,$S$5:$S$54,""),""))=0,"-",AVERAGE(IF($Q$5:$Q$54=$AB462,IF($A$5:$A$54=AI$461,$S$5:$S$54,""))))</f>
        <v>-</v>
      </c>
      <c r="AJ462" s="357" t="str">
        <f t="array" ref="AJ462">IF(COUNT(IF($Q$5:$Q$54=$AB462,IF($A$5:$A$54=AJ$461,$S$5:$S$54,""),""))=0,"-",AVERAGE(IF($Q$5:$Q$54=$AB462,IF($A$5:$A$54=AJ$461,$S$5:$S$54,""))))</f>
        <v>-</v>
      </c>
      <c r="AK462" s="357" t="str">
        <f t="array" ref="AK462">IF(COUNT(IF($Q$5:$Q$54=$AB462,IF($A$5:$A$54=AK$461,$S$5:$S$54,""),""))=0,"-",AVERAGE(IF($Q$5:$Q$54=$AB462,IF($A$5:$A$54=AK$461,$S$5:$S$54,""))))</f>
        <v>-</v>
      </c>
      <c r="AL462" s="357" t="str">
        <f t="array" ref="AL462">IF(COUNT(IF($Q$5:$Q$54=$AB462,IF($A$5:$A$54=AL$461,$S$5:$S$54,""),""))=0,"-",AVERAGE(IF($Q$5:$Q$54=$AB462,IF($A$5:$A$54=AL$461,$S$5:$S$54,""))))</f>
        <v>-</v>
      </c>
      <c r="AM462" s="357" t="str">
        <f t="array" ref="AM462">IF(COUNT(IF($Q$5:$Q$54=$AB462,IF($A$5:$A$54=AM$461,$S$5:$S$54,""),""))=0,"-",AVERAGE(IF($Q$5:$Q$54=$AB462,IF($A$5:$A$54=AM$461,$S$5:$S$54,""))))</f>
        <v>-</v>
      </c>
      <c r="AN462" s="357" t="str">
        <f t="array" ref="AN462">IF(COUNT(IF($Q$5:$Q$54=$AB462,IF($A$5:$A$54=AN$461,$S$5:$S$54,""),""))=0,"-",AVERAGE(IF($Q$5:$Q$54=$AB462,IF($A$5:$A$54=AN$461,$S$5:$S$54,""))))</f>
        <v>-</v>
      </c>
      <c r="AO462" s="358" t="str">
        <f t="array" ref="AO462">IF(AO440&gt;1,AVERAGE(IF($Q$5:$Q$54=$AB462,$S$5:$S$54,"")),"-")</f>
        <v>-</v>
      </c>
      <c r="AP462" s="19"/>
      <c r="AQ462" s="8"/>
      <c r="AR462" s="19"/>
      <c r="AS462" s="19"/>
      <c r="AT462" s="19"/>
      <c r="AU462" s="19"/>
      <c r="AV462" s="19"/>
      <c r="AW462" s="19"/>
      <c r="AX462" s="19"/>
      <c r="AY462" s="19"/>
      <c r="AZ462" s="19"/>
      <c r="BA462" s="19"/>
      <c r="BB462" s="19"/>
      <c r="BP462" s="12"/>
      <c r="BQ462" s="12"/>
      <c r="BR462" s="12"/>
      <c r="BS462" s="76"/>
      <c r="BT462" s="76"/>
    </row>
    <row r="463" spans="1:72">
      <c r="A463" s="19"/>
      <c r="B463" s="19"/>
      <c r="C463" s="19"/>
      <c r="D463" s="19"/>
      <c r="E463" s="89"/>
      <c r="F463" s="89"/>
      <c r="G463" s="19"/>
      <c r="H463" s="90"/>
      <c r="I463" s="90"/>
      <c r="J463" s="19"/>
      <c r="K463" s="19"/>
      <c r="L463" s="19"/>
      <c r="M463" s="19"/>
      <c r="N463" s="19"/>
      <c r="O463" s="19"/>
      <c r="P463" s="19"/>
      <c r="Q463" s="141"/>
      <c r="R463" s="141"/>
      <c r="S463" s="141"/>
      <c r="T463" s="141"/>
      <c r="U463" s="141"/>
      <c r="V463" s="141"/>
      <c r="W463" s="141"/>
      <c r="X463" s="141"/>
      <c r="Y463" s="19"/>
      <c r="Z463" s="19"/>
      <c r="AA463" s="19"/>
      <c r="AB463" s="377">
        <v>1</v>
      </c>
      <c r="AC463" s="357" t="str">
        <f t="array" ref="AC463">IF(COUNT(IF($Q$5:$Q$54=$AB463,IF($A$5:$A$54=AC$461,$S$5:$S$54,""),""))=0,"-",AVERAGE(IF($Q$5:$Q$54=$AB463,IF($A$5:$A$54=AC$461,$S$5:$S$54,""))))</f>
        <v>-</v>
      </c>
      <c r="AD463" s="357" t="str">
        <f t="array" ref="AD463">IF(COUNT(IF($Q$5:$Q$54=$AB463,IF($A$5:$A$54=AD$461,$S$5:$S$54,""),""))=0,"-",AVERAGE(IF($Q$5:$Q$54=$AB463,IF($A$5:$A$54=AD$461,$S$5:$S$54,""))))</f>
        <v>-</v>
      </c>
      <c r="AE463" s="357" t="str">
        <f t="array" ref="AE463">IF(COUNT(IF($Q$5:$Q$54=$AB463,IF($A$5:$A$54=AE$461,$S$5:$S$54,""),""))=0,"-",AVERAGE(IF($Q$5:$Q$54=$AB463,IF($A$5:$A$54=AE$461,$S$5:$S$54,""))))</f>
        <v>-</v>
      </c>
      <c r="AF463" s="357" t="str">
        <f t="array" ref="AF463">IF(COUNT(IF($Q$5:$Q$54=$AB463,IF($A$5:$A$54=AF$461,$S$5:$S$54,""),""))=0,"-",AVERAGE(IF($Q$5:$Q$54=$AB463,IF($A$5:$A$54=AF$461,$S$5:$S$54,""))))</f>
        <v>-</v>
      </c>
      <c r="AG463" s="357" t="str">
        <f t="array" ref="AG463">IF(COUNT(IF($Q$5:$Q$54=$AB463,IF($A$5:$A$54=AG$461,$S$5:$S$54,""),""))=0,"-",AVERAGE(IF($Q$5:$Q$54=$AB463,IF($A$5:$A$54=AG$461,$S$5:$S$54,""))))</f>
        <v>-</v>
      </c>
      <c r="AH463" s="357" t="str">
        <f t="array" ref="AH463">IF(COUNT(IF($Q$5:$Q$54=$AB463,IF($A$5:$A$54=AH$461,$S$5:$S$54,""),""))=0,"-",AVERAGE(IF($Q$5:$Q$54=$AB463,IF($A$5:$A$54=AH$461,$S$5:$S$54,""))))</f>
        <v>-</v>
      </c>
      <c r="AI463" s="357" t="str">
        <f t="array" ref="AI463">IF(COUNT(IF($Q$5:$Q$54=$AB463,IF($A$5:$A$54=AI$461,$S$5:$S$54,""),""))=0,"-",AVERAGE(IF($Q$5:$Q$54=$AB463,IF($A$5:$A$54=AI$461,$S$5:$S$54,""))))</f>
        <v>-</v>
      </c>
      <c r="AJ463" s="357" t="str">
        <f t="array" ref="AJ463">IF(COUNT(IF($Q$5:$Q$54=$AB463,IF($A$5:$A$54=AJ$461,$S$5:$S$54,""),""))=0,"-",AVERAGE(IF($Q$5:$Q$54=$AB463,IF($A$5:$A$54=AJ$461,$S$5:$S$54,""))))</f>
        <v>-</v>
      </c>
      <c r="AK463" s="357" t="str">
        <f t="array" ref="AK463">IF(COUNT(IF($Q$5:$Q$54=$AB463,IF($A$5:$A$54=AK$461,$S$5:$S$54,""),""))=0,"-",AVERAGE(IF($Q$5:$Q$54=$AB463,IF($A$5:$A$54=AK$461,$S$5:$S$54,""))))</f>
        <v>-</v>
      </c>
      <c r="AL463" s="357" t="str">
        <f t="array" ref="AL463">IF(COUNT(IF($Q$5:$Q$54=$AB463,IF($A$5:$A$54=AL$461,$S$5:$S$54,""),""))=0,"-",AVERAGE(IF($Q$5:$Q$54=$AB463,IF($A$5:$A$54=AL$461,$S$5:$S$54,""))))</f>
        <v>-</v>
      </c>
      <c r="AM463" s="357" t="str">
        <f t="array" ref="AM463">IF(COUNT(IF($Q$5:$Q$54=$AB463,IF($A$5:$A$54=AM$461,$S$5:$S$54,""),""))=0,"-",AVERAGE(IF($Q$5:$Q$54=$AB463,IF($A$5:$A$54=AM$461,$S$5:$S$54,""))))</f>
        <v>-</v>
      </c>
      <c r="AN463" s="357" t="str">
        <f t="array" ref="AN463">IF(COUNT(IF($Q$5:$Q$54=$AB463,IF($A$5:$A$54=AN$461,$S$5:$S$54,""),""))=0,"-",AVERAGE(IF($Q$5:$Q$54=$AB463,IF($A$5:$A$54=AN$461,$S$5:$S$54,""))))</f>
        <v>-</v>
      </c>
      <c r="AO463" s="359" t="str">
        <f t="array" ref="AO463">IF(AO441&gt;1,AVERAGE(IF($Q$5:$Q$54=$AB463,$S$5:$S$54,"")),"-")</f>
        <v>-</v>
      </c>
      <c r="AP463" s="19"/>
      <c r="AQ463" s="8"/>
      <c r="AR463" s="19"/>
      <c r="AS463" s="19"/>
      <c r="AT463" s="19"/>
      <c r="AU463" s="19"/>
      <c r="AV463" s="19"/>
      <c r="AW463" s="19"/>
      <c r="AX463" s="19"/>
      <c r="AY463" s="19"/>
      <c r="AZ463" s="19"/>
      <c r="BA463" s="19"/>
      <c r="BB463" s="19"/>
      <c r="BP463" s="12"/>
      <c r="BQ463" s="12"/>
      <c r="BR463" s="12"/>
      <c r="BS463" s="76"/>
      <c r="BT463" s="76"/>
    </row>
    <row r="464" spans="1:72">
      <c r="A464" s="19"/>
      <c r="B464" s="19"/>
      <c r="C464" s="19"/>
      <c r="D464" s="19"/>
      <c r="E464" s="89"/>
      <c r="F464" s="89"/>
      <c r="G464" s="19"/>
      <c r="H464" s="90"/>
      <c r="I464" s="90"/>
      <c r="J464" s="19"/>
      <c r="K464" s="19"/>
      <c r="L464" s="19"/>
      <c r="M464" s="19"/>
      <c r="N464" s="19"/>
      <c r="O464" s="19"/>
      <c r="P464" s="19"/>
      <c r="Q464" s="141"/>
      <c r="R464" s="141"/>
      <c r="S464" s="141"/>
      <c r="T464" s="141"/>
      <c r="U464" s="141"/>
      <c r="V464" s="141"/>
      <c r="W464" s="141"/>
      <c r="X464" s="141"/>
      <c r="Y464" s="19"/>
      <c r="Z464" s="19"/>
      <c r="AA464" s="19"/>
      <c r="AB464" s="377">
        <v>2</v>
      </c>
      <c r="AC464" s="357">
        <f t="array" ref="AC464">IF(COUNT(IF($Q$5:$Q$54=$AB464,IF($A$5:$A$54=AC$461,$S$5:$S$54,""),""))=0,"-",AVERAGE(IF($Q$5:$Q$54=$AB464,IF($A$5:$A$54=AC$461,$S$5:$S$54,""))))</f>
        <v>0</v>
      </c>
      <c r="AD464" s="357">
        <f t="array" ref="AD464">IF(COUNT(IF($Q$5:$Q$54=$AB464,IF($A$5:$A$54=AD$461,$S$5:$S$54,""),""))=0,"-",AVERAGE(IF($Q$5:$Q$54=$AB464,IF($A$5:$A$54=AD$461,$S$5:$S$54,""))))</f>
        <v>0</v>
      </c>
      <c r="AE464" s="357" t="str">
        <f t="array" ref="AE464">IF(COUNT(IF($Q$5:$Q$54=$AB464,IF($A$5:$A$54=AE$461,$S$5:$S$54,""),""))=0,"-",AVERAGE(IF($Q$5:$Q$54=$AB464,IF($A$5:$A$54=AE$461,$S$5:$S$54,""))))</f>
        <v>-</v>
      </c>
      <c r="AF464" s="357" t="str">
        <f t="array" ref="AF464">IF(COUNT(IF($Q$5:$Q$54=$AB464,IF($A$5:$A$54=AF$461,$S$5:$S$54,""),""))=0,"-",AVERAGE(IF($Q$5:$Q$54=$AB464,IF($A$5:$A$54=AF$461,$S$5:$S$54,""))))</f>
        <v>-</v>
      </c>
      <c r="AG464" s="357" t="str">
        <f t="array" ref="AG464">IF(COUNT(IF($Q$5:$Q$54=$AB464,IF($A$5:$A$54=AG$461,$S$5:$S$54,""),""))=0,"-",AVERAGE(IF($Q$5:$Q$54=$AB464,IF($A$5:$A$54=AG$461,$S$5:$S$54,""))))</f>
        <v>-</v>
      </c>
      <c r="AH464" s="357" t="str">
        <f t="array" ref="AH464">IF(COUNT(IF($Q$5:$Q$54=$AB464,IF($A$5:$A$54=AH$461,$S$5:$S$54,""),""))=0,"-",AVERAGE(IF($Q$5:$Q$54=$AB464,IF($A$5:$A$54=AH$461,$S$5:$S$54,""))))</f>
        <v>-</v>
      </c>
      <c r="AI464" s="357" t="str">
        <f t="array" ref="AI464">IF(COUNT(IF($Q$5:$Q$54=$AB464,IF($A$5:$A$54=AI$461,$S$5:$S$54,""),""))=0,"-",AVERAGE(IF($Q$5:$Q$54=$AB464,IF($A$5:$A$54=AI$461,$S$5:$S$54,""))))</f>
        <v>-</v>
      </c>
      <c r="AJ464" s="357" t="str">
        <f t="array" ref="AJ464">IF(COUNT(IF($Q$5:$Q$54=$AB464,IF($A$5:$A$54=AJ$461,$S$5:$S$54,""),""))=0,"-",AVERAGE(IF($Q$5:$Q$54=$AB464,IF($A$5:$A$54=AJ$461,$S$5:$S$54,""))))</f>
        <v>-</v>
      </c>
      <c r="AK464" s="357" t="str">
        <f t="array" ref="AK464">IF(COUNT(IF($Q$5:$Q$54=$AB464,IF($A$5:$A$54=AK$461,$S$5:$S$54,""),""))=0,"-",AVERAGE(IF($Q$5:$Q$54=$AB464,IF($A$5:$A$54=AK$461,$S$5:$S$54,""))))</f>
        <v>-</v>
      </c>
      <c r="AL464" s="357" t="str">
        <f t="array" ref="AL464">IF(COUNT(IF($Q$5:$Q$54=$AB464,IF($A$5:$A$54=AL$461,$S$5:$S$54,""),""))=0,"-",AVERAGE(IF($Q$5:$Q$54=$AB464,IF($A$5:$A$54=AL$461,$S$5:$S$54,""))))</f>
        <v>-</v>
      </c>
      <c r="AM464" s="357" t="str">
        <f t="array" ref="AM464">IF(COUNT(IF($Q$5:$Q$54=$AB464,IF($A$5:$A$54=AM$461,$S$5:$S$54,""),""))=0,"-",AVERAGE(IF($Q$5:$Q$54=$AB464,IF($A$5:$A$54=AM$461,$S$5:$S$54,""))))</f>
        <v>-</v>
      </c>
      <c r="AN464" s="357" t="str">
        <f t="array" ref="AN464">IF(COUNT(IF($Q$5:$Q$54=$AB464,IF($A$5:$A$54=AN$461,$S$5:$S$54,""),""))=0,"-",AVERAGE(IF($Q$5:$Q$54=$AB464,IF($A$5:$A$54=AN$461,$S$5:$S$54,""))))</f>
        <v>-</v>
      </c>
      <c r="AO464" s="359">
        <f t="array" ref="AO464">IF(AO442&gt;1,AVERAGE(IF($Q$5:$Q$54=$AB464,$S$5:$S$54,"")),"-")</f>
        <v>0</v>
      </c>
      <c r="AP464" s="19"/>
      <c r="AQ464" s="8"/>
      <c r="AR464" s="19"/>
      <c r="AS464" s="19"/>
      <c r="AT464" s="19"/>
      <c r="AU464" s="19"/>
      <c r="AV464" s="19"/>
      <c r="AW464" s="19"/>
      <c r="AX464" s="19"/>
      <c r="AY464" s="19"/>
      <c r="AZ464" s="19"/>
      <c r="BA464" s="19"/>
      <c r="BB464" s="19"/>
      <c r="BP464" s="12"/>
      <c r="BQ464" s="12"/>
      <c r="BR464" s="12"/>
      <c r="BS464" s="76"/>
      <c r="BT464" s="76"/>
    </row>
    <row r="465" spans="1:72">
      <c r="A465" s="19"/>
      <c r="B465" s="19"/>
      <c r="C465" s="19"/>
      <c r="D465" s="19"/>
      <c r="E465" s="89"/>
      <c r="F465" s="89"/>
      <c r="G465" s="19"/>
      <c r="H465" s="90"/>
      <c r="I465" s="90"/>
      <c r="J465" s="19"/>
      <c r="K465" s="19"/>
      <c r="L465" s="19"/>
      <c r="M465" s="19"/>
      <c r="N465" s="19"/>
      <c r="O465" s="19"/>
      <c r="P465" s="19"/>
      <c r="Q465" s="141"/>
      <c r="R465" s="141"/>
      <c r="S465" s="141"/>
      <c r="T465" s="141"/>
      <c r="U465" s="141"/>
      <c r="V465" s="141"/>
      <c r="W465" s="141"/>
      <c r="X465" s="141"/>
      <c r="Y465" s="19"/>
      <c r="Z465" s="19"/>
      <c r="AA465" s="19"/>
      <c r="AB465" s="377">
        <v>3</v>
      </c>
      <c r="AC465" s="357" t="str">
        <f t="array" ref="AC465">IF(COUNT(IF($Q$5:$Q$54=$AB465,IF($A$5:$A$54=AC$461,$S$5:$S$54,""),""))=0,"-",AVERAGE(IF($Q$5:$Q$54=$AB465,IF($A$5:$A$54=AC$461,$S$5:$S$54,""))))</f>
        <v>-</v>
      </c>
      <c r="AD465" s="357">
        <f t="array" ref="AD465">IF(COUNT(IF($Q$5:$Q$54=$AB465,IF($A$5:$A$54=AD$461,$S$5:$S$54,""),""))=0,"-",AVERAGE(IF($Q$5:$Q$54=$AB465,IF($A$5:$A$54=AD$461,$S$5:$S$54,""))))</f>
        <v>3.7499999999999992E-2</v>
      </c>
      <c r="AE465" s="357" t="str">
        <f t="array" ref="AE465">IF(COUNT(IF($Q$5:$Q$54=$AB465,IF($A$5:$A$54=AE$461,$S$5:$S$54,""),""))=0,"-",AVERAGE(IF($Q$5:$Q$54=$AB465,IF($A$5:$A$54=AE$461,$S$5:$S$54,""))))</f>
        <v>-</v>
      </c>
      <c r="AF465" s="357" t="str">
        <f t="array" ref="AF465">IF(COUNT(IF($Q$5:$Q$54=$AB465,IF($A$5:$A$54=AF$461,$S$5:$S$54,""),""))=0,"-",AVERAGE(IF($Q$5:$Q$54=$AB465,IF($A$5:$A$54=AF$461,$S$5:$S$54,""))))</f>
        <v>-</v>
      </c>
      <c r="AG465" s="357" t="str">
        <f t="array" ref="AG465">IF(COUNT(IF($Q$5:$Q$54=$AB465,IF($A$5:$A$54=AG$461,$S$5:$S$54,""),""))=0,"-",AVERAGE(IF($Q$5:$Q$54=$AB465,IF($A$5:$A$54=AG$461,$S$5:$S$54,""))))</f>
        <v>-</v>
      </c>
      <c r="AH465" s="357" t="str">
        <f t="array" ref="AH465">IF(COUNT(IF($Q$5:$Q$54=$AB465,IF($A$5:$A$54=AH$461,$S$5:$S$54,""),""))=0,"-",AVERAGE(IF($Q$5:$Q$54=$AB465,IF($A$5:$A$54=AH$461,$S$5:$S$54,""))))</f>
        <v>-</v>
      </c>
      <c r="AI465" s="357" t="str">
        <f t="array" ref="AI465">IF(COUNT(IF($Q$5:$Q$54=$AB465,IF($A$5:$A$54=AI$461,$S$5:$S$54,""),""))=0,"-",AVERAGE(IF($Q$5:$Q$54=$AB465,IF($A$5:$A$54=AI$461,$S$5:$S$54,""))))</f>
        <v>-</v>
      </c>
      <c r="AJ465" s="357" t="str">
        <f t="array" ref="AJ465">IF(COUNT(IF($Q$5:$Q$54=$AB465,IF($A$5:$A$54=AJ$461,$S$5:$S$54,""),""))=0,"-",AVERAGE(IF($Q$5:$Q$54=$AB465,IF($A$5:$A$54=AJ$461,$S$5:$S$54,""))))</f>
        <v>-</v>
      </c>
      <c r="AK465" s="357" t="str">
        <f t="array" ref="AK465">IF(COUNT(IF($Q$5:$Q$54=$AB465,IF($A$5:$A$54=AK$461,$S$5:$S$54,""),""))=0,"-",AVERAGE(IF($Q$5:$Q$54=$AB465,IF($A$5:$A$54=AK$461,$S$5:$S$54,""))))</f>
        <v>-</v>
      </c>
      <c r="AL465" s="357" t="str">
        <f t="array" ref="AL465">IF(COUNT(IF($Q$5:$Q$54=$AB465,IF($A$5:$A$54=AL$461,$S$5:$S$54,""),""))=0,"-",AVERAGE(IF($Q$5:$Q$54=$AB465,IF($A$5:$A$54=AL$461,$S$5:$S$54,""))))</f>
        <v>-</v>
      </c>
      <c r="AM465" s="357" t="str">
        <f t="array" ref="AM465">IF(COUNT(IF($Q$5:$Q$54=$AB465,IF($A$5:$A$54=AM$461,$S$5:$S$54,""),""))=0,"-",AVERAGE(IF($Q$5:$Q$54=$AB465,IF($A$5:$A$54=AM$461,$S$5:$S$54,""))))</f>
        <v>-</v>
      </c>
      <c r="AN465" s="357" t="str">
        <f t="array" ref="AN465">IF(COUNT(IF($Q$5:$Q$54=$AB465,IF($A$5:$A$54=AN$461,$S$5:$S$54,""),""))=0,"-",AVERAGE(IF($Q$5:$Q$54=$AB465,IF($A$5:$A$54=AN$461,$S$5:$S$54,""))))</f>
        <v>-</v>
      </c>
      <c r="AO465" s="359">
        <f t="array" ref="AO465">IF(AO443&gt;1,AVERAGE(IF($Q$5:$Q$54=$AB465,$S$5:$S$54,"")),"-")</f>
        <v>3.7499999999999992E-2</v>
      </c>
      <c r="AP465" s="19"/>
      <c r="AQ465" s="8"/>
      <c r="AR465" s="19"/>
      <c r="AS465" s="19"/>
      <c r="AT465" s="19"/>
      <c r="AU465" s="19"/>
      <c r="AV465" s="19"/>
      <c r="AW465" s="19"/>
      <c r="AX465" s="19"/>
      <c r="AY465" s="19"/>
      <c r="AZ465" s="19"/>
      <c r="BA465" s="19"/>
      <c r="BB465" s="19"/>
      <c r="BP465" s="12"/>
      <c r="BQ465" s="12"/>
      <c r="BR465" s="12"/>
      <c r="BS465" s="76"/>
      <c r="BT465" s="76"/>
    </row>
    <row r="466" spans="1:72">
      <c r="A466" s="19"/>
      <c r="B466" s="19"/>
      <c r="C466" s="19"/>
      <c r="D466" s="19"/>
      <c r="E466" s="89"/>
      <c r="F466" s="89"/>
      <c r="G466" s="19"/>
      <c r="H466" s="90"/>
      <c r="I466" s="90"/>
      <c r="J466" s="19"/>
      <c r="K466" s="19"/>
      <c r="L466" s="19"/>
      <c r="M466" s="19"/>
      <c r="N466" s="19"/>
      <c r="O466" s="19"/>
      <c r="P466" s="19"/>
      <c r="Q466" s="141"/>
      <c r="R466" s="141"/>
      <c r="S466" s="141"/>
      <c r="T466" s="141"/>
      <c r="U466" s="141"/>
      <c r="V466" s="141"/>
      <c r="W466" s="141"/>
      <c r="X466" s="141"/>
      <c r="Y466" s="19"/>
      <c r="Z466" s="19"/>
      <c r="AA466" s="19"/>
      <c r="AB466" s="377">
        <v>4</v>
      </c>
      <c r="AC466" s="357" t="str">
        <f t="array" ref="AC466">IF(COUNT(IF($Q$5:$Q$54=$AB466,IF($A$5:$A$54=AC$461,$S$5:$S$54,""),""))=0,"-",AVERAGE(IF($Q$5:$Q$54=$AB466,IF($A$5:$A$54=AC$461,$S$5:$S$54,""))))</f>
        <v>-</v>
      </c>
      <c r="AD466" s="357">
        <f t="array" ref="AD466">IF(COUNT(IF($Q$5:$Q$54=$AB466,IF($A$5:$A$54=AD$461,$S$5:$S$54,""),""))=0,"-",AVERAGE(IF($Q$5:$Q$54=$AB466,IF($A$5:$A$54=AD$461,$S$5:$S$54,""))))</f>
        <v>4.2084213277743858E-2</v>
      </c>
      <c r="AE466" s="357" t="str">
        <f t="array" ref="AE466">IF(COUNT(IF($Q$5:$Q$54=$AB466,IF($A$5:$A$54=AE$461,$S$5:$S$54,""),""))=0,"-",AVERAGE(IF($Q$5:$Q$54=$AB466,IF($A$5:$A$54=AE$461,$S$5:$S$54,""))))</f>
        <v>-</v>
      </c>
      <c r="AF466" s="357" t="str">
        <f t="array" ref="AF466">IF(COUNT(IF($Q$5:$Q$54=$AB466,IF($A$5:$A$54=AF$461,$S$5:$S$54,""),""))=0,"-",AVERAGE(IF($Q$5:$Q$54=$AB466,IF($A$5:$A$54=AF$461,$S$5:$S$54,""))))</f>
        <v>-</v>
      </c>
      <c r="AG466" s="357" t="str">
        <f t="array" ref="AG466">IF(COUNT(IF($Q$5:$Q$54=$AB466,IF($A$5:$A$54=AG$461,$S$5:$S$54,""),""))=0,"-",AVERAGE(IF($Q$5:$Q$54=$AB466,IF($A$5:$A$54=AG$461,$S$5:$S$54,""))))</f>
        <v>-</v>
      </c>
      <c r="AH466" s="357" t="str">
        <f t="array" ref="AH466">IF(COUNT(IF($Q$5:$Q$54=$AB466,IF($A$5:$A$54=AH$461,$S$5:$S$54,""),""))=0,"-",AVERAGE(IF($Q$5:$Q$54=$AB466,IF($A$5:$A$54=AH$461,$S$5:$S$54,""))))</f>
        <v>-</v>
      </c>
      <c r="AI466" s="357" t="str">
        <f t="array" ref="AI466">IF(COUNT(IF($Q$5:$Q$54=$AB466,IF($A$5:$A$54=AI$461,$S$5:$S$54,""),""))=0,"-",AVERAGE(IF($Q$5:$Q$54=$AB466,IF($A$5:$A$54=AI$461,$S$5:$S$54,""))))</f>
        <v>-</v>
      </c>
      <c r="AJ466" s="357" t="str">
        <f t="array" ref="AJ466">IF(COUNT(IF($Q$5:$Q$54=$AB466,IF($A$5:$A$54=AJ$461,$S$5:$S$54,""),""))=0,"-",AVERAGE(IF($Q$5:$Q$54=$AB466,IF($A$5:$A$54=AJ$461,$S$5:$S$54,""))))</f>
        <v>-</v>
      </c>
      <c r="AK466" s="357" t="str">
        <f t="array" ref="AK466">IF(COUNT(IF($Q$5:$Q$54=$AB466,IF($A$5:$A$54=AK$461,$S$5:$S$54,""),""))=0,"-",AVERAGE(IF($Q$5:$Q$54=$AB466,IF($A$5:$A$54=AK$461,$S$5:$S$54,""))))</f>
        <v>-</v>
      </c>
      <c r="AL466" s="357" t="str">
        <f t="array" ref="AL466">IF(COUNT(IF($Q$5:$Q$54=$AB466,IF($A$5:$A$54=AL$461,$S$5:$S$54,""),""))=0,"-",AVERAGE(IF($Q$5:$Q$54=$AB466,IF($A$5:$A$54=AL$461,$S$5:$S$54,""))))</f>
        <v>-</v>
      </c>
      <c r="AM466" s="357" t="str">
        <f t="array" ref="AM466">IF(COUNT(IF($Q$5:$Q$54=$AB466,IF($A$5:$A$54=AM$461,$S$5:$S$54,""),""))=0,"-",AVERAGE(IF($Q$5:$Q$54=$AB466,IF($A$5:$A$54=AM$461,$S$5:$S$54,""))))</f>
        <v>-</v>
      </c>
      <c r="AN466" s="357" t="str">
        <f t="array" ref="AN466">IF(COUNT(IF($Q$5:$Q$54=$AB466,IF($A$5:$A$54=AN$461,$S$5:$S$54,""),""))=0,"-",AVERAGE(IF($Q$5:$Q$54=$AB466,IF($A$5:$A$54=AN$461,$S$5:$S$54,""))))</f>
        <v>-</v>
      </c>
      <c r="AO466" s="359">
        <f t="array" ref="AO466">IF(AO444&gt;1,AVERAGE(IF($Q$5:$Q$54=$AB466,$S$5:$S$54,"")),"-")</f>
        <v>4.2084213277743858E-2</v>
      </c>
      <c r="AP466" s="19"/>
      <c r="AQ466" s="8"/>
      <c r="AR466" s="19"/>
      <c r="AS466" s="19"/>
      <c r="AT466" s="19"/>
      <c r="AU466" s="19"/>
      <c r="AV466" s="19"/>
      <c r="AW466" s="19"/>
      <c r="AX466" s="19"/>
      <c r="AY466" s="19"/>
      <c r="AZ466" s="19"/>
      <c r="BA466" s="19"/>
      <c r="BB466" s="19"/>
      <c r="BP466" s="12"/>
      <c r="BQ466" s="12"/>
      <c r="BR466" s="12"/>
      <c r="BS466" s="76"/>
      <c r="BT466" s="76"/>
    </row>
    <row r="467" spans="1:72">
      <c r="A467" s="19"/>
      <c r="B467" s="19"/>
      <c r="C467" s="19"/>
      <c r="D467" s="19"/>
      <c r="E467" s="89"/>
      <c r="F467" s="89"/>
      <c r="G467" s="19"/>
      <c r="H467" s="90"/>
      <c r="I467" s="90"/>
      <c r="J467" s="19"/>
      <c r="K467" s="19"/>
      <c r="L467" s="19"/>
      <c r="M467" s="19"/>
      <c r="N467" s="19"/>
      <c r="O467" s="19"/>
      <c r="P467" s="19"/>
      <c r="Q467" s="141"/>
      <c r="R467" s="141"/>
      <c r="S467" s="141"/>
      <c r="T467" s="141"/>
      <c r="U467" s="141"/>
      <c r="V467" s="141"/>
      <c r="W467" s="141"/>
      <c r="X467" s="141"/>
      <c r="Y467" s="19"/>
      <c r="Z467" s="19"/>
      <c r="AA467" s="19"/>
      <c r="AB467" s="377">
        <v>5</v>
      </c>
      <c r="AC467" s="357">
        <f t="array" ref="AC467">IF(COUNT(IF($Q$5:$Q$54=$AB467,IF($A$5:$A$54=AC$461,$S$5:$S$54,""),""))=0,"-",AVERAGE(IF($Q$5:$Q$54=$AB467,IF($A$5:$A$54=AC$461,$S$5:$S$54,""))))</f>
        <v>0</v>
      </c>
      <c r="AD467" s="357">
        <f t="array" ref="AD467">IF(COUNT(IF($Q$5:$Q$54=$AB467,IF($A$5:$A$54=AD$461,$S$5:$S$54,""),""))=0,"-",AVERAGE(IF($Q$5:$Q$54=$AB467,IF($A$5:$A$54=AD$461,$S$5:$S$54,""))))</f>
        <v>2.173913043478257E-2</v>
      </c>
      <c r="AE467" s="357" t="str">
        <f t="array" ref="AE467">IF(COUNT(IF($Q$5:$Q$54=$AB467,IF($A$5:$A$54=AE$461,$S$5:$S$54,""),""))=0,"-",AVERAGE(IF($Q$5:$Q$54=$AB467,IF($A$5:$A$54=AE$461,$S$5:$S$54,""))))</f>
        <v>-</v>
      </c>
      <c r="AF467" s="357" t="str">
        <f t="array" ref="AF467">IF(COUNT(IF($Q$5:$Q$54=$AB467,IF($A$5:$A$54=AF$461,$S$5:$S$54,""),""))=0,"-",AVERAGE(IF($Q$5:$Q$54=$AB467,IF($A$5:$A$54=AF$461,$S$5:$S$54,""))))</f>
        <v>-</v>
      </c>
      <c r="AG467" s="357" t="str">
        <f t="array" ref="AG467">IF(COUNT(IF($Q$5:$Q$54=$AB467,IF($A$5:$A$54=AG$461,$S$5:$S$54,""),""))=0,"-",AVERAGE(IF($Q$5:$Q$54=$AB467,IF($A$5:$A$54=AG$461,$S$5:$S$54,""))))</f>
        <v>-</v>
      </c>
      <c r="AH467" s="357" t="str">
        <f t="array" ref="AH467">IF(COUNT(IF($Q$5:$Q$54=$AB467,IF($A$5:$A$54=AH$461,$S$5:$S$54,""),""))=0,"-",AVERAGE(IF($Q$5:$Q$54=$AB467,IF($A$5:$A$54=AH$461,$S$5:$S$54,""))))</f>
        <v>-</v>
      </c>
      <c r="AI467" s="357" t="str">
        <f t="array" ref="AI467">IF(COUNT(IF($Q$5:$Q$54=$AB467,IF($A$5:$A$54=AI$461,$S$5:$S$54,""),""))=0,"-",AVERAGE(IF($Q$5:$Q$54=$AB467,IF($A$5:$A$54=AI$461,$S$5:$S$54,""))))</f>
        <v>-</v>
      </c>
      <c r="AJ467" s="357" t="str">
        <f t="array" ref="AJ467">IF(COUNT(IF($Q$5:$Q$54=$AB467,IF($A$5:$A$54=AJ$461,$S$5:$S$54,""),""))=0,"-",AVERAGE(IF($Q$5:$Q$54=$AB467,IF($A$5:$A$54=AJ$461,$S$5:$S$54,""))))</f>
        <v>-</v>
      </c>
      <c r="AK467" s="357" t="str">
        <f t="array" ref="AK467">IF(COUNT(IF($Q$5:$Q$54=$AB467,IF($A$5:$A$54=AK$461,$S$5:$S$54,""),""))=0,"-",AVERAGE(IF($Q$5:$Q$54=$AB467,IF($A$5:$A$54=AK$461,$S$5:$S$54,""))))</f>
        <v>-</v>
      </c>
      <c r="AL467" s="357" t="str">
        <f t="array" ref="AL467">IF(COUNT(IF($Q$5:$Q$54=$AB467,IF($A$5:$A$54=AL$461,$S$5:$S$54,""),""))=0,"-",AVERAGE(IF($Q$5:$Q$54=$AB467,IF($A$5:$A$54=AL$461,$S$5:$S$54,""))))</f>
        <v>-</v>
      </c>
      <c r="AM467" s="357" t="str">
        <f t="array" ref="AM467">IF(COUNT(IF($Q$5:$Q$54=$AB467,IF($A$5:$A$54=AM$461,$S$5:$S$54,""),""))=0,"-",AVERAGE(IF($Q$5:$Q$54=$AB467,IF($A$5:$A$54=AM$461,$S$5:$S$54,""))))</f>
        <v>-</v>
      </c>
      <c r="AN467" s="357" t="str">
        <f t="array" ref="AN467">IF(COUNT(IF($Q$5:$Q$54=$AB467,IF($A$5:$A$54=AN$461,$S$5:$S$54,""),""))=0,"-",AVERAGE(IF($Q$5:$Q$54=$AB467,IF($A$5:$A$54=AN$461,$S$5:$S$54,""))))</f>
        <v>-</v>
      </c>
      <c r="AO467" s="359">
        <f t="array" ref="AO467">IF(AO445&gt;1,AVERAGE(IF($Q$5:$Q$54=$AB467,$S$5:$S$54,"")),"-")</f>
        <v>1.3043478260869542E-2</v>
      </c>
      <c r="AP467" s="19"/>
      <c r="AQ467" s="8"/>
      <c r="AR467" s="19"/>
      <c r="AS467" s="19"/>
      <c r="AT467" s="19"/>
      <c r="AU467" s="19"/>
      <c r="AV467" s="19"/>
      <c r="AW467" s="19"/>
      <c r="AX467" s="19"/>
      <c r="AY467" s="19"/>
      <c r="AZ467" s="19"/>
      <c r="BA467" s="19"/>
      <c r="BB467" s="19"/>
      <c r="BP467" s="12"/>
      <c r="BQ467" s="12"/>
      <c r="BR467" s="12"/>
      <c r="BS467" s="76"/>
      <c r="BT467" s="76"/>
    </row>
    <row r="468" spans="1:72">
      <c r="A468" s="19"/>
      <c r="B468" s="19"/>
      <c r="C468" s="19"/>
      <c r="D468" s="19"/>
      <c r="E468" s="89"/>
      <c r="F468" s="89"/>
      <c r="G468" s="19"/>
      <c r="H468" s="90"/>
      <c r="I468" s="90"/>
      <c r="J468" s="19"/>
      <c r="K468" s="19"/>
      <c r="L468" s="19"/>
      <c r="M468" s="19"/>
      <c r="N468" s="19"/>
      <c r="O468" s="19"/>
      <c r="P468" s="19"/>
      <c r="Q468" s="141"/>
      <c r="R468" s="141"/>
      <c r="S468" s="141"/>
      <c r="T468" s="141"/>
      <c r="U468" s="141"/>
      <c r="V468" s="141"/>
      <c r="W468" s="141"/>
      <c r="X468" s="141"/>
      <c r="Y468" s="19"/>
      <c r="Z468" s="19"/>
      <c r="AA468" s="19"/>
      <c r="AB468" s="377">
        <v>6</v>
      </c>
      <c r="AC468" s="357">
        <f t="array" ref="AC468">IF(COUNT(IF($Q$5:$Q$54=$AB468,IF($A$5:$A$54=AC$461,$S$5:$S$54,""),""))=0,"-",AVERAGE(IF($Q$5:$Q$54=$AB468,IF($A$5:$A$54=AC$461,$S$5:$S$54,""))))</f>
        <v>3.1244829581332317E-2</v>
      </c>
      <c r="AD468" s="357">
        <f t="array" ref="AD468">IF(COUNT(IF($Q$5:$Q$54=$AB468,IF($A$5:$A$54=AD$461,$S$5:$S$54,""),""))=0,"-",AVERAGE(IF($Q$5:$Q$54=$AB468,IF($A$5:$A$54=AD$461,$S$5:$S$54,""))))</f>
        <v>0</v>
      </c>
      <c r="AE468" s="357" t="str">
        <f t="array" ref="AE468">IF(COUNT(IF($Q$5:$Q$54=$AB468,IF($A$5:$A$54=AE$461,$S$5:$S$54,""),""))=0,"-",AVERAGE(IF($Q$5:$Q$54=$AB468,IF($A$5:$A$54=AE$461,$S$5:$S$54,""))))</f>
        <v>-</v>
      </c>
      <c r="AF468" s="357" t="str">
        <f t="array" ref="AF468">IF(COUNT(IF($Q$5:$Q$54=$AB468,IF($A$5:$A$54=AF$461,$S$5:$S$54,""),""))=0,"-",AVERAGE(IF($Q$5:$Q$54=$AB468,IF($A$5:$A$54=AF$461,$S$5:$S$54,""))))</f>
        <v>-</v>
      </c>
      <c r="AG468" s="357" t="str">
        <f t="array" ref="AG468">IF(COUNT(IF($Q$5:$Q$54=$AB468,IF($A$5:$A$54=AG$461,$S$5:$S$54,""),""))=0,"-",AVERAGE(IF($Q$5:$Q$54=$AB468,IF($A$5:$A$54=AG$461,$S$5:$S$54,""))))</f>
        <v>-</v>
      </c>
      <c r="AH468" s="357" t="str">
        <f t="array" ref="AH468">IF(COUNT(IF($Q$5:$Q$54=$AB468,IF($A$5:$A$54=AH$461,$S$5:$S$54,""),""))=0,"-",AVERAGE(IF($Q$5:$Q$54=$AB468,IF($A$5:$A$54=AH$461,$S$5:$S$54,""))))</f>
        <v>-</v>
      </c>
      <c r="AI468" s="357" t="str">
        <f t="array" ref="AI468">IF(COUNT(IF($Q$5:$Q$54=$AB468,IF($A$5:$A$54=AI$461,$S$5:$S$54,""),""))=0,"-",AVERAGE(IF($Q$5:$Q$54=$AB468,IF($A$5:$A$54=AI$461,$S$5:$S$54,""))))</f>
        <v>-</v>
      </c>
      <c r="AJ468" s="357" t="str">
        <f t="array" ref="AJ468">IF(COUNT(IF($Q$5:$Q$54=$AB468,IF($A$5:$A$54=AJ$461,$S$5:$S$54,""),""))=0,"-",AVERAGE(IF($Q$5:$Q$54=$AB468,IF($A$5:$A$54=AJ$461,$S$5:$S$54,""))))</f>
        <v>-</v>
      </c>
      <c r="AK468" s="357" t="str">
        <f t="array" ref="AK468">IF(COUNT(IF($Q$5:$Q$54=$AB468,IF($A$5:$A$54=AK$461,$S$5:$S$54,""),""))=0,"-",AVERAGE(IF($Q$5:$Q$54=$AB468,IF($A$5:$A$54=AK$461,$S$5:$S$54,""))))</f>
        <v>-</v>
      </c>
      <c r="AL468" s="357" t="str">
        <f t="array" ref="AL468">IF(COUNT(IF($Q$5:$Q$54=$AB468,IF($A$5:$A$54=AL$461,$S$5:$S$54,""),""))=0,"-",AVERAGE(IF($Q$5:$Q$54=$AB468,IF($A$5:$A$54=AL$461,$S$5:$S$54,""))))</f>
        <v>-</v>
      </c>
      <c r="AM468" s="357" t="str">
        <f t="array" ref="AM468">IF(COUNT(IF($Q$5:$Q$54=$AB468,IF($A$5:$A$54=AM$461,$S$5:$S$54,""),""))=0,"-",AVERAGE(IF($Q$5:$Q$54=$AB468,IF($A$5:$A$54=AM$461,$S$5:$S$54,""))))</f>
        <v>-</v>
      </c>
      <c r="AN468" s="357" t="str">
        <f t="array" ref="AN468">IF(COUNT(IF($Q$5:$Q$54=$AB468,IF($A$5:$A$54=AN$461,$S$5:$S$54,""),""))=0,"-",AVERAGE(IF($Q$5:$Q$54=$AB468,IF($A$5:$A$54=AN$461,$S$5:$S$54,""))))</f>
        <v>-</v>
      </c>
      <c r="AO468" s="359">
        <f t="array" ref="AO468">IF(AO446&gt;1,AVERAGE(IF($Q$5:$Q$54=$AB468,$S$5:$S$54,"")),"-")</f>
        <v>2.0829886387554879E-2</v>
      </c>
      <c r="AP468" s="19"/>
      <c r="AQ468" s="8"/>
      <c r="AR468" s="19"/>
      <c r="AS468" s="19"/>
      <c r="AT468" s="19"/>
      <c r="AU468" s="19"/>
      <c r="AV468" s="19"/>
      <c r="AW468" s="19"/>
      <c r="AX468" s="19"/>
      <c r="AY468" s="19"/>
      <c r="AZ468" s="19"/>
      <c r="BA468" s="19"/>
      <c r="BB468" s="19"/>
      <c r="BP468" s="12"/>
      <c r="BQ468" s="12"/>
      <c r="BR468" s="12"/>
      <c r="BS468" s="76"/>
      <c r="BT468" s="76"/>
    </row>
    <row r="469" spans="1:72">
      <c r="A469" s="19"/>
      <c r="B469" s="19"/>
      <c r="C469" s="19"/>
      <c r="D469" s="19"/>
      <c r="E469" s="89"/>
      <c r="F469" s="89"/>
      <c r="G469" s="19"/>
      <c r="H469" s="90"/>
      <c r="I469" s="90"/>
      <c r="J469" s="19"/>
      <c r="K469" s="19"/>
      <c r="L469" s="19"/>
      <c r="M469" s="19"/>
      <c r="N469" s="19"/>
      <c r="O469" s="19"/>
      <c r="P469" s="19"/>
      <c r="Q469" s="141"/>
      <c r="R469" s="141"/>
      <c r="S469" s="141"/>
      <c r="T469" s="141"/>
      <c r="U469" s="141"/>
      <c r="V469" s="141"/>
      <c r="W469" s="141"/>
      <c r="X469" s="141"/>
      <c r="Y469" s="19"/>
      <c r="Z469" s="19"/>
      <c r="AA469" s="19"/>
      <c r="AB469" s="377">
        <v>7</v>
      </c>
      <c r="AC469" s="357">
        <f t="array" ref="AC469">IF(COUNT(IF($Q$5:$Q$54=$AB469,IF($A$5:$A$54=AC$461,$S$5:$S$54,""),""))=0,"-",AVERAGE(IF($Q$5:$Q$54=$AB469,IF($A$5:$A$54=AC$461,$S$5:$S$54,""))))</f>
        <v>2.4193548387097117E-2</v>
      </c>
      <c r="AD469" s="357">
        <f t="array" ref="AD469">IF(COUNT(IF($Q$5:$Q$54=$AB469,IF($A$5:$A$54=AD$461,$S$5:$S$54,""),""))=0,"-",AVERAGE(IF($Q$5:$Q$54=$AB469,IF($A$5:$A$54=AD$461,$S$5:$S$54,""))))</f>
        <v>9.6774193548388471E-3</v>
      </c>
      <c r="AE469" s="357" t="str">
        <f t="array" ref="AE469">IF(COUNT(IF($Q$5:$Q$54=$AB469,IF($A$5:$A$54=AE$461,$S$5:$S$54,""),""))=0,"-",AVERAGE(IF($Q$5:$Q$54=$AB469,IF($A$5:$A$54=AE$461,$S$5:$S$54,""))))</f>
        <v>-</v>
      </c>
      <c r="AF469" s="357" t="str">
        <f t="array" ref="AF469">IF(COUNT(IF($Q$5:$Q$54=$AB469,IF($A$5:$A$54=AF$461,$S$5:$S$54,""),""))=0,"-",AVERAGE(IF($Q$5:$Q$54=$AB469,IF($A$5:$A$54=AF$461,$S$5:$S$54,""))))</f>
        <v>-</v>
      </c>
      <c r="AG469" s="357" t="str">
        <f t="array" ref="AG469">IF(COUNT(IF($Q$5:$Q$54=$AB469,IF($A$5:$A$54=AG$461,$S$5:$S$54,""),""))=0,"-",AVERAGE(IF($Q$5:$Q$54=$AB469,IF($A$5:$A$54=AG$461,$S$5:$S$54,""))))</f>
        <v>-</v>
      </c>
      <c r="AH469" s="357" t="str">
        <f t="array" ref="AH469">IF(COUNT(IF($Q$5:$Q$54=$AB469,IF($A$5:$A$54=AH$461,$S$5:$S$54,""),""))=0,"-",AVERAGE(IF($Q$5:$Q$54=$AB469,IF($A$5:$A$54=AH$461,$S$5:$S$54,""))))</f>
        <v>-</v>
      </c>
      <c r="AI469" s="357" t="str">
        <f t="array" ref="AI469">IF(COUNT(IF($Q$5:$Q$54=$AB469,IF($A$5:$A$54=AI$461,$S$5:$S$54,""),""))=0,"-",AVERAGE(IF($Q$5:$Q$54=$AB469,IF($A$5:$A$54=AI$461,$S$5:$S$54,""))))</f>
        <v>-</v>
      </c>
      <c r="AJ469" s="357" t="str">
        <f t="array" ref="AJ469">IF(COUNT(IF($Q$5:$Q$54=$AB469,IF($A$5:$A$54=AJ$461,$S$5:$S$54,""),""))=0,"-",AVERAGE(IF($Q$5:$Q$54=$AB469,IF($A$5:$A$54=AJ$461,$S$5:$S$54,""))))</f>
        <v>-</v>
      </c>
      <c r="AK469" s="357" t="str">
        <f t="array" ref="AK469">IF(COUNT(IF($Q$5:$Q$54=$AB469,IF($A$5:$A$54=AK$461,$S$5:$S$54,""),""))=0,"-",AVERAGE(IF($Q$5:$Q$54=$AB469,IF($A$5:$A$54=AK$461,$S$5:$S$54,""))))</f>
        <v>-</v>
      </c>
      <c r="AL469" s="357" t="str">
        <f t="array" ref="AL469">IF(COUNT(IF($Q$5:$Q$54=$AB469,IF($A$5:$A$54=AL$461,$S$5:$S$54,""),""))=0,"-",AVERAGE(IF($Q$5:$Q$54=$AB469,IF($A$5:$A$54=AL$461,$S$5:$S$54,""))))</f>
        <v>-</v>
      </c>
      <c r="AM469" s="357" t="str">
        <f t="array" ref="AM469">IF(COUNT(IF($Q$5:$Q$54=$AB469,IF($A$5:$A$54=AM$461,$S$5:$S$54,""),""))=0,"-",AVERAGE(IF($Q$5:$Q$54=$AB469,IF($A$5:$A$54=AM$461,$S$5:$S$54,""))))</f>
        <v>-</v>
      </c>
      <c r="AN469" s="357" t="str">
        <f t="array" ref="AN469">IF(COUNT(IF($Q$5:$Q$54=$AB469,IF($A$5:$A$54=AN$461,$S$5:$S$54,""),""))=0,"-",AVERAGE(IF($Q$5:$Q$54=$AB469,IF($A$5:$A$54=AN$461,$S$5:$S$54,""))))</f>
        <v>-</v>
      </c>
      <c r="AO469" s="359">
        <f t="array" ref="AO469">IF(AO447&gt;1,AVERAGE(IF($Q$5:$Q$54=$AB469,$S$5:$S$54,"")),"-")</f>
        <v>1.3824884792626923E-2</v>
      </c>
      <c r="AP469" s="19"/>
      <c r="AQ469" s="8"/>
      <c r="AR469" s="19"/>
      <c r="AS469" s="19"/>
      <c r="AT469" s="19"/>
      <c r="AU469" s="19"/>
      <c r="AV469" s="19"/>
      <c r="AW469" s="19"/>
      <c r="AX469" s="19"/>
      <c r="AY469" s="19"/>
      <c r="AZ469" s="19"/>
      <c r="BA469" s="19"/>
      <c r="BB469" s="19"/>
      <c r="BP469" s="12"/>
      <c r="BQ469" s="12"/>
      <c r="BR469" s="12"/>
      <c r="BS469" s="76"/>
      <c r="BT469" s="76"/>
    </row>
    <row r="470" spans="1:72">
      <c r="A470" s="19"/>
      <c r="B470" s="19"/>
      <c r="C470" s="19"/>
      <c r="D470" s="19"/>
      <c r="E470" s="89"/>
      <c r="F470" s="89"/>
      <c r="G470" s="19"/>
      <c r="H470" s="90"/>
      <c r="I470" s="90"/>
      <c r="J470" s="19"/>
      <c r="K470" s="19"/>
      <c r="L470" s="19"/>
      <c r="M470" s="19"/>
      <c r="N470" s="19"/>
      <c r="O470" s="19"/>
      <c r="P470" s="19"/>
      <c r="Q470" s="141"/>
      <c r="R470" s="141"/>
      <c r="S470" s="141"/>
      <c r="T470" s="141"/>
      <c r="U470" s="141"/>
      <c r="V470" s="141"/>
      <c r="W470" s="141"/>
      <c r="X470" s="141"/>
      <c r="Y470" s="19"/>
      <c r="Z470" s="19"/>
      <c r="AA470" s="19"/>
      <c r="AB470" s="377">
        <v>8</v>
      </c>
      <c r="AC470" s="357" t="str">
        <f t="array" ref="AC470">IF(COUNT(IF($Q$5:$Q$54=$AB470,IF($A$5:$A$54=AC$461,$S$5:$S$54,""),""))=0,"-",AVERAGE(IF($Q$5:$Q$54=$AB470,IF($A$5:$A$54=AC$461,$S$5:$S$54,""))))</f>
        <v>-</v>
      </c>
      <c r="AD470" s="357">
        <f t="array" ref="AD470">IF(COUNT(IF($Q$5:$Q$54=$AB470,IF($A$5:$A$54=AD$461,$S$5:$S$54,""),""))=0,"-",AVERAGE(IF($Q$5:$Q$54=$AB470,IF($A$5:$A$54=AD$461,$S$5:$S$54,""))))</f>
        <v>3.5011020622276123E-2</v>
      </c>
      <c r="AE470" s="357" t="str">
        <f t="array" ref="AE470">IF(COUNT(IF($Q$5:$Q$54=$AB470,IF($A$5:$A$54=AE$461,$S$5:$S$54,""),""))=0,"-",AVERAGE(IF($Q$5:$Q$54=$AB470,IF($A$5:$A$54=AE$461,$S$5:$S$54,""))))</f>
        <v>-</v>
      </c>
      <c r="AF470" s="357" t="str">
        <f t="array" ref="AF470">IF(COUNT(IF($Q$5:$Q$54=$AB470,IF($A$5:$A$54=AF$461,$S$5:$S$54,""),""))=0,"-",AVERAGE(IF($Q$5:$Q$54=$AB470,IF($A$5:$A$54=AF$461,$S$5:$S$54,""))))</f>
        <v>-</v>
      </c>
      <c r="AG470" s="357" t="str">
        <f t="array" ref="AG470">IF(COUNT(IF($Q$5:$Q$54=$AB470,IF($A$5:$A$54=AG$461,$S$5:$S$54,""),""))=0,"-",AVERAGE(IF($Q$5:$Q$54=$AB470,IF($A$5:$A$54=AG$461,$S$5:$S$54,""))))</f>
        <v>-</v>
      </c>
      <c r="AH470" s="357" t="str">
        <f t="array" ref="AH470">IF(COUNT(IF($Q$5:$Q$54=$AB470,IF($A$5:$A$54=AH$461,$S$5:$S$54,""),""))=0,"-",AVERAGE(IF($Q$5:$Q$54=$AB470,IF($A$5:$A$54=AH$461,$S$5:$S$54,""))))</f>
        <v>-</v>
      </c>
      <c r="AI470" s="357" t="str">
        <f t="array" ref="AI470">IF(COUNT(IF($Q$5:$Q$54=$AB470,IF($A$5:$A$54=AI$461,$S$5:$S$54,""),""))=0,"-",AVERAGE(IF($Q$5:$Q$54=$AB470,IF($A$5:$A$54=AI$461,$S$5:$S$54,""))))</f>
        <v>-</v>
      </c>
      <c r="AJ470" s="357" t="str">
        <f t="array" ref="AJ470">IF(COUNT(IF($Q$5:$Q$54=$AB470,IF($A$5:$A$54=AJ$461,$S$5:$S$54,""),""))=0,"-",AVERAGE(IF($Q$5:$Q$54=$AB470,IF($A$5:$A$54=AJ$461,$S$5:$S$54,""))))</f>
        <v>-</v>
      </c>
      <c r="AK470" s="357" t="str">
        <f t="array" ref="AK470">IF(COUNT(IF($Q$5:$Q$54=$AB470,IF($A$5:$A$54=AK$461,$S$5:$S$54,""),""))=0,"-",AVERAGE(IF($Q$5:$Q$54=$AB470,IF($A$5:$A$54=AK$461,$S$5:$S$54,""))))</f>
        <v>-</v>
      </c>
      <c r="AL470" s="357" t="str">
        <f t="array" ref="AL470">IF(COUNT(IF($Q$5:$Q$54=$AB470,IF($A$5:$A$54=AL$461,$S$5:$S$54,""),""))=0,"-",AVERAGE(IF($Q$5:$Q$54=$AB470,IF($A$5:$A$54=AL$461,$S$5:$S$54,""))))</f>
        <v>-</v>
      </c>
      <c r="AM470" s="357" t="str">
        <f t="array" ref="AM470">IF(COUNT(IF($Q$5:$Q$54=$AB470,IF($A$5:$A$54=AM$461,$S$5:$S$54,""),""))=0,"-",AVERAGE(IF($Q$5:$Q$54=$AB470,IF($A$5:$A$54=AM$461,$S$5:$S$54,""))))</f>
        <v>-</v>
      </c>
      <c r="AN470" s="357" t="str">
        <f t="array" ref="AN470">IF(COUNT(IF($Q$5:$Q$54=$AB470,IF($A$5:$A$54=AN$461,$S$5:$S$54,""),""))=0,"-",AVERAGE(IF($Q$5:$Q$54=$AB470,IF($A$5:$A$54=AN$461,$S$5:$S$54,""))))</f>
        <v>-</v>
      </c>
      <c r="AO470" s="359">
        <f t="array" ref="AO470">IF(AO448&gt;1,AVERAGE(IF($Q$5:$Q$54=$AB470,$S$5:$S$54,"")),"-")</f>
        <v>3.5011020622276123E-2</v>
      </c>
      <c r="AP470" s="19"/>
      <c r="AQ470" s="8"/>
      <c r="AR470" s="19"/>
      <c r="AS470" s="19"/>
      <c r="AT470" s="19"/>
      <c r="AU470" s="19"/>
      <c r="AV470" s="19"/>
      <c r="AW470" s="19"/>
      <c r="AX470" s="19"/>
      <c r="AY470" s="19"/>
      <c r="AZ470" s="19"/>
      <c r="BA470" s="19"/>
      <c r="BB470" s="19"/>
      <c r="BP470" s="12"/>
      <c r="BQ470" s="12"/>
      <c r="BR470" s="12"/>
      <c r="BS470" s="76"/>
      <c r="BT470" s="76"/>
    </row>
    <row r="471" spans="1:72">
      <c r="A471" s="19"/>
      <c r="B471" s="19"/>
      <c r="C471" s="19"/>
      <c r="D471" s="19"/>
      <c r="E471" s="89"/>
      <c r="F471" s="89"/>
      <c r="G471" s="19"/>
      <c r="H471" s="90"/>
      <c r="I471" s="90"/>
      <c r="J471" s="19"/>
      <c r="K471" s="19"/>
      <c r="L471" s="19"/>
      <c r="M471" s="19"/>
      <c r="N471" s="19"/>
      <c r="O471" s="19"/>
      <c r="P471" s="19"/>
      <c r="Q471" s="141"/>
      <c r="R471" s="141"/>
      <c r="S471" s="141"/>
      <c r="T471" s="141"/>
      <c r="U471" s="141"/>
      <c r="V471" s="141"/>
      <c r="W471" s="141"/>
      <c r="X471" s="141"/>
      <c r="Y471" s="19"/>
      <c r="Z471" s="19"/>
      <c r="AA471" s="19"/>
      <c r="AB471" s="377">
        <v>9</v>
      </c>
      <c r="AC471" s="357" t="str">
        <f t="array" ref="AC471">IF(COUNT(IF($Q$5:$Q$54=$AB471,IF($A$5:$A$54=AC$461,$S$5:$S$54,""),""))=0,"-",AVERAGE(IF($Q$5:$Q$54=$AB471,IF($A$5:$A$54=AC$461,$S$5:$S$54,""))))</f>
        <v>-</v>
      </c>
      <c r="AD471" s="357">
        <f t="array" ref="AD471">IF(COUNT(IF($Q$5:$Q$54=$AB471,IF($A$5:$A$54=AD$461,$S$5:$S$54,""),""))=0,"-",AVERAGE(IF($Q$5:$Q$54=$AB471,IF($A$5:$A$54=AD$461,$S$5:$S$54,""))))</f>
        <v>5.1903606479365351E-2</v>
      </c>
      <c r="AE471" s="357" t="str">
        <f t="array" ref="AE471">IF(COUNT(IF($Q$5:$Q$54=$AB471,IF($A$5:$A$54=AE$461,$S$5:$S$54,""),""))=0,"-",AVERAGE(IF($Q$5:$Q$54=$AB471,IF($A$5:$A$54=AE$461,$S$5:$S$54,""))))</f>
        <v>-</v>
      </c>
      <c r="AF471" s="357" t="str">
        <f t="array" ref="AF471">IF(COUNT(IF($Q$5:$Q$54=$AB471,IF($A$5:$A$54=AF$461,$S$5:$S$54,""),""))=0,"-",AVERAGE(IF($Q$5:$Q$54=$AB471,IF($A$5:$A$54=AF$461,$S$5:$S$54,""))))</f>
        <v>-</v>
      </c>
      <c r="AG471" s="357" t="str">
        <f t="array" ref="AG471">IF(COUNT(IF($Q$5:$Q$54=$AB471,IF($A$5:$A$54=AG$461,$S$5:$S$54,""),""))=0,"-",AVERAGE(IF($Q$5:$Q$54=$AB471,IF($A$5:$A$54=AG$461,$S$5:$S$54,""))))</f>
        <v>-</v>
      </c>
      <c r="AH471" s="357" t="str">
        <f t="array" ref="AH471">IF(COUNT(IF($Q$5:$Q$54=$AB471,IF($A$5:$A$54=AH$461,$S$5:$S$54,""),""))=0,"-",AVERAGE(IF($Q$5:$Q$54=$AB471,IF($A$5:$A$54=AH$461,$S$5:$S$54,""))))</f>
        <v>-</v>
      </c>
      <c r="AI471" s="357" t="str">
        <f t="array" ref="AI471">IF(COUNT(IF($Q$5:$Q$54=$AB471,IF($A$5:$A$54=AI$461,$S$5:$S$54,""),""))=0,"-",AVERAGE(IF($Q$5:$Q$54=$AB471,IF($A$5:$A$54=AI$461,$S$5:$S$54,""))))</f>
        <v>-</v>
      </c>
      <c r="AJ471" s="357" t="str">
        <f t="array" ref="AJ471">IF(COUNT(IF($Q$5:$Q$54=$AB471,IF($A$5:$A$54=AJ$461,$S$5:$S$54,""),""))=0,"-",AVERAGE(IF($Q$5:$Q$54=$AB471,IF($A$5:$A$54=AJ$461,$S$5:$S$54,""))))</f>
        <v>-</v>
      </c>
      <c r="AK471" s="357" t="str">
        <f t="array" ref="AK471">IF(COUNT(IF($Q$5:$Q$54=$AB471,IF($A$5:$A$54=AK$461,$S$5:$S$54,""),""))=0,"-",AVERAGE(IF($Q$5:$Q$54=$AB471,IF($A$5:$A$54=AK$461,$S$5:$S$54,""))))</f>
        <v>-</v>
      </c>
      <c r="AL471" s="357" t="str">
        <f t="array" ref="AL471">IF(COUNT(IF($Q$5:$Q$54=$AB471,IF($A$5:$A$54=AL$461,$S$5:$S$54,""),""))=0,"-",AVERAGE(IF($Q$5:$Q$54=$AB471,IF($A$5:$A$54=AL$461,$S$5:$S$54,""))))</f>
        <v>-</v>
      </c>
      <c r="AM471" s="357" t="str">
        <f t="array" ref="AM471">IF(COUNT(IF($Q$5:$Q$54=$AB471,IF($A$5:$A$54=AM$461,$S$5:$S$54,""),""))=0,"-",AVERAGE(IF($Q$5:$Q$54=$AB471,IF($A$5:$A$54=AM$461,$S$5:$S$54,""))))</f>
        <v>-</v>
      </c>
      <c r="AN471" s="357" t="str">
        <f t="array" ref="AN471">IF(COUNT(IF($Q$5:$Q$54=$AB471,IF($A$5:$A$54=AN$461,$S$5:$S$54,""),""))=0,"-",AVERAGE(IF($Q$5:$Q$54=$AB471,IF($A$5:$A$54=AN$461,$S$5:$S$54,""))))</f>
        <v>-</v>
      </c>
      <c r="AO471" s="359">
        <f t="array" ref="AO471">IF(AO449&gt;1,AVERAGE(IF($Q$5:$Q$54=$AB471,$S$5:$S$54,"")),"-")</f>
        <v>5.1903606479365351E-2</v>
      </c>
      <c r="AP471" s="19"/>
      <c r="AQ471" s="8"/>
      <c r="AR471" s="19"/>
      <c r="AS471" s="19"/>
      <c r="AT471" s="19"/>
      <c r="AU471" s="19"/>
      <c r="AV471" s="19"/>
      <c r="AW471" s="19"/>
      <c r="AX471" s="19"/>
      <c r="AY471" s="19"/>
      <c r="AZ471" s="19"/>
      <c r="BA471" s="19"/>
      <c r="BB471" s="19"/>
      <c r="BP471" s="12"/>
      <c r="BQ471" s="12"/>
      <c r="BR471" s="12"/>
      <c r="BS471" s="76"/>
      <c r="BT471" s="76"/>
    </row>
    <row r="472" spans="1:72">
      <c r="A472" s="19"/>
      <c r="B472" s="19"/>
      <c r="C472" s="19"/>
      <c r="D472" s="19"/>
      <c r="E472" s="89"/>
      <c r="F472" s="89"/>
      <c r="G472" s="19"/>
      <c r="H472" s="90"/>
      <c r="I472" s="90"/>
      <c r="J472" s="19"/>
      <c r="K472" s="19"/>
      <c r="L472" s="19"/>
      <c r="M472" s="19"/>
      <c r="N472" s="19"/>
      <c r="O472" s="19"/>
      <c r="P472" s="19"/>
      <c r="Q472" s="141"/>
      <c r="R472" s="141"/>
      <c r="S472" s="141"/>
      <c r="T472" s="141"/>
      <c r="U472" s="141"/>
      <c r="V472" s="141"/>
      <c r="W472" s="141"/>
      <c r="X472" s="141"/>
      <c r="Y472" s="19"/>
      <c r="Z472" s="19"/>
      <c r="AA472" s="19"/>
      <c r="AB472" s="377">
        <v>10</v>
      </c>
      <c r="AC472" s="357" t="str">
        <f t="array" ref="AC472">IF(COUNT(IF($Q$5:$Q$54=$AB472,IF($A$5:$A$54=AC$461,$S$5:$S$54,""),""))=0,"-",AVERAGE(IF($Q$5:$Q$54=$AB472,IF($A$5:$A$54=AC$461,$S$5:$S$54,""))))</f>
        <v>-</v>
      </c>
      <c r="AD472" s="357">
        <f t="array" ref="AD472">IF(COUNT(IF($Q$5:$Q$54=$AB472,IF($A$5:$A$54=AD$461,$S$5:$S$54,""),""))=0,"-",AVERAGE(IF($Q$5:$Q$54=$AB472,IF($A$5:$A$54=AD$461,$S$5:$S$54,""))))</f>
        <v>2.7288703724997844E-2</v>
      </c>
      <c r="AE472" s="357" t="str">
        <f t="array" ref="AE472">IF(COUNT(IF($Q$5:$Q$54=$AB472,IF($A$5:$A$54=AE$461,$S$5:$S$54,""),""))=0,"-",AVERAGE(IF($Q$5:$Q$54=$AB472,IF($A$5:$A$54=AE$461,$S$5:$S$54,""))))</f>
        <v>-</v>
      </c>
      <c r="AF472" s="357" t="str">
        <f t="array" ref="AF472">IF(COUNT(IF($Q$5:$Q$54=$AB472,IF($A$5:$A$54=AF$461,$S$5:$S$54,""),""))=0,"-",AVERAGE(IF($Q$5:$Q$54=$AB472,IF($A$5:$A$54=AF$461,$S$5:$S$54,""))))</f>
        <v>-</v>
      </c>
      <c r="AG472" s="357" t="str">
        <f t="array" ref="AG472">IF(COUNT(IF($Q$5:$Q$54=$AB472,IF($A$5:$A$54=AG$461,$S$5:$S$54,""),""))=0,"-",AVERAGE(IF($Q$5:$Q$54=$AB472,IF($A$5:$A$54=AG$461,$S$5:$S$54,""))))</f>
        <v>-</v>
      </c>
      <c r="AH472" s="357" t="str">
        <f t="array" ref="AH472">IF(COUNT(IF($Q$5:$Q$54=$AB472,IF($A$5:$A$54=AH$461,$S$5:$S$54,""),""))=0,"-",AVERAGE(IF($Q$5:$Q$54=$AB472,IF($A$5:$A$54=AH$461,$S$5:$S$54,""))))</f>
        <v>-</v>
      </c>
      <c r="AI472" s="357" t="str">
        <f t="array" ref="AI472">IF(COUNT(IF($Q$5:$Q$54=$AB472,IF($A$5:$A$54=AI$461,$S$5:$S$54,""),""))=0,"-",AVERAGE(IF($Q$5:$Q$54=$AB472,IF($A$5:$A$54=AI$461,$S$5:$S$54,""))))</f>
        <v>-</v>
      </c>
      <c r="AJ472" s="357" t="str">
        <f t="array" ref="AJ472">IF(COUNT(IF($Q$5:$Q$54=$AB472,IF($A$5:$A$54=AJ$461,$S$5:$S$54,""),""))=0,"-",AVERAGE(IF($Q$5:$Q$54=$AB472,IF($A$5:$A$54=AJ$461,$S$5:$S$54,""))))</f>
        <v>-</v>
      </c>
      <c r="AK472" s="357" t="str">
        <f t="array" ref="AK472">IF(COUNT(IF($Q$5:$Q$54=$AB472,IF($A$5:$A$54=AK$461,$S$5:$S$54,""),""))=0,"-",AVERAGE(IF($Q$5:$Q$54=$AB472,IF($A$5:$A$54=AK$461,$S$5:$S$54,""))))</f>
        <v>-</v>
      </c>
      <c r="AL472" s="357" t="str">
        <f t="array" ref="AL472">IF(COUNT(IF($Q$5:$Q$54=$AB472,IF($A$5:$A$54=AL$461,$S$5:$S$54,""),""))=0,"-",AVERAGE(IF($Q$5:$Q$54=$AB472,IF($A$5:$A$54=AL$461,$S$5:$S$54,""))))</f>
        <v>-</v>
      </c>
      <c r="AM472" s="357" t="str">
        <f t="array" ref="AM472">IF(COUNT(IF($Q$5:$Q$54=$AB472,IF($A$5:$A$54=AM$461,$S$5:$S$54,""),""))=0,"-",AVERAGE(IF($Q$5:$Q$54=$AB472,IF($A$5:$A$54=AM$461,$S$5:$S$54,""))))</f>
        <v>-</v>
      </c>
      <c r="AN472" s="357" t="str">
        <f t="array" ref="AN472">IF(COUNT(IF($Q$5:$Q$54=$AB472,IF($A$5:$A$54=AN$461,$S$5:$S$54,""),""))=0,"-",AVERAGE(IF($Q$5:$Q$54=$AB472,IF($A$5:$A$54=AN$461,$S$5:$S$54,""))))</f>
        <v>-</v>
      </c>
      <c r="AO472" s="359">
        <f t="array" ref="AO472">IF(AO450&gt;1,AVERAGE(IF($Q$5:$Q$54=$AB472,$S$5:$S$54,"")),"-")</f>
        <v>2.7288703724997844E-2</v>
      </c>
      <c r="AP472" s="19"/>
      <c r="AQ472" s="8"/>
      <c r="AR472" s="19"/>
      <c r="AS472" s="19"/>
      <c r="AT472" s="19"/>
      <c r="AU472" s="19"/>
      <c r="AV472" s="19"/>
      <c r="AW472" s="19"/>
      <c r="AX472" s="19"/>
      <c r="AY472" s="19"/>
      <c r="AZ472" s="19"/>
      <c r="BA472" s="19"/>
      <c r="BB472" s="19"/>
      <c r="BP472" s="12"/>
      <c r="BQ472" s="12"/>
      <c r="BR472" s="12"/>
      <c r="BS472" s="76"/>
      <c r="BT472" s="76"/>
    </row>
    <row r="473" spans="1:72">
      <c r="A473" s="19"/>
      <c r="B473" s="19"/>
      <c r="C473" s="19"/>
      <c r="D473" s="19"/>
      <c r="E473" s="89"/>
      <c r="F473" s="89"/>
      <c r="G473" s="19"/>
      <c r="H473" s="90"/>
      <c r="I473" s="90"/>
      <c r="J473" s="19"/>
      <c r="K473" s="19"/>
      <c r="L473" s="19"/>
      <c r="M473" s="19"/>
      <c r="N473" s="19"/>
      <c r="O473" s="19"/>
      <c r="P473" s="19"/>
      <c r="Q473" s="141"/>
      <c r="R473" s="141"/>
      <c r="S473" s="141"/>
      <c r="T473" s="141"/>
      <c r="U473" s="141"/>
      <c r="V473" s="141"/>
      <c r="W473" s="141"/>
      <c r="X473" s="141"/>
      <c r="Y473" s="19"/>
      <c r="Z473" s="19"/>
      <c r="AA473" s="19"/>
      <c r="AB473" s="377">
        <v>11</v>
      </c>
      <c r="AC473" s="357" t="str">
        <f t="array" ref="AC473">IF(COUNT(IF($Q$5:$Q$54=$AB473,IF($A$5:$A$54=AC$461,$S$5:$S$54,""),""))=0,"-",AVERAGE(IF($Q$5:$Q$54=$AB473,IF($A$5:$A$54=AC$461,$S$5:$S$54,""))))</f>
        <v>-</v>
      </c>
      <c r="AD473" s="357">
        <f t="array" ref="AD473">IF(COUNT(IF($Q$5:$Q$54=$AB473,IF($A$5:$A$54=AD$461,$S$5:$S$54,""),""))=0,"-",AVERAGE(IF($Q$5:$Q$54=$AB473,IF($A$5:$A$54=AD$461,$S$5:$S$54,""))))</f>
        <v>6.7375069522559963E-2</v>
      </c>
      <c r="AE473" s="357" t="str">
        <f t="array" ref="AE473">IF(COUNT(IF($Q$5:$Q$54=$AB473,IF($A$5:$A$54=AE$461,$S$5:$S$54,""),""))=0,"-",AVERAGE(IF($Q$5:$Q$54=$AB473,IF($A$5:$A$54=AE$461,$S$5:$S$54,""))))</f>
        <v>-</v>
      </c>
      <c r="AF473" s="357" t="str">
        <f t="array" ref="AF473">IF(COUNT(IF($Q$5:$Q$54=$AB473,IF($A$5:$A$54=AF$461,$S$5:$S$54,""),""))=0,"-",AVERAGE(IF($Q$5:$Q$54=$AB473,IF($A$5:$A$54=AF$461,$S$5:$S$54,""))))</f>
        <v>-</v>
      </c>
      <c r="AG473" s="357" t="str">
        <f t="array" ref="AG473">IF(COUNT(IF($Q$5:$Q$54=$AB473,IF($A$5:$A$54=AG$461,$S$5:$S$54,""),""))=0,"-",AVERAGE(IF($Q$5:$Q$54=$AB473,IF($A$5:$A$54=AG$461,$S$5:$S$54,""))))</f>
        <v>-</v>
      </c>
      <c r="AH473" s="357" t="str">
        <f t="array" ref="AH473">IF(COUNT(IF($Q$5:$Q$54=$AB473,IF($A$5:$A$54=AH$461,$S$5:$S$54,""),""))=0,"-",AVERAGE(IF($Q$5:$Q$54=$AB473,IF($A$5:$A$54=AH$461,$S$5:$S$54,""))))</f>
        <v>-</v>
      </c>
      <c r="AI473" s="357" t="str">
        <f t="array" ref="AI473">IF(COUNT(IF($Q$5:$Q$54=$AB473,IF($A$5:$A$54=AI$461,$S$5:$S$54,""),""))=0,"-",AVERAGE(IF($Q$5:$Q$54=$AB473,IF($A$5:$A$54=AI$461,$S$5:$S$54,""))))</f>
        <v>-</v>
      </c>
      <c r="AJ473" s="357" t="str">
        <f t="array" ref="AJ473">IF(COUNT(IF($Q$5:$Q$54=$AB473,IF($A$5:$A$54=AJ$461,$S$5:$S$54,""),""))=0,"-",AVERAGE(IF($Q$5:$Q$54=$AB473,IF($A$5:$A$54=AJ$461,$S$5:$S$54,""))))</f>
        <v>-</v>
      </c>
      <c r="AK473" s="357" t="str">
        <f t="array" ref="AK473">IF(COUNT(IF($Q$5:$Q$54=$AB473,IF($A$5:$A$54=AK$461,$S$5:$S$54,""),""))=0,"-",AVERAGE(IF($Q$5:$Q$54=$AB473,IF($A$5:$A$54=AK$461,$S$5:$S$54,""))))</f>
        <v>-</v>
      </c>
      <c r="AL473" s="357" t="str">
        <f t="array" ref="AL473">IF(COUNT(IF($Q$5:$Q$54=$AB473,IF($A$5:$A$54=AL$461,$S$5:$S$54,""),""))=0,"-",AVERAGE(IF($Q$5:$Q$54=$AB473,IF($A$5:$A$54=AL$461,$S$5:$S$54,""))))</f>
        <v>-</v>
      </c>
      <c r="AM473" s="357" t="str">
        <f t="array" ref="AM473">IF(COUNT(IF($Q$5:$Q$54=$AB473,IF($A$5:$A$54=AM$461,$S$5:$S$54,""),""))=0,"-",AVERAGE(IF($Q$5:$Q$54=$AB473,IF($A$5:$A$54=AM$461,$S$5:$S$54,""))))</f>
        <v>-</v>
      </c>
      <c r="AN473" s="357" t="str">
        <f t="array" ref="AN473">IF(COUNT(IF($Q$5:$Q$54=$AB473,IF($A$5:$A$54=AN$461,$S$5:$S$54,""),""))=0,"-",AVERAGE(IF($Q$5:$Q$54=$AB473,IF($A$5:$A$54=AN$461,$S$5:$S$54,""))))</f>
        <v>-</v>
      </c>
      <c r="AO473" s="359">
        <f t="array" ref="AO473">IF(AO451&gt;1,AVERAGE(IF($Q$5:$Q$54=$AB473,$S$5:$S$54,"")),"-")</f>
        <v>6.7375069522559963E-2</v>
      </c>
      <c r="AP473" s="19"/>
      <c r="AQ473" s="8"/>
      <c r="AR473" s="19"/>
      <c r="AS473" s="19"/>
      <c r="AT473" s="19"/>
      <c r="AU473" s="19"/>
      <c r="AV473" s="19"/>
      <c r="AW473" s="19"/>
      <c r="AX473" s="19"/>
      <c r="AY473" s="19"/>
      <c r="AZ473" s="19"/>
      <c r="BA473" s="19"/>
      <c r="BB473" s="19"/>
      <c r="BP473" s="12"/>
      <c r="BQ473" s="12"/>
      <c r="BR473" s="12"/>
      <c r="BS473" s="76"/>
      <c r="BT473" s="76"/>
    </row>
    <row r="474" spans="1:72">
      <c r="A474" s="19"/>
      <c r="B474" s="19"/>
      <c r="C474" s="19"/>
      <c r="D474" s="19"/>
      <c r="E474" s="89"/>
      <c r="F474" s="89"/>
      <c r="G474" s="19"/>
      <c r="H474" s="90"/>
      <c r="I474" s="90"/>
      <c r="J474" s="19"/>
      <c r="K474" s="19"/>
      <c r="L474" s="19"/>
      <c r="M474" s="19"/>
      <c r="N474" s="19"/>
      <c r="O474" s="19"/>
      <c r="P474" s="19"/>
      <c r="Q474" s="141"/>
      <c r="R474" s="141"/>
      <c r="S474" s="141"/>
      <c r="T474" s="141"/>
      <c r="U474" s="141"/>
      <c r="V474" s="141"/>
      <c r="W474" s="141"/>
      <c r="X474" s="141"/>
      <c r="Y474" s="19"/>
      <c r="Z474" s="19"/>
      <c r="AA474" s="19"/>
      <c r="AB474" s="377">
        <v>12</v>
      </c>
      <c r="AC474" s="357" t="str">
        <f t="array" ref="AC474">IF(COUNT(IF($Q$5:$Q$54=$AB474,IF($A$5:$A$54=AC$461,$S$5:$S$54,""),""))=0,"-",AVERAGE(IF($Q$5:$Q$54=$AB474,IF($A$5:$A$54=AC$461,$S$5:$S$54,""))))</f>
        <v>-</v>
      </c>
      <c r="AD474" s="357">
        <f t="array" ref="AD474">IF(COUNT(IF($Q$5:$Q$54=$AB474,IF($A$5:$A$54=AD$461,$S$5:$S$54,""),""))=0,"-",AVERAGE(IF($Q$5:$Q$54=$AB474,IF($A$5:$A$54=AD$461,$S$5:$S$54,""))))</f>
        <v>4.5609773944735719E-2</v>
      </c>
      <c r="AE474" s="357" t="str">
        <f t="array" ref="AE474">IF(COUNT(IF($Q$5:$Q$54=$AB474,IF($A$5:$A$54=AE$461,$S$5:$S$54,""),""))=0,"-",AVERAGE(IF($Q$5:$Q$54=$AB474,IF($A$5:$A$54=AE$461,$S$5:$S$54,""))))</f>
        <v>-</v>
      </c>
      <c r="AF474" s="357" t="str">
        <f t="array" ref="AF474">IF(COUNT(IF($Q$5:$Q$54=$AB474,IF($A$5:$A$54=AF$461,$S$5:$S$54,""),""))=0,"-",AVERAGE(IF($Q$5:$Q$54=$AB474,IF($A$5:$A$54=AF$461,$S$5:$S$54,""))))</f>
        <v>-</v>
      </c>
      <c r="AG474" s="357" t="str">
        <f t="array" ref="AG474">IF(COUNT(IF($Q$5:$Q$54=$AB474,IF($A$5:$A$54=AG$461,$S$5:$S$54,""),""))=0,"-",AVERAGE(IF($Q$5:$Q$54=$AB474,IF($A$5:$A$54=AG$461,$S$5:$S$54,""))))</f>
        <v>-</v>
      </c>
      <c r="AH474" s="357" t="str">
        <f t="array" ref="AH474">IF(COUNT(IF($Q$5:$Q$54=$AB474,IF($A$5:$A$54=AH$461,$S$5:$S$54,""),""))=0,"-",AVERAGE(IF($Q$5:$Q$54=$AB474,IF($A$5:$A$54=AH$461,$S$5:$S$54,""))))</f>
        <v>-</v>
      </c>
      <c r="AI474" s="357" t="str">
        <f t="array" ref="AI474">IF(COUNT(IF($Q$5:$Q$54=$AB474,IF($A$5:$A$54=AI$461,$S$5:$S$54,""),""))=0,"-",AVERAGE(IF($Q$5:$Q$54=$AB474,IF($A$5:$A$54=AI$461,$S$5:$S$54,""))))</f>
        <v>-</v>
      </c>
      <c r="AJ474" s="357" t="str">
        <f t="array" ref="AJ474">IF(COUNT(IF($Q$5:$Q$54=$AB474,IF($A$5:$A$54=AJ$461,$S$5:$S$54,""),""))=0,"-",AVERAGE(IF($Q$5:$Q$54=$AB474,IF($A$5:$A$54=AJ$461,$S$5:$S$54,""))))</f>
        <v>-</v>
      </c>
      <c r="AK474" s="357" t="str">
        <f t="array" ref="AK474">IF(COUNT(IF($Q$5:$Q$54=$AB474,IF($A$5:$A$54=AK$461,$S$5:$S$54,""),""))=0,"-",AVERAGE(IF($Q$5:$Q$54=$AB474,IF($A$5:$A$54=AK$461,$S$5:$S$54,""))))</f>
        <v>-</v>
      </c>
      <c r="AL474" s="357" t="str">
        <f t="array" ref="AL474">IF(COUNT(IF($Q$5:$Q$54=$AB474,IF($A$5:$A$54=AL$461,$S$5:$S$54,""),""))=0,"-",AVERAGE(IF($Q$5:$Q$54=$AB474,IF($A$5:$A$54=AL$461,$S$5:$S$54,""))))</f>
        <v>-</v>
      </c>
      <c r="AM474" s="357" t="str">
        <f t="array" ref="AM474">IF(COUNT(IF($Q$5:$Q$54=$AB474,IF($A$5:$A$54=AM$461,$S$5:$S$54,""),""))=0,"-",AVERAGE(IF($Q$5:$Q$54=$AB474,IF($A$5:$A$54=AM$461,$S$5:$S$54,""))))</f>
        <v>-</v>
      </c>
      <c r="AN474" s="357" t="str">
        <f t="array" ref="AN474">IF(COUNT(IF($Q$5:$Q$54=$AB474,IF($A$5:$A$54=AN$461,$S$5:$S$54,""),""))=0,"-",AVERAGE(IF($Q$5:$Q$54=$AB474,IF($A$5:$A$54=AN$461,$S$5:$S$54,""))))</f>
        <v>-</v>
      </c>
      <c r="AO474" s="359" t="str">
        <f t="array" ref="AO474">IF(AO452&gt;1,AVERAGE(IF($Q$5:$Q$54=$AB474,$S$5:$S$54,"")),"-")</f>
        <v>-</v>
      </c>
      <c r="AP474" s="19"/>
      <c r="AQ474" s="8"/>
      <c r="AR474" s="19"/>
      <c r="AS474" s="19"/>
      <c r="AT474" s="19"/>
      <c r="AU474" s="19"/>
      <c r="AV474" s="19"/>
      <c r="AW474" s="19"/>
      <c r="AX474" s="19"/>
      <c r="AY474" s="19"/>
      <c r="AZ474" s="19"/>
      <c r="BA474" s="19"/>
      <c r="BB474" s="19"/>
      <c r="BP474" s="12"/>
      <c r="BQ474" s="12"/>
      <c r="BR474" s="12"/>
      <c r="BS474" s="76"/>
      <c r="BT474" s="76"/>
    </row>
    <row r="475" spans="1:72">
      <c r="A475" s="19"/>
      <c r="B475" s="19"/>
      <c r="C475" s="19"/>
      <c r="D475" s="19"/>
      <c r="E475" s="89"/>
      <c r="F475" s="89"/>
      <c r="G475" s="19"/>
      <c r="H475" s="90"/>
      <c r="I475" s="90"/>
      <c r="J475" s="19"/>
      <c r="K475" s="19"/>
      <c r="L475" s="19"/>
      <c r="M475" s="19"/>
      <c r="N475" s="19"/>
      <c r="O475" s="19"/>
      <c r="P475" s="19"/>
      <c r="Q475" s="141"/>
      <c r="R475" s="141"/>
      <c r="S475" s="141"/>
      <c r="T475" s="141"/>
      <c r="U475" s="141"/>
      <c r="V475" s="141"/>
      <c r="W475" s="141"/>
      <c r="X475" s="141"/>
      <c r="Y475" s="19"/>
      <c r="Z475" s="19"/>
      <c r="AA475" s="19"/>
      <c r="AB475" s="377">
        <v>13</v>
      </c>
      <c r="AC475" s="357" t="str">
        <f t="array" ref="AC475">IF(COUNT(IF($Q$5:$Q$54=$AB475,IF($A$5:$A$54=AC$461,$S$5:$S$54,""),""))=0,"-",AVERAGE(IF($Q$5:$Q$54=$AB475,IF($A$5:$A$54=AC$461,$S$5:$S$54,""))))</f>
        <v>-</v>
      </c>
      <c r="AD475" s="357" t="str">
        <f t="array" ref="AD475">IF(COUNT(IF($Q$5:$Q$54=$AB475,IF($A$5:$A$54=AD$461,$S$5:$S$54,""),""))=0,"-",AVERAGE(IF($Q$5:$Q$54=$AB475,IF($A$5:$A$54=AD$461,$S$5:$S$54,""))))</f>
        <v>-</v>
      </c>
      <c r="AE475" s="357" t="str">
        <f t="array" ref="AE475">IF(COUNT(IF($Q$5:$Q$54=$AB475,IF($A$5:$A$54=AE$461,$S$5:$S$54,""),""))=0,"-",AVERAGE(IF($Q$5:$Q$54=$AB475,IF($A$5:$A$54=AE$461,$S$5:$S$54,""))))</f>
        <v>-</v>
      </c>
      <c r="AF475" s="357" t="str">
        <f t="array" ref="AF475">IF(COUNT(IF($Q$5:$Q$54=$AB475,IF($A$5:$A$54=AF$461,$S$5:$S$54,""),""))=0,"-",AVERAGE(IF($Q$5:$Q$54=$AB475,IF($A$5:$A$54=AF$461,$S$5:$S$54,""))))</f>
        <v>-</v>
      </c>
      <c r="AG475" s="357" t="str">
        <f t="array" ref="AG475">IF(COUNT(IF($Q$5:$Q$54=$AB475,IF($A$5:$A$54=AG$461,$S$5:$S$54,""),""))=0,"-",AVERAGE(IF($Q$5:$Q$54=$AB475,IF($A$5:$A$54=AG$461,$S$5:$S$54,""))))</f>
        <v>-</v>
      </c>
      <c r="AH475" s="357" t="str">
        <f t="array" ref="AH475">IF(COUNT(IF($Q$5:$Q$54=$AB475,IF($A$5:$A$54=AH$461,$S$5:$S$54,""),""))=0,"-",AVERAGE(IF($Q$5:$Q$54=$AB475,IF($A$5:$A$54=AH$461,$S$5:$S$54,""))))</f>
        <v>-</v>
      </c>
      <c r="AI475" s="357" t="str">
        <f t="array" ref="AI475">IF(COUNT(IF($Q$5:$Q$54=$AB475,IF($A$5:$A$54=AI$461,$S$5:$S$54,""),""))=0,"-",AVERAGE(IF($Q$5:$Q$54=$AB475,IF($A$5:$A$54=AI$461,$S$5:$S$54,""))))</f>
        <v>-</v>
      </c>
      <c r="AJ475" s="357" t="str">
        <f t="array" ref="AJ475">IF(COUNT(IF($Q$5:$Q$54=$AB475,IF($A$5:$A$54=AJ$461,$S$5:$S$54,""),""))=0,"-",AVERAGE(IF($Q$5:$Q$54=$AB475,IF($A$5:$A$54=AJ$461,$S$5:$S$54,""))))</f>
        <v>-</v>
      </c>
      <c r="AK475" s="357" t="str">
        <f t="array" ref="AK475">IF(COUNT(IF($Q$5:$Q$54=$AB475,IF($A$5:$A$54=AK$461,$S$5:$S$54,""),""))=0,"-",AVERAGE(IF($Q$5:$Q$54=$AB475,IF($A$5:$A$54=AK$461,$S$5:$S$54,""))))</f>
        <v>-</v>
      </c>
      <c r="AL475" s="357" t="str">
        <f t="array" ref="AL475">IF(COUNT(IF($Q$5:$Q$54=$AB475,IF($A$5:$A$54=AL$461,$S$5:$S$54,""),""))=0,"-",AVERAGE(IF($Q$5:$Q$54=$AB475,IF($A$5:$A$54=AL$461,$S$5:$S$54,""))))</f>
        <v>-</v>
      </c>
      <c r="AM475" s="357" t="str">
        <f t="array" ref="AM475">IF(COUNT(IF($Q$5:$Q$54=$AB475,IF($A$5:$A$54=AM$461,$S$5:$S$54,""),""))=0,"-",AVERAGE(IF($Q$5:$Q$54=$AB475,IF($A$5:$A$54=AM$461,$S$5:$S$54,""))))</f>
        <v>-</v>
      </c>
      <c r="AN475" s="357" t="str">
        <f t="array" ref="AN475">IF(COUNT(IF($Q$5:$Q$54=$AB475,IF($A$5:$A$54=AN$461,$S$5:$S$54,""),""))=0,"-",AVERAGE(IF($Q$5:$Q$54=$AB475,IF($A$5:$A$54=AN$461,$S$5:$S$54,""))))</f>
        <v>-</v>
      </c>
      <c r="AO475" s="359" t="str">
        <f t="array" ref="AO475">IF(AO453&gt;1,AVERAGE(IF($Q$5:$Q$54=$AB475,$S$5:$S$54,"")),"-")</f>
        <v>-</v>
      </c>
      <c r="AP475" s="19"/>
      <c r="AQ475" s="8"/>
      <c r="AR475" s="19"/>
      <c r="AS475" s="19"/>
      <c r="AT475" s="19"/>
      <c r="AU475" s="19"/>
      <c r="AV475" s="19"/>
      <c r="AW475" s="19"/>
      <c r="AX475" s="19"/>
      <c r="AY475" s="19"/>
      <c r="AZ475" s="19"/>
      <c r="BA475" s="19"/>
      <c r="BB475" s="19"/>
      <c r="BP475" s="12"/>
      <c r="BQ475" s="12"/>
      <c r="BR475" s="12"/>
      <c r="BS475" s="76"/>
      <c r="BT475" s="76"/>
    </row>
    <row r="476" spans="1:72">
      <c r="A476" s="19"/>
      <c r="B476" s="19"/>
      <c r="C476" s="19"/>
      <c r="D476" s="19"/>
      <c r="E476" s="89"/>
      <c r="F476" s="89"/>
      <c r="G476" s="19"/>
      <c r="H476" s="90"/>
      <c r="I476" s="90"/>
      <c r="J476" s="19"/>
      <c r="K476" s="19"/>
      <c r="L476" s="19"/>
      <c r="M476" s="19"/>
      <c r="N476" s="19"/>
      <c r="O476" s="19"/>
      <c r="P476" s="19"/>
      <c r="Q476" s="141"/>
      <c r="R476" s="141"/>
      <c r="S476" s="141"/>
      <c r="T476" s="141"/>
      <c r="U476" s="141"/>
      <c r="V476" s="141"/>
      <c r="W476" s="141"/>
      <c r="X476" s="141"/>
      <c r="Y476" s="19"/>
      <c r="Z476" s="19"/>
      <c r="AA476" s="19"/>
      <c r="AB476" s="377">
        <v>14</v>
      </c>
      <c r="AC476" s="357" t="str">
        <f t="array" ref="AC476">IF(COUNT(IF($Q$5:$Q$54=$AB476,IF($A$5:$A$54=AC$461,$S$5:$S$54,""),""))=0,"-",AVERAGE(IF($Q$5:$Q$54=$AB476,IF($A$5:$A$54=AC$461,$S$5:$S$54,""))))</f>
        <v>-</v>
      </c>
      <c r="AD476" s="357" t="str">
        <f t="array" ref="AD476">IF(COUNT(IF($Q$5:$Q$54=$AB476,IF($A$5:$A$54=AD$461,$S$5:$S$54,""),""))=0,"-",AVERAGE(IF($Q$5:$Q$54=$AB476,IF($A$5:$A$54=AD$461,$S$5:$S$54,""))))</f>
        <v>-</v>
      </c>
      <c r="AE476" s="357" t="str">
        <f t="array" ref="AE476">IF(COUNT(IF($Q$5:$Q$54=$AB476,IF($A$5:$A$54=AE$461,$S$5:$S$54,""),""))=0,"-",AVERAGE(IF($Q$5:$Q$54=$AB476,IF($A$5:$A$54=AE$461,$S$5:$S$54,""))))</f>
        <v>-</v>
      </c>
      <c r="AF476" s="357" t="str">
        <f t="array" ref="AF476">IF(COUNT(IF($Q$5:$Q$54=$AB476,IF($A$5:$A$54=AF$461,$S$5:$S$54,""),""))=0,"-",AVERAGE(IF($Q$5:$Q$54=$AB476,IF($A$5:$A$54=AF$461,$S$5:$S$54,""))))</f>
        <v>-</v>
      </c>
      <c r="AG476" s="357" t="str">
        <f t="array" ref="AG476">IF(COUNT(IF($Q$5:$Q$54=$AB476,IF($A$5:$A$54=AG$461,$S$5:$S$54,""),""))=0,"-",AVERAGE(IF($Q$5:$Q$54=$AB476,IF($A$5:$A$54=AG$461,$S$5:$S$54,""))))</f>
        <v>-</v>
      </c>
      <c r="AH476" s="357" t="str">
        <f t="array" ref="AH476">IF(COUNT(IF($Q$5:$Q$54=$AB476,IF($A$5:$A$54=AH$461,$S$5:$S$54,""),""))=0,"-",AVERAGE(IF($Q$5:$Q$54=$AB476,IF($A$5:$A$54=AH$461,$S$5:$S$54,""))))</f>
        <v>-</v>
      </c>
      <c r="AI476" s="357" t="str">
        <f t="array" ref="AI476">IF(COUNT(IF($Q$5:$Q$54=$AB476,IF($A$5:$A$54=AI$461,$S$5:$S$54,""),""))=0,"-",AVERAGE(IF($Q$5:$Q$54=$AB476,IF($A$5:$A$54=AI$461,$S$5:$S$54,""))))</f>
        <v>-</v>
      </c>
      <c r="AJ476" s="357" t="str">
        <f t="array" ref="AJ476">IF(COUNT(IF($Q$5:$Q$54=$AB476,IF($A$5:$A$54=AJ$461,$S$5:$S$54,""),""))=0,"-",AVERAGE(IF($Q$5:$Q$54=$AB476,IF($A$5:$A$54=AJ$461,$S$5:$S$54,""))))</f>
        <v>-</v>
      </c>
      <c r="AK476" s="357" t="str">
        <f t="array" ref="AK476">IF(COUNT(IF($Q$5:$Q$54=$AB476,IF($A$5:$A$54=AK$461,$S$5:$S$54,""),""))=0,"-",AVERAGE(IF($Q$5:$Q$54=$AB476,IF($A$5:$A$54=AK$461,$S$5:$S$54,""))))</f>
        <v>-</v>
      </c>
      <c r="AL476" s="357" t="str">
        <f t="array" ref="AL476">IF(COUNT(IF($Q$5:$Q$54=$AB476,IF($A$5:$A$54=AL$461,$S$5:$S$54,""),""))=0,"-",AVERAGE(IF($Q$5:$Q$54=$AB476,IF($A$5:$A$54=AL$461,$S$5:$S$54,""))))</f>
        <v>-</v>
      </c>
      <c r="AM476" s="357" t="str">
        <f t="array" ref="AM476">IF(COUNT(IF($Q$5:$Q$54=$AB476,IF($A$5:$A$54=AM$461,$S$5:$S$54,""),""))=0,"-",AVERAGE(IF($Q$5:$Q$54=$AB476,IF($A$5:$A$54=AM$461,$S$5:$S$54,""))))</f>
        <v>-</v>
      </c>
      <c r="AN476" s="357" t="str">
        <f t="array" ref="AN476">IF(COUNT(IF($Q$5:$Q$54=$AB476,IF($A$5:$A$54=AN$461,$S$5:$S$54,""),""))=0,"-",AVERAGE(IF($Q$5:$Q$54=$AB476,IF($A$5:$A$54=AN$461,$S$5:$S$54,""))))</f>
        <v>-</v>
      </c>
      <c r="AO476" s="359" t="str">
        <f t="array" ref="AO476">IF(AO454&gt;1,AVERAGE(IF($Q$5:$Q$54=$AB476,$S$5:$S$54,"")),"-")</f>
        <v>-</v>
      </c>
      <c r="AP476" s="19"/>
      <c r="AQ476" s="8"/>
      <c r="AR476" s="19"/>
      <c r="AS476" s="19"/>
      <c r="AT476" s="19"/>
      <c r="AU476" s="19"/>
      <c r="AV476" s="19"/>
      <c r="AW476" s="19"/>
      <c r="AX476" s="19"/>
      <c r="AY476" s="19"/>
      <c r="AZ476" s="19"/>
      <c r="BA476" s="19"/>
      <c r="BB476" s="19"/>
      <c r="BP476" s="12"/>
      <c r="BQ476" s="12"/>
      <c r="BR476" s="12"/>
      <c r="BS476" s="76"/>
      <c r="BT476" s="76"/>
    </row>
    <row r="477" spans="1:72">
      <c r="A477" s="19"/>
      <c r="B477" s="19"/>
      <c r="C477" s="19"/>
      <c r="D477" s="19"/>
      <c r="E477" s="89"/>
      <c r="F477" s="89"/>
      <c r="G477" s="19"/>
      <c r="H477" s="90"/>
      <c r="I477" s="90"/>
      <c r="J477" s="19"/>
      <c r="K477" s="19"/>
      <c r="L477" s="19"/>
      <c r="M477" s="19"/>
      <c r="N477" s="19"/>
      <c r="O477" s="19"/>
      <c r="P477" s="19"/>
      <c r="Q477" s="141"/>
      <c r="R477" s="141"/>
      <c r="S477" s="141"/>
      <c r="T477" s="141"/>
      <c r="U477" s="141"/>
      <c r="V477" s="141"/>
      <c r="W477" s="141"/>
      <c r="X477" s="141"/>
      <c r="Y477" s="19"/>
      <c r="Z477" s="19"/>
      <c r="AA477" s="19"/>
      <c r="AB477" s="377">
        <v>15</v>
      </c>
      <c r="AC477" s="357" t="str">
        <f t="array" ref="AC477">IF(COUNT(IF($Q$5:$Q$54=$AB477,IF($A$5:$A$54=AC$461,$S$5:$S$54,""),""))=0,"-",AVERAGE(IF($Q$5:$Q$54=$AB477,IF($A$5:$A$54=AC$461,$S$5:$S$54,""))))</f>
        <v>-</v>
      </c>
      <c r="AD477" s="357">
        <f t="array" ref="AD477">IF(COUNT(IF($Q$5:$Q$54=$AB477,IF($A$5:$A$54=AD$461,$S$5:$S$54,""),""))=0,"-",AVERAGE(IF($Q$5:$Q$54=$AB477,IF($A$5:$A$54=AD$461,$S$5:$S$54,""))))</f>
        <v>9.882117688026186E-2</v>
      </c>
      <c r="AE477" s="357" t="str">
        <f t="array" ref="AE477">IF(COUNT(IF($Q$5:$Q$54=$AB477,IF($A$5:$A$54=AE$461,$S$5:$S$54,""),""))=0,"-",AVERAGE(IF($Q$5:$Q$54=$AB477,IF($A$5:$A$54=AE$461,$S$5:$S$54,""))))</f>
        <v>-</v>
      </c>
      <c r="AF477" s="357" t="str">
        <f t="array" ref="AF477">IF(COUNT(IF($Q$5:$Q$54=$AB477,IF($A$5:$A$54=AF$461,$S$5:$S$54,""),""))=0,"-",AVERAGE(IF($Q$5:$Q$54=$AB477,IF($A$5:$A$54=AF$461,$S$5:$S$54,""))))</f>
        <v>-</v>
      </c>
      <c r="AG477" s="357" t="str">
        <f t="array" ref="AG477">IF(COUNT(IF($Q$5:$Q$54=$AB477,IF($A$5:$A$54=AG$461,$S$5:$S$54,""),""))=0,"-",AVERAGE(IF($Q$5:$Q$54=$AB477,IF($A$5:$A$54=AG$461,$S$5:$S$54,""))))</f>
        <v>-</v>
      </c>
      <c r="AH477" s="357" t="str">
        <f t="array" ref="AH477">IF(COUNT(IF($Q$5:$Q$54=$AB477,IF($A$5:$A$54=AH$461,$S$5:$S$54,""),""))=0,"-",AVERAGE(IF($Q$5:$Q$54=$AB477,IF($A$5:$A$54=AH$461,$S$5:$S$54,""))))</f>
        <v>-</v>
      </c>
      <c r="AI477" s="357" t="str">
        <f t="array" ref="AI477">IF(COUNT(IF($Q$5:$Q$54=$AB477,IF($A$5:$A$54=AI$461,$S$5:$S$54,""),""))=0,"-",AVERAGE(IF($Q$5:$Q$54=$AB477,IF($A$5:$A$54=AI$461,$S$5:$S$54,""))))</f>
        <v>-</v>
      </c>
      <c r="AJ477" s="357" t="str">
        <f t="array" ref="AJ477">IF(COUNT(IF($Q$5:$Q$54=$AB477,IF($A$5:$A$54=AJ$461,$S$5:$S$54,""),""))=0,"-",AVERAGE(IF($Q$5:$Q$54=$AB477,IF($A$5:$A$54=AJ$461,$S$5:$S$54,""))))</f>
        <v>-</v>
      </c>
      <c r="AK477" s="357" t="str">
        <f t="array" ref="AK477">IF(COUNT(IF($Q$5:$Q$54=$AB477,IF($A$5:$A$54=AK$461,$S$5:$S$54,""),""))=0,"-",AVERAGE(IF($Q$5:$Q$54=$AB477,IF($A$5:$A$54=AK$461,$S$5:$S$54,""))))</f>
        <v>-</v>
      </c>
      <c r="AL477" s="357" t="str">
        <f t="array" ref="AL477">IF(COUNT(IF($Q$5:$Q$54=$AB477,IF($A$5:$A$54=AL$461,$S$5:$S$54,""),""))=0,"-",AVERAGE(IF($Q$5:$Q$54=$AB477,IF($A$5:$A$54=AL$461,$S$5:$S$54,""))))</f>
        <v>-</v>
      </c>
      <c r="AM477" s="357" t="str">
        <f t="array" ref="AM477">IF(COUNT(IF($Q$5:$Q$54=$AB477,IF($A$5:$A$54=AM$461,$S$5:$S$54,""),""))=0,"-",AVERAGE(IF($Q$5:$Q$54=$AB477,IF($A$5:$A$54=AM$461,$S$5:$S$54,""))))</f>
        <v>-</v>
      </c>
      <c r="AN477" s="357" t="str">
        <f t="array" ref="AN477">IF(COUNT(IF($Q$5:$Q$54=$AB477,IF($A$5:$A$54=AN$461,$S$5:$S$54,""),""))=0,"-",AVERAGE(IF($Q$5:$Q$54=$AB477,IF($A$5:$A$54=AN$461,$S$5:$S$54,""))))</f>
        <v>-</v>
      </c>
      <c r="AO477" s="360" t="str">
        <f t="array" ref="AO477">IF(AO455&gt;1,AVERAGE(IF($Q$5:$Q$54=$AB477,$S$5:$S$54,"")),"-")</f>
        <v>-</v>
      </c>
      <c r="AP477" s="19"/>
      <c r="AQ477" s="8"/>
      <c r="AR477" s="19"/>
      <c r="AS477" s="19"/>
      <c r="AT477" s="19"/>
      <c r="AU477" s="19"/>
      <c r="AV477" s="19"/>
      <c r="AW477" s="19"/>
      <c r="AX477" s="19"/>
      <c r="AY477" s="19"/>
      <c r="AZ477" s="19"/>
      <c r="BA477" s="19"/>
      <c r="BB477" s="19"/>
      <c r="BP477" s="12"/>
      <c r="BQ477" s="12"/>
      <c r="BR477" s="12"/>
      <c r="BS477" s="76"/>
      <c r="BT477" s="76"/>
    </row>
    <row r="478" spans="1:72">
      <c r="A478" s="19"/>
      <c r="B478" s="19"/>
      <c r="C478" s="19"/>
      <c r="D478" s="19"/>
      <c r="E478" s="89"/>
      <c r="F478" s="89"/>
      <c r="G478" s="19"/>
      <c r="H478" s="90"/>
      <c r="I478" s="90"/>
      <c r="J478" s="19"/>
      <c r="K478" s="19"/>
      <c r="L478" s="19"/>
      <c r="M478" s="19"/>
      <c r="N478" s="19"/>
      <c r="O478" s="19"/>
      <c r="P478" s="19"/>
      <c r="Q478" s="141"/>
      <c r="R478" s="141"/>
      <c r="S478" s="141"/>
      <c r="T478" s="141"/>
      <c r="U478" s="141"/>
      <c r="V478" s="141"/>
      <c r="W478" s="141"/>
      <c r="X478" s="141"/>
      <c r="Y478" s="19"/>
      <c r="Z478" s="19"/>
      <c r="AA478" s="19"/>
      <c r="AB478" s="379" t="s">
        <v>87</v>
      </c>
      <c r="AC478" s="362">
        <f t="shared" ref="AC478:AO478" si="46">IF(AC456=0,"-",SUMPRODUCT(AC462:AC477,AC440:AC455)/AC456)</f>
        <v>1.8142774943245239E-2</v>
      </c>
      <c r="AD478" s="363">
        <f t="shared" si="46"/>
        <v>3.2856001013121867E-2</v>
      </c>
      <c r="AE478" s="363" t="str">
        <f t="shared" si="46"/>
        <v>-</v>
      </c>
      <c r="AF478" s="363" t="str">
        <f t="shared" si="46"/>
        <v>-</v>
      </c>
      <c r="AG478" s="363" t="str">
        <f t="shared" si="46"/>
        <v>-</v>
      </c>
      <c r="AH478" s="363" t="str">
        <f t="shared" si="46"/>
        <v>-</v>
      </c>
      <c r="AI478" s="363" t="str">
        <f t="shared" si="46"/>
        <v>-</v>
      </c>
      <c r="AJ478" s="363" t="str">
        <f t="shared" si="46"/>
        <v>-</v>
      </c>
      <c r="AK478" s="363" t="str">
        <f t="shared" si="46"/>
        <v>-</v>
      </c>
      <c r="AL478" s="363" t="str">
        <f t="shared" si="46"/>
        <v>-</v>
      </c>
      <c r="AM478" s="363" t="str">
        <f t="shared" si="46"/>
        <v>-</v>
      </c>
      <c r="AN478" s="364" t="str">
        <f t="shared" si="46"/>
        <v>-</v>
      </c>
      <c r="AO478" s="365">
        <f t="shared" si="46"/>
        <v>2.6141943218453995E-2</v>
      </c>
      <c r="AP478" s="19"/>
      <c r="AQ478" s="8"/>
      <c r="AR478" s="19"/>
      <c r="AS478" s="19"/>
      <c r="AT478" s="19"/>
      <c r="AU478" s="19"/>
      <c r="AV478" s="19"/>
      <c r="AW478" s="19"/>
      <c r="AX478" s="19"/>
      <c r="AY478" s="19"/>
      <c r="AZ478" s="19"/>
      <c r="BA478" s="19"/>
      <c r="BB478" s="19"/>
      <c r="BP478" s="12"/>
      <c r="BQ478" s="12"/>
      <c r="BR478" s="12"/>
      <c r="BS478" s="76"/>
      <c r="BT478" s="76"/>
    </row>
    <row r="479" spans="1:72">
      <c r="A479" s="19"/>
      <c r="B479" s="19"/>
      <c r="C479" s="19"/>
      <c r="D479" s="19"/>
      <c r="E479" s="89"/>
      <c r="F479" s="89"/>
      <c r="G479" s="19"/>
      <c r="H479" s="90"/>
      <c r="I479" s="90"/>
      <c r="J479" s="19"/>
      <c r="K479" s="19"/>
      <c r="L479" s="19"/>
      <c r="M479" s="19"/>
      <c r="N479" s="19"/>
      <c r="O479" s="19"/>
      <c r="P479" s="19"/>
      <c r="Q479" s="141"/>
      <c r="R479" s="141"/>
      <c r="S479" s="141"/>
      <c r="T479" s="141"/>
      <c r="U479" s="141"/>
      <c r="V479" s="141"/>
      <c r="W479" s="141"/>
      <c r="X479" s="141"/>
      <c r="Y479" s="19"/>
      <c r="Z479" s="19"/>
      <c r="AA479" s="19"/>
      <c r="AB479" s="410" t="s">
        <v>88</v>
      </c>
      <c r="AC479" s="118"/>
      <c r="AD479" s="118"/>
      <c r="AE479" s="118"/>
      <c r="AF479" s="118"/>
      <c r="AG479" s="118"/>
      <c r="AH479" s="118"/>
      <c r="AI479" s="118"/>
      <c r="AJ479" s="118"/>
      <c r="AK479" s="118"/>
      <c r="AL479" s="118"/>
      <c r="AM479" s="118"/>
      <c r="AN479" s="118"/>
      <c r="AO479" s="118"/>
      <c r="AP479" s="19"/>
      <c r="AQ479" s="8"/>
      <c r="AR479" s="19"/>
      <c r="AS479" s="19"/>
      <c r="AT479" s="19"/>
      <c r="AU479" s="19"/>
      <c r="AV479" s="19"/>
      <c r="AW479" s="19"/>
      <c r="AX479" s="19"/>
      <c r="AY479" s="19"/>
      <c r="AZ479" s="19"/>
      <c r="BA479" s="19"/>
      <c r="BB479" s="19"/>
      <c r="BP479" s="12"/>
      <c r="BQ479" s="12"/>
      <c r="BR479" s="12"/>
      <c r="BS479" s="76"/>
      <c r="BT479" s="76"/>
    </row>
    <row r="480" spans="1:72">
      <c r="A480" s="19"/>
      <c r="B480" s="19"/>
      <c r="C480" s="19"/>
      <c r="D480" s="19"/>
      <c r="E480" s="89"/>
      <c r="F480" s="89"/>
      <c r="G480" s="19"/>
      <c r="H480" s="90"/>
      <c r="I480" s="90"/>
      <c r="J480" s="19"/>
      <c r="K480" s="19"/>
      <c r="L480" s="19"/>
      <c r="M480" s="19"/>
      <c r="N480" s="19"/>
      <c r="O480" s="19"/>
      <c r="P480" s="19"/>
      <c r="Q480" s="141"/>
      <c r="R480" s="141"/>
      <c r="S480" s="141"/>
      <c r="T480" s="141"/>
      <c r="U480" s="141"/>
      <c r="V480" s="141"/>
      <c r="W480" s="141"/>
      <c r="X480" s="141"/>
      <c r="Y480" s="19"/>
      <c r="Z480" s="19"/>
      <c r="AA480" s="19"/>
      <c r="AB480" s="168"/>
      <c r="AC480" s="353"/>
      <c r="AD480" s="353"/>
      <c r="AE480" s="353"/>
      <c r="AF480" s="353"/>
      <c r="AG480" s="353"/>
      <c r="AH480" s="353"/>
      <c r="AI480" s="353"/>
      <c r="AJ480" s="353"/>
      <c r="AK480" s="353"/>
      <c r="AL480" s="353"/>
      <c r="AM480" s="353"/>
      <c r="AN480" s="353"/>
      <c r="AO480" s="354"/>
      <c r="AP480" s="19"/>
      <c r="AQ480" s="8"/>
      <c r="AR480" s="19"/>
      <c r="AS480" s="19"/>
      <c r="AT480" s="19"/>
      <c r="AU480" s="19"/>
      <c r="AV480" s="19"/>
      <c r="AW480" s="19"/>
      <c r="AX480" s="19"/>
      <c r="AY480" s="19"/>
      <c r="AZ480" s="19"/>
      <c r="BA480" s="19"/>
      <c r="BB480" s="19"/>
      <c r="BP480" s="12"/>
      <c r="BQ480" s="12"/>
      <c r="BR480" s="12"/>
      <c r="BS480" s="76"/>
      <c r="BT480" s="76"/>
    </row>
    <row r="481" spans="1:72">
      <c r="A481" s="19"/>
      <c r="B481" s="19"/>
      <c r="C481" s="19"/>
      <c r="D481" s="19"/>
      <c r="E481" s="89"/>
      <c r="F481" s="89"/>
      <c r="G481" s="19"/>
      <c r="H481" s="90"/>
      <c r="I481" s="90"/>
      <c r="J481" s="19"/>
      <c r="K481" s="19"/>
      <c r="L481" s="19"/>
      <c r="M481" s="19"/>
      <c r="N481" s="19"/>
      <c r="O481" s="19"/>
      <c r="P481" s="19"/>
      <c r="Q481" s="141"/>
      <c r="R481" s="141"/>
      <c r="S481" s="141"/>
      <c r="T481" s="141"/>
      <c r="U481" s="141"/>
      <c r="V481" s="141"/>
      <c r="W481" s="141"/>
      <c r="X481" s="141"/>
      <c r="Y481" s="19"/>
      <c r="Z481" s="19"/>
      <c r="AA481" s="19"/>
      <c r="AB481" s="582" t="s">
        <v>43</v>
      </c>
      <c r="AC481" s="583"/>
      <c r="AD481" s="583"/>
      <c r="AE481" s="583"/>
      <c r="AF481" s="584"/>
      <c r="AG481" s="136"/>
      <c r="AH481" s="118"/>
      <c r="AI481" s="118"/>
      <c r="AJ481" s="118"/>
      <c r="AK481" s="118"/>
      <c r="AL481" s="118"/>
      <c r="AM481" s="118"/>
      <c r="AN481" s="118"/>
      <c r="AO481" s="118"/>
      <c r="AP481" s="19"/>
      <c r="AQ481" s="8"/>
      <c r="AR481" s="19"/>
      <c r="AS481" s="19"/>
      <c r="AT481" s="19"/>
      <c r="AU481" s="19"/>
      <c r="AV481" s="19"/>
      <c r="AW481" s="19"/>
      <c r="AX481" s="19"/>
      <c r="AY481" s="19"/>
      <c r="AZ481" s="19"/>
      <c r="BA481" s="19"/>
      <c r="BB481" s="19"/>
      <c r="BP481" s="12"/>
      <c r="BQ481" s="12"/>
      <c r="BR481" s="12"/>
      <c r="BS481" s="76"/>
      <c r="BT481" s="76"/>
    </row>
    <row r="482" spans="1:72">
      <c r="A482" s="19"/>
      <c r="B482" s="19"/>
      <c r="C482" s="19"/>
      <c r="D482" s="19"/>
      <c r="E482" s="89"/>
      <c r="F482" s="89"/>
      <c r="G482" s="19"/>
      <c r="H482" s="90"/>
      <c r="I482" s="90"/>
      <c r="J482" s="19"/>
      <c r="K482" s="19"/>
      <c r="L482" s="19"/>
      <c r="M482" s="19"/>
      <c r="N482" s="19"/>
      <c r="O482" s="19"/>
      <c r="P482" s="19"/>
      <c r="Q482" s="141"/>
      <c r="R482" s="141"/>
      <c r="S482" s="141"/>
      <c r="T482" s="141"/>
      <c r="U482" s="141"/>
      <c r="V482" s="141"/>
      <c r="W482" s="141"/>
      <c r="X482" s="141"/>
      <c r="Y482" s="19"/>
      <c r="Z482" s="19"/>
      <c r="AA482" s="19"/>
      <c r="AB482" s="368" t="str">
        <f>$Q$3</f>
        <v>MODAL</v>
      </c>
      <c r="AC482" s="411"/>
      <c r="AD482" s="395"/>
      <c r="AE482" s="395"/>
      <c r="AF482" s="395"/>
      <c r="AG482" s="395"/>
      <c r="AH482" s="395" t="s">
        <v>94</v>
      </c>
      <c r="AI482" s="395"/>
      <c r="AJ482" s="395"/>
      <c r="AK482" s="395"/>
      <c r="AL482" s="395"/>
      <c r="AM482" s="395"/>
      <c r="AN482" s="396"/>
      <c r="AO482" s="369" t="s">
        <v>89</v>
      </c>
      <c r="AP482" s="19"/>
      <c r="AQ482" s="8"/>
      <c r="AR482" s="19"/>
      <c r="AS482" s="19"/>
      <c r="AT482" s="19"/>
      <c r="AU482" s="19"/>
      <c r="AV482" s="19"/>
      <c r="AW482" s="19"/>
      <c r="AX482" s="19"/>
      <c r="AY482" s="19"/>
      <c r="AZ482" s="19"/>
      <c r="BA482" s="19"/>
      <c r="BB482" s="19"/>
      <c r="BP482" s="12"/>
      <c r="BQ482" s="12"/>
      <c r="BR482" s="12"/>
      <c r="BS482" s="76"/>
      <c r="BT482" s="76"/>
    </row>
    <row r="483" spans="1:72">
      <c r="A483" s="19"/>
      <c r="B483" s="19"/>
      <c r="C483" s="19"/>
      <c r="D483" s="19"/>
      <c r="E483" s="89"/>
      <c r="F483" s="89"/>
      <c r="G483" s="19"/>
      <c r="H483" s="90"/>
      <c r="I483" s="90"/>
      <c r="J483" s="19"/>
      <c r="K483" s="19"/>
      <c r="L483" s="19"/>
      <c r="M483" s="19"/>
      <c r="N483" s="19"/>
      <c r="O483" s="19"/>
      <c r="P483" s="19"/>
      <c r="Q483" s="141"/>
      <c r="R483" s="141"/>
      <c r="S483" s="141"/>
      <c r="T483" s="141"/>
      <c r="U483" s="141"/>
      <c r="V483" s="141"/>
      <c r="W483" s="141"/>
      <c r="X483" s="141"/>
      <c r="Y483" s="19"/>
      <c r="Z483" s="19"/>
      <c r="AA483" s="19"/>
      <c r="AB483" s="370" t="str">
        <f>$Q$4</f>
        <v>(R1-R5)</v>
      </c>
      <c r="AC483" s="371" t="str">
        <f t="shared" ref="AC483:AN483" si="47">AC439</f>
        <v>I</v>
      </c>
      <c r="AD483" s="372" t="str">
        <f t="shared" si="47"/>
        <v>IIa</v>
      </c>
      <c r="AE483" s="372" t="str">
        <f t="shared" si="47"/>
        <v>N6235, E0505</v>
      </c>
      <c r="AF483" s="372" t="str">
        <f t="shared" si="47"/>
        <v>H</v>
      </c>
      <c r="AG483" s="372" t="str">
        <f t="shared" si="47"/>
        <v>F</v>
      </c>
      <c r="AH483" s="372" t="str">
        <f t="shared" si="47"/>
        <v>H</v>
      </c>
      <c r="AI483" s="372" t="str">
        <f t="shared" si="47"/>
        <v>F</v>
      </c>
      <c r="AJ483" s="372" t="str">
        <f t="shared" si="47"/>
        <v>H</v>
      </c>
      <c r="AK483" s="372" t="str">
        <f t="shared" si="47"/>
        <v>F</v>
      </c>
      <c r="AL483" s="372" t="str">
        <f t="shared" si="47"/>
        <v>J</v>
      </c>
      <c r="AM483" s="372" t="str">
        <f t="shared" si="47"/>
        <v>K</v>
      </c>
      <c r="AN483" s="373" t="str">
        <f t="shared" si="47"/>
        <v>L</v>
      </c>
      <c r="AO483" s="374" t="s">
        <v>90</v>
      </c>
      <c r="AP483" s="19"/>
      <c r="AQ483" s="8"/>
      <c r="AR483" s="19"/>
      <c r="AS483" s="19"/>
      <c r="AT483" s="19"/>
      <c r="AU483" s="19"/>
      <c r="AV483" s="19"/>
      <c r="AW483" s="19"/>
      <c r="AX483" s="19"/>
      <c r="AY483" s="19"/>
      <c r="AZ483" s="19"/>
      <c r="BA483" s="19"/>
      <c r="BB483" s="19"/>
      <c r="BP483" s="12"/>
      <c r="BQ483" s="12"/>
      <c r="BR483" s="12"/>
      <c r="BS483" s="76"/>
      <c r="BT483" s="76"/>
    </row>
    <row r="484" spans="1:72">
      <c r="A484" s="19"/>
      <c r="B484" s="19"/>
      <c r="C484" s="19"/>
      <c r="D484" s="19"/>
      <c r="E484" s="89"/>
      <c r="F484" s="89"/>
      <c r="G484" s="19"/>
      <c r="H484" s="90"/>
      <c r="I484" s="90"/>
      <c r="J484" s="19"/>
      <c r="K484" s="19"/>
      <c r="L484" s="19"/>
      <c r="M484" s="19"/>
      <c r="N484" s="19"/>
      <c r="O484" s="19"/>
      <c r="P484" s="19"/>
      <c r="Q484" s="141"/>
      <c r="R484" s="141"/>
      <c r="S484" s="141"/>
      <c r="T484" s="141"/>
      <c r="U484" s="141"/>
      <c r="V484" s="141"/>
      <c r="W484" s="141"/>
      <c r="X484" s="141"/>
      <c r="Y484" s="19"/>
      <c r="Z484" s="19"/>
      <c r="AA484" s="19"/>
      <c r="AB484" s="375">
        <v>0</v>
      </c>
      <c r="AC484" s="412" t="str">
        <f t="array" ref="AC484">IF(AC440="-","-",COUNT(IF($Q$5:$Q$54=$H$5:$P$54,IF($H$5:$P$54=$AB484,IF($A$5:$A$54=AC$483,$H$5:$P$54,""),""),""))/COUNT(IF($Q$5:$Q$54=$AB484,IF($A$5:$A$54=AC$483,$H$5:$P$54,""),"")))</f>
        <v>-</v>
      </c>
      <c r="AD484" s="412" t="str">
        <f t="array" ref="AD484">IF(AD440="-","-",COUNT(IF($Q$5:$Q$54=$H$5:$P$54,IF($H$5:$P$54=$AB484,IF($A$5:$A$54=AD$483,$H$5:$P$54,""),""),""))/COUNT(IF($Q$5:$Q$54=$AB484,IF($A$5:$A$54=AD$483,$H$5:$P$54,""),"")))</f>
        <v>-</v>
      </c>
      <c r="AE484" s="412" t="str">
        <f t="array" ref="AE484">IF(AE440="-","-",COUNT(IF($Q$5:$Q$54=$H$5:$P$54,IF($H$5:$P$54=$AB484,IF($A$5:$A$54=AE$483,$H$5:$P$54,""),""),""))/COUNT(IF($Q$5:$Q$54=$AB484,IF($A$5:$A$54=AE$483,$H$5:$P$54,""),"")))</f>
        <v>-</v>
      </c>
      <c r="AF484" s="412" t="str">
        <f t="array" ref="AF484">IF(AF440="-","-",COUNT(IF($Q$5:$Q$54=$H$5:$P$54,IF($H$5:$P$54=$AB484,IF($A$5:$A$54=AF$483,$H$5:$P$54,""),""),""))/COUNT(IF($Q$5:$Q$54=$AB484,IF($A$5:$A$54=AF$483,$H$5:$P$54,""),"")))</f>
        <v>-</v>
      </c>
      <c r="AG484" s="412" t="str">
        <f t="array" ref="AG484">IF(AG440="-","-",COUNT(IF($Q$5:$Q$54=$H$5:$P$54,IF($H$5:$P$54=$AB484,IF($A$5:$A$54=AG$483,$H$5:$P$54,""),""),""))/COUNT(IF($Q$5:$Q$54=$AB484,IF($A$5:$A$54=AG$483,$H$5:$P$54,""),"")))</f>
        <v>-</v>
      </c>
      <c r="AH484" s="412" t="str">
        <f t="array" ref="AH484">IF(AH440="-","-",COUNT(IF($Q$5:$Q$54=$H$5:$P$54,IF($H$5:$P$54=$AB484,IF($A$5:$A$54=AH$483,$H$5:$P$54,""),""),""))/COUNT(IF($Q$5:$Q$54=$AB484,IF($A$5:$A$54=AH$483,$H$5:$P$54,""),"")))</f>
        <v>-</v>
      </c>
      <c r="AI484" s="412" t="str">
        <f t="array" ref="AI484">IF(AI440="-","-",COUNT(IF($Q$5:$Q$54=$H$5:$P$54,IF($H$5:$P$54=$AB484,IF($A$5:$A$54=AI$483,$H$5:$P$54,""),""),""))/COUNT(IF($Q$5:$Q$54=$AB484,IF($A$5:$A$54=AI$483,$H$5:$P$54,""),"")))</f>
        <v>-</v>
      </c>
      <c r="AJ484" s="412" t="str">
        <f t="array" ref="AJ484">IF(AJ440="-","-",COUNT(IF($Q$5:$Q$54=$H$5:$P$54,IF($H$5:$P$54=$AB484,IF($A$5:$A$54=AJ$483,$H$5:$P$54,""),""),""))/COUNT(IF($Q$5:$Q$54=$AB484,IF($A$5:$A$54=AJ$483,$H$5:$P$54,""),"")))</f>
        <v>-</v>
      </c>
      <c r="AK484" s="412" t="str">
        <f t="array" ref="AK484">IF(AK440="-","-",COUNT(IF($Q$5:$Q$54=$H$5:$P$54,IF($H$5:$P$54=$AB484,IF($A$5:$A$54=AK$483,$H$5:$P$54,""),""),""))/COUNT(IF($Q$5:$Q$54=$AB484,IF($A$5:$A$54=AK$483,$H$5:$P$54,""),"")))</f>
        <v>-</v>
      </c>
      <c r="AL484" s="412" t="str">
        <f t="array" ref="AL484">IF(AL440="-","-",COUNT(IF($Q$5:$Q$54=$H$5:$P$54,IF($H$5:$P$54=$AB484,IF($A$5:$A$54=AL$483,$H$5:$P$54,""),""),""))/COUNT(IF($Q$5:$Q$54=$AB484,IF($A$5:$A$54=AL$483,$H$5:$P$54,""),"")))</f>
        <v>-</v>
      </c>
      <c r="AM484" s="412" t="str">
        <f t="array" ref="AM484">IF(AM440="-","-",COUNT(IF($Q$5:$Q$54=$H$5:$P$54,IF($H$5:$P$54=$AB484,IF($A$5:$A$54=AM$483,$H$5:$P$54,""),""),""))/COUNT(IF($Q$5:$Q$54=$AB484,IF($A$5:$A$54=AM$483,$H$5:$P$54,""),"")))</f>
        <v>-</v>
      </c>
      <c r="AN484" s="412" t="str">
        <f t="array" ref="AN484">IF(AN440="-","-",COUNT(IF($Q$5:$Q$54=$H$5:$P$54,IF($H$5:$P$54=$AB484,IF($A$5:$A$54=AN$483,$H$5:$P$54,""),""),""))/COUNT(IF($Q$5:$Q$54=$AB484,IF($A$5:$A$54=AN$483,$H$5:$P$54,""),"")))</f>
        <v>-</v>
      </c>
      <c r="AO484" s="413" t="str">
        <f t="array" ref="AO484">IF(AO440=0,"-",COUNT(IF($Q$5:$Q$54=$H$5:$P$54,IF($H$5:$P$54=$AB484,$H$5:$P$54,""),""))/COUNT(IF($Q$5:$Q$54=$AB484,$H$5:$P$54,"")))</f>
        <v>-</v>
      </c>
      <c r="AP484" s="19"/>
      <c r="AQ484" s="8"/>
      <c r="AR484" s="19"/>
      <c r="AS484" s="19"/>
      <c r="AT484" s="19"/>
      <c r="AU484" s="19"/>
      <c r="AV484" s="19"/>
      <c r="AW484" s="19"/>
      <c r="AX484" s="19"/>
      <c r="AY484" s="19"/>
      <c r="AZ484" s="19"/>
      <c r="BA484" s="19"/>
      <c r="BB484" s="19"/>
      <c r="BP484" s="12"/>
      <c r="BQ484" s="12"/>
      <c r="BR484" s="12"/>
      <c r="BS484" s="76"/>
      <c r="BT484" s="76"/>
    </row>
    <row r="485" spans="1:72">
      <c r="A485" s="19"/>
      <c r="B485" s="19"/>
      <c r="C485" s="19"/>
      <c r="D485" s="19"/>
      <c r="E485" s="89"/>
      <c r="F485" s="89"/>
      <c r="G485" s="19"/>
      <c r="H485" s="90"/>
      <c r="I485" s="90"/>
      <c r="J485" s="19"/>
      <c r="K485" s="19"/>
      <c r="L485" s="19"/>
      <c r="M485" s="19"/>
      <c r="N485" s="19"/>
      <c r="O485" s="19"/>
      <c r="P485" s="19"/>
      <c r="Q485" s="141"/>
      <c r="R485" s="141"/>
      <c r="S485" s="141"/>
      <c r="T485" s="141"/>
      <c r="U485" s="141"/>
      <c r="V485" s="141"/>
      <c r="W485" s="141"/>
      <c r="X485" s="141"/>
      <c r="Y485" s="19"/>
      <c r="Z485" s="19"/>
      <c r="AA485" s="19"/>
      <c r="AB485" s="377">
        <v>1</v>
      </c>
      <c r="AC485" s="412" t="str">
        <f t="array" ref="AC485">IF(AC441="-","-",COUNT(IF($Q$5:$Q$54=$H$5:$P$54,IF($H$5:$P$54=$AB485,IF($A$5:$A$54=AC$483,$H$5:$P$54,""),""),""))/COUNT(IF($Q$5:$Q$54=$AB485,IF($A$5:$A$54=AC$483,$H$5:$P$54,""),"")))</f>
        <v>-</v>
      </c>
      <c r="AD485" s="412" t="str">
        <f t="array" ref="AD485">IF(AD441="-","-",COUNT(IF($Q$5:$Q$54=$H$5:$P$54,IF($H$5:$P$54=$AB485,IF($A$5:$A$54=AD$483,$H$5:$P$54,""),""),""))/COUNT(IF($Q$5:$Q$54=$AB485,IF($A$5:$A$54=AD$483,$H$5:$P$54,""),"")))</f>
        <v>-</v>
      </c>
      <c r="AE485" s="412" t="str">
        <f t="array" ref="AE485">IF(AE441="-","-",COUNT(IF($Q$5:$Q$54=$H$5:$P$54,IF($H$5:$P$54=$AB485,IF($A$5:$A$54=AE$483,$H$5:$P$54,""),""),""))/COUNT(IF($Q$5:$Q$54=$AB485,IF($A$5:$A$54=AE$483,$H$5:$P$54,""),"")))</f>
        <v>-</v>
      </c>
      <c r="AF485" s="412" t="str">
        <f t="array" ref="AF485">IF(AF441="-","-",COUNT(IF($Q$5:$Q$54=$H$5:$P$54,IF($H$5:$P$54=$AB485,IF($A$5:$A$54=AF$483,$H$5:$P$54,""),""),""))/COUNT(IF($Q$5:$Q$54=$AB485,IF($A$5:$A$54=AF$483,$H$5:$P$54,""),"")))</f>
        <v>-</v>
      </c>
      <c r="AG485" s="412" t="str">
        <f t="array" ref="AG485">IF(AG441="-","-",COUNT(IF($Q$5:$Q$54=$H$5:$P$54,IF($H$5:$P$54=$AB485,IF($A$5:$A$54=AG$483,$H$5:$P$54,""),""),""))/COUNT(IF($Q$5:$Q$54=$AB485,IF($A$5:$A$54=AG$483,$H$5:$P$54,""),"")))</f>
        <v>-</v>
      </c>
      <c r="AH485" s="412" t="str">
        <f t="array" ref="AH485">IF(AH441="-","-",COUNT(IF($Q$5:$Q$54=$H$5:$P$54,IF($H$5:$P$54=$AB485,IF($A$5:$A$54=AH$483,$H$5:$P$54,""),""),""))/COUNT(IF($Q$5:$Q$54=$AB485,IF($A$5:$A$54=AH$483,$H$5:$P$54,""),"")))</f>
        <v>-</v>
      </c>
      <c r="AI485" s="412" t="str">
        <f t="array" ref="AI485">IF(AI441="-","-",COUNT(IF($Q$5:$Q$54=$H$5:$P$54,IF($H$5:$P$54=$AB485,IF($A$5:$A$54=AI$483,$H$5:$P$54,""),""),""))/COUNT(IF($Q$5:$Q$54=$AB485,IF($A$5:$A$54=AI$483,$H$5:$P$54,""),"")))</f>
        <v>-</v>
      </c>
      <c r="AJ485" s="412" t="str">
        <f t="array" ref="AJ485">IF(AJ441="-","-",COUNT(IF($Q$5:$Q$54=$H$5:$P$54,IF($H$5:$P$54=$AB485,IF($A$5:$A$54=AJ$483,$H$5:$P$54,""),""),""))/COUNT(IF($Q$5:$Q$54=$AB485,IF($A$5:$A$54=AJ$483,$H$5:$P$54,""),"")))</f>
        <v>-</v>
      </c>
      <c r="AK485" s="412" t="str">
        <f t="array" ref="AK485">IF(AK441="-","-",COUNT(IF($Q$5:$Q$54=$H$5:$P$54,IF($H$5:$P$54=$AB485,IF($A$5:$A$54=AK$483,$H$5:$P$54,""),""),""))/COUNT(IF($Q$5:$Q$54=$AB485,IF($A$5:$A$54=AK$483,$H$5:$P$54,""),"")))</f>
        <v>-</v>
      </c>
      <c r="AL485" s="412" t="str">
        <f t="array" ref="AL485">IF(AL441="-","-",COUNT(IF($Q$5:$Q$54=$H$5:$P$54,IF($H$5:$P$54=$AB485,IF($A$5:$A$54=AL$483,$H$5:$P$54,""),""),""))/COUNT(IF($Q$5:$Q$54=$AB485,IF($A$5:$A$54=AL$483,$H$5:$P$54,""),"")))</f>
        <v>-</v>
      </c>
      <c r="AM485" s="412" t="str">
        <f t="array" ref="AM485">IF(AM441="-","-",COUNT(IF($Q$5:$Q$54=$H$5:$P$54,IF($H$5:$P$54=$AB485,IF($A$5:$A$54=AM$483,$H$5:$P$54,""),""),""))/COUNT(IF($Q$5:$Q$54=$AB485,IF($A$5:$A$54=AM$483,$H$5:$P$54,""),"")))</f>
        <v>-</v>
      </c>
      <c r="AN485" s="412" t="str">
        <f t="array" ref="AN485">IF(AN441="-","-",COUNT(IF($Q$5:$Q$54=$H$5:$P$54,IF($H$5:$P$54=$AB485,IF($A$5:$A$54=AN$483,$H$5:$P$54,""),""),""))/COUNT(IF($Q$5:$Q$54=$AB485,IF($A$5:$A$54=AN$483,$H$5:$P$54,""),"")))</f>
        <v>-</v>
      </c>
      <c r="AO485" s="414" t="str">
        <f t="array" ref="AO485">IF(AO441=0,"-",COUNT(IF($Q$5:$Q$54=$H$5:$P$54,IF($H$5:$P$54=$AB485,$H$5:$P$54,""),""))/COUNT(IF($Q$5:$Q$54=$AB485,$H$5:$P$54,"")))</f>
        <v>-</v>
      </c>
      <c r="AP485" s="19"/>
      <c r="AQ485" s="8"/>
      <c r="AR485" s="19"/>
      <c r="AS485" s="19"/>
      <c r="AT485" s="19"/>
      <c r="AU485" s="19"/>
      <c r="AV485" s="19"/>
      <c r="AW485" s="19"/>
      <c r="AX485" s="19"/>
      <c r="AY485" s="19"/>
      <c r="AZ485" s="19"/>
      <c r="BA485" s="19"/>
      <c r="BB485" s="19"/>
      <c r="BP485" s="12"/>
      <c r="BQ485" s="12"/>
      <c r="BR485" s="12"/>
      <c r="BS485" s="76"/>
      <c r="BT485" s="76"/>
    </row>
    <row r="486" spans="1:72">
      <c r="A486" s="19"/>
      <c r="B486" s="19"/>
      <c r="C486" s="19"/>
      <c r="D486" s="19"/>
      <c r="E486" s="89"/>
      <c r="F486" s="89"/>
      <c r="G486" s="19"/>
      <c r="H486" s="90"/>
      <c r="I486" s="90"/>
      <c r="J486" s="19"/>
      <c r="K486" s="19"/>
      <c r="L486" s="19"/>
      <c r="M486" s="19"/>
      <c r="N486" s="19"/>
      <c r="O486" s="19"/>
      <c r="P486" s="19"/>
      <c r="Q486" s="141"/>
      <c r="R486" s="141"/>
      <c r="S486" s="141"/>
      <c r="T486" s="141"/>
      <c r="U486" s="141"/>
      <c r="V486" s="141"/>
      <c r="W486" s="141"/>
      <c r="X486" s="141"/>
      <c r="Y486" s="19"/>
      <c r="Z486" s="19"/>
      <c r="AA486" s="19"/>
      <c r="AB486" s="377">
        <v>2</v>
      </c>
      <c r="AC486" s="412">
        <f t="array" ref="AC486">IF(AC442="-","-",COUNT(IF($Q$5:$Q$54=$H$5:$P$54,IF($H$5:$P$54=$AB486,IF($A$5:$A$54=AC$483,$H$5:$P$54,""),""),""))/COUNT(IF($Q$5:$Q$54=$AB486,IF($A$5:$A$54=AC$483,$H$5:$P$54,""),"")))</f>
        <v>1</v>
      </c>
      <c r="AD486" s="412">
        <f t="array" ref="AD486">IF(AD442="-","-",COUNT(IF($Q$5:$Q$54=$H$5:$P$54,IF($H$5:$P$54=$AB486,IF($A$5:$A$54=AD$483,$H$5:$P$54,""),""),""))/COUNT(IF($Q$5:$Q$54=$AB486,IF($A$5:$A$54=AD$483,$H$5:$P$54,""),"")))</f>
        <v>1</v>
      </c>
      <c r="AE486" s="412" t="str">
        <f t="array" ref="AE486">IF(AE442="-","-",COUNT(IF($Q$5:$Q$54=$H$5:$P$54,IF($H$5:$P$54=$AB486,IF($A$5:$A$54=AE$483,$H$5:$P$54,""),""),""))/COUNT(IF($Q$5:$Q$54=$AB486,IF($A$5:$A$54=AE$483,$H$5:$P$54,""),"")))</f>
        <v>-</v>
      </c>
      <c r="AF486" s="412" t="str">
        <f t="array" ref="AF486">IF(AF442="-","-",COUNT(IF($Q$5:$Q$54=$H$5:$P$54,IF($H$5:$P$54=$AB486,IF($A$5:$A$54=AF$483,$H$5:$P$54,""),""),""))/COUNT(IF($Q$5:$Q$54=$AB486,IF($A$5:$A$54=AF$483,$H$5:$P$54,""),"")))</f>
        <v>-</v>
      </c>
      <c r="AG486" s="412" t="str">
        <f t="array" ref="AG486">IF(AG442="-","-",COUNT(IF($Q$5:$Q$54=$H$5:$P$54,IF($H$5:$P$54=$AB486,IF($A$5:$A$54=AG$483,$H$5:$P$54,""),""),""))/COUNT(IF($Q$5:$Q$54=$AB486,IF($A$5:$A$54=AG$483,$H$5:$P$54,""),"")))</f>
        <v>-</v>
      </c>
      <c r="AH486" s="412" t="str">
        <f t="array" ref="AH486">IF(AH442="-","-",COUNT(IF($Q$5:$Q$54=$H$5:$P$54,IF($H$5:$P$54=$AB486,IF($A$5:$A$54=AH$483,$H$5:$P$54,""),""),""))/COUNT(IF($Q$5:$Q$54=$AB486,IF($A$5:$A$54=AH$483,$H$5:$P$54,""),"")))</f>
        <v>-</v>
      </c>
      <c r="AI486" s="412" t="str">
        <f t="array" ref="AI486">IF(AI442="-","-",COUNT(IF($Q$5:$Q$54=$H$5:$P$54,IF($H$5:$P$54=$AB486,IF($A$5:$A$54=AI$483,$H$5:$P$54,""),""),""))/COUNT(IF($Q$5:$Q$54=$AB486,IF($A$5:$A$54=AI$483,$H$5:$P$54,""),"")))</f>
        <v>-</v>
      </c>
      <c r="AJ486" s="412" t="str">
        <f t="array" ref="AJ486">IF(AJ442="-","-",COUNT(IF($Q$5:$Q$54=$H$5:$P$54,IF($H$5:$P$54=$AB486,IF($A$5:$A$54=AJ$483,$H$5:$P$54,""),""),""))/COUNT(IF($Q$5:$Q$54=$AB486,IF($A$5:$A$54=AJ$483,$H$5:$P$54,""),"")))</f>
        <v>-</v>
      </c>
      <c r="AK486" s="412" t="str">
        <f t="array" ref="AK486">IF(AK442="-","-",COUNT(IF($Q$5:$Q$54=$H$5:$P$54,IF($H$5:$P$54=$AB486,IF($A$5:$A$54=AK$483,$H$5:$P$54,""),""),""))/COUNT(IF($Q$5:$Q$54=$AB486,IF($A$5:$A$54=AK$483,$H$5:$P$54,""),"")))</f>
        <v>-</v>
      </c>
      <c r="AL486" s="412" t="str">
        <f t="array" ref="AL486">IF(AL442="-","-",COUNT(IF($Q$5:$Q$54=$H$5:$P$54,IF($H$5:$P$54=$AB486,IF($A$5:$A$54=AL$483,$H$5:$P$54,""),""),""))/COUNT(IF($Q$5:$Q$54=$AB486,IF($A$5:$A$54=AL$483,$H$5:$P$54,""),"")))</f>
        <v>-</v>
      </c>
      <c r="AM486" s="412" t="str">
        <f t="array" ref="AM486">IF(AM442="-","-",COUNT(IF($Q$5:$Q$54=$H$5:$P$54,IF($H$5:$P$54=$AB486,IF($A$5:$A$54=AM$483,$H$5:$P$54,""),""),""))/COUNT(IF($Q$5:$Q$54=$AB486,IF($A$5:$A$54=AM$483,$H$5:$P$54,""),"")))</f>
        <v>-</v>
      </c>
      <c r="AN486" s="412" t="str">
        <f t="array" ref="AN486">IF(AN442="-","-",COUNT(IF($Q$5:$Q$54=$H$5:$P$54,IF($H$5:$P$54=$AB486,IF($A$5:$A$54=AN$483,$H$5:$P$54,""),""),""))/COUNT(IF($Q$5:$Q$54=$AB486,IF($A$5:$A$54=AN$483,$H$5:$P$54,""),"")))</f>
        <v>-</v>
      </c>
      <c r="AO486" s="414">
        <f t="array" ref="AO486">IF(AO442=0,"-",COUNT(IF($Q$5:$Q$54=$H$5:$P$54,IF($H$5:$P$54=$AB486,$H$5:$P$54,""),""))/COUNT(IF($Q$5:$Q$54=$AB486,$H$5:$P$54,"")))</f>
        <v>1</v>
      </c>
      <c r="AP486" s="19"/>
      <c r="AQ486" s="8"/>
      <c r="AR486" s="19"/>
      <c r="AS486" s="19"/>
      <c r="AT486" s="19"/>
      <c r="AU486" s="19"/>
      <c r="AV486" s="19"/>
      <c r="AW486" s="19"/>
      <c r="AX486" s="19"/>
      <c r="AY486" s="19"/>
      <c r="AZ486" s="19"/>
      <c r="BA486" s="19"/>
      <c r="BB486" s="19"/>
      <c r="BP486" s="12"/>
      <c r="BQ486" s="12"/>
      <c r="BR486" s="12"/>
      <c r="BS486" s="76"/>
      <c r="BT486" s="76"/>
    </row>
    <row r="487" spans="1:72">
      <c r="A487" s="19"/>
      <c r="B487" s="19"/>
      <c r="C487" s="19"/>
      <c r="D487" s="19"/>
      <c r="E487" s="89"/>
      <c r="F487" s="89"/>
      <c r="G487" s="19"/>
      <c r="H487" s="90"/>
      <c r="I487" s="90"/>
      <c r="J487" s="19"/>
      <c r="K487" s="19"/>
      <c r="L487" s="19"/>
      <c r="M487" s="19"/>
      <c r="N487" s="19"/>
      <c r="O487" s="19"/>
      <c r="P487" s="19"/>
      <c r="Q487" s="141"/>
      <c r="R487" s="141"/>
      <c r="S487" s="141"/>
      <c r="T487" s="141"/>
      <c r="U487" s="141"/>
      <c r="V487" s="141"/>
      <c r="W487" s="141"/>
      <c r="X487" s="141"/>
      <c r="Y487" s="19"/>
      <c r="Z487" s="19"/>
      <c r="AA487" s="19"/>
      <c r="AB487" s="377">
        <v>3</v>
      </c>
      <c r="AC487" s="412" t="str">
        <f t="array" ref="AC487">IF(AC443="-","-",COUNT(IF($Q$5:$Q$54=$H$5:$P$54,IF($H$5:$P$54=$AB487,IF($A$5:$A$54=AC$483,$H$5:$P$54,""),""),""))/COUNT(IF($Q$5:$Q$54=$AB487,IF($A$5:$A$54=AC$483,$H$5:$P$54,""),"")))</f>
        <v>-</v>
      </c>
      <c r="AD487" s="412">
        <f t="array" ref="AD487">IF(AD443="-","-",COUNT(IF($Q$5:$Q$54=$H$5:$P$54,IF($H$5:$P$54=$AB487,IF($A$5:$A$54=AD$483,$H$5:$P$54,""),""),""))/COUNT(IF($Q$5:$Q$54=$AB487,IF($A$5:$A$54=AD$483,$H$5:$P$54,""),"")))</f>
        <v>0.91666666666666663</v>
      </c>
      <c r="AE487" s="412" t="str">
        <f t="array" ref="AE487">IF(AE443="-","-",COUNT(IF($Q$5:$Q$54=$H$5:$P$54,IF($H$5:$P$54=$AB487,IF($A$5:$A$54=AE$483,$H$5:$P$54,""),""),""))/COUNT(IF($Q$5:$Q$54=$AB487,IF($A$5:$A$54=AE$483,$H$5:$P$54,""),"")))</f>
        <v>-</v>
      </c>
      <c r="AF487" s="412" t="str">
        <f t="array" ref="AF487">IF(AF443="-","-",COUNT(IF($Q$5:$Q$54=$H$5:$P$54,IF($H$5:$P$54=$AB487,IF($A$5:$A$54=AF$483,$H$5:$P$54,""),""),""))/COUNT(IF($Q$5:$Q$54=$AB487,IF($A$5:$A$54=AF$483,$H$5:$P$54,""),"")))</f>
        <v>-</v>
      </c>
      <c r="AG487" s="412" t="str">
        <f t="array" ref="AG487">IF(AG443="-","-",COUNT(IF($Q$5:$Q$54=$H$5:$P$54,IF($H$5:$P$54=$AB487,IF($A$5:$A$54=AG$483,$H$5:$P$54,""),""),""))/COUNT(IF($Q$5:$Q$54=$AB487,IF($A$5:$A$54=AG$483,$H$5:$P$54,""),"")))</f>
        <v>-</v>
      </c>
      <c r="AH487" s="412" t="str">
        <f t="array" ref="AH487">IF(AH443="-","-",COUNT(IF($Q$5:$Q$54=$H$5:$P$54,IF($H$5:$P$54=$AB487,IF($A$5:$A$54=AH$483,$H$5:$P$54,""),""),""))/COUNT(IF($Q$5:$Q$54=$AB487,IF($A$5:$A$54=AH$483,$H$5:$P$54,""),"")))</f>
        <v>-</v>
      </c>
      <c r="AI487" s="412" t="str">
        <f t="array" ref="AI487">IF(AI443="-","-",COUNT(IF($Q$5:$Q$54=$H$5:$P$54,IF($H$5:$P$54=$AB487,IF($A$5:$A$54=AI$483,$H$5:$P$54,""),""),""))/COUNT(IF($Q$5:$Q$54=$AB487,IF($A$5:$A$54=AI$483,$H$5:$P$54,""),"")))</f>
        <v>-</v>
      </c>
      <c r="AJ487" s="412" t="str">
        <f t="array" ref="AJ487">IF(AJ443="-","-",COUNT(IF($Q$5:$Q$54=$H$5:$P$54,IF($H$5:$P$54=$AB487,IF($A$5:$A$54=AJ$483,$H$5:$P$54,""),""),""))/COUNT(IF($Q$5:$Q$54=$AB487,IF($A$5:$A$54=AJ$483,$H$5:$P$54,""),"")))</f>
        <v>-</v>
      </c>
      <c r="AK487" s="412" t="str">
        <f t="array" ref="AK487">IF(AK443="-","-",COUNT(IF($Q$5:$Q$54=$H$5:$P$54,IF($H$5:$P$54=$AB487,IF($A$5:$A$54=AK$483,$H$5:$P$54,""),""),""))/COUNT(IF($Q$5:$Q$54=$AB487,IF($A$5:$A$54=AK$483,$H$5:$P$54,""),"")))</f>
        <v>-</v>
      </c>
      <c r="AL487" s="412" t="str">
        <f t="array" ref="AL487">IF(AL443="-","-",COUNT(IF($Q$5:$Q$54=$H$5:$P$54,IF($H$5:$P$54=$AB487,IF($A$5:$A$54=AL$483,$H$5:$P$54,""),""),""))/COUNT(IF($Q$5:$Q$54=$AB487,IF($A$5:$A$54=AL$483,$H$5:$P$54,""),"")))</f>
        <v>-</v>
      </c>
      <c r="AM487" s="412" t="str">
        <f t="array" ref="AM487">IF(AM443="-","-",COUNT(IF($Q$5:$Q$54=$H$5:$P$54,IF($H$5:$P$54=$AB487,IF($A$5:$A$54=AM$483,$H$5:$P$54,""),""),""))/COUNT(IF($Q$5:$Q$54=$AB487,IF($A$5:$A$54=AM$483,$H$5:$P$54,""),"")))</f>
        <v>-</v>
      </c>
      <c r="AN487" s="412" t="str">
        <f t="array" ref="AN487">IF(AN443="-","-",COUNT(IF($Q$5:$Q$54=$H$5:$P$54,IF($H$5:$P$54=$AB487,IF($A$5:$A$54=AN$483,$H$5:$P$54,""),""),""))/COUNT(IF($Q$5:$Q$54=$AB487,IF($A$5:$A$54=AN$483,$H$5:$P$54,""),"")))</f>
        <v>-</v>
      </c>
      <c r="AO487" s="414">
        <f t="array" ref="AO487">IF(AO443=0,"-",COUNT(IF($Q$5:$Q$54=$H$5:$P$54,IF($H$5:$P$54=$AB487,$H$5:$P$54,""),""))/COUNT(IF($Q$5:$Q$54=$AB487,$H$5:$P$54,"")))</f>
        <v>0.91666666666666663</v>
      </c>
      <c r="AP487" s="19"/>
      <c r="AQ487" s="8"/>
      <c r="AR487" s="19"/>
      <c r="AS487" s="19"/>
      <c r="AT487" s="19"/>
      <c r="AU487" s="19"/>
      <c r="AV487" s="19"/>
      <c r="AW487" s="19"/>
      <c r="AX487" s="19"/>
      <c r="AY487" s="19"/>
      <c r="AZ487" s="19"/>
      <c r="BA487" s="19"/>
      <c r="BB487" s="19"/>
      <c r="BP487" s="12"/>
      <c r="BQ487" s="12"/>
      <c r="BR487" s="12"/>
      <c r="BS487" s="76"/>
      <c r="BT487" s="76"/>
    </row>
    <row r="488" spans="1:72">
      <c r="A488" s="19"/>
      <c r="B488" s="19"/>
      <c r="C488" s="19"/>
      <c r="D488" s="19"/>
      <c r="E488" s="89"/>
      <c r="F488" s="89"/>
      <c r="G488" s="19"/>
      <c r="H488" s="90"/>
      <c r="I488" s="90"/>
      <c r="J488" s="19"/>
      <c r="K488" s="19"/>
      <c r="L488" s="19"/>
      <c r="M488" s="19"/>
      <c r="N488" s="19"/>
      <c r="O488" s="19"/>
      <c r="P488" s="19"/>
      <c r="Q488" s="141"/>
      <c r="R488" s="141"/>
      <c r="S488" s="141"/>
      <c r="T488" s="141"/>
      <c r="U488" s="141"/>
      <c r="V488" s="141"/>
      <c r="W488" s="141"/>
      <c r="X488" s="141"/>
      <c r="Y488" s="19"/>
      <c r="Z488" s="19"/>
      <c r="AA488" s="19"/>
      <c r="AB488" s="377">
        <v>4</v>
      </c>
      <c r="AC488" s="412" t="str">
        <f t="array" ref="AC488">IF(AC444="-","-",COUNT(IF($Q$5:$Q$54=$H$5:$P$54,IF($H$5:$P$54=$AB488,IF($A$5:$A$54=AC$483,$H$5:$P$54,""),""),""))/COUNT(IF($Q$5:$Q$54=$AB488,IF($A$5:$A$54=AC$483,$H$5:$P$54,""),"")))</f>
        <v>-</v>
      </c>
      <c r="AD488" s="412">
        <f t="array" ref="AD488">IF(AD444="-","-",COUNT(IF($Q$5:$Q$54=$H$5:$P$54,IF($H$5:$P$54=$AB488,IF($A$5:$A$54=AD$483,$H$5:$P$54,""),""),""))/COUNT(IF($Q$5:$Q$54=$AB488,IF($A$5:$A$54=AD$483,$H$5:$P$54,""),"")))</f>
        <v>0.94339622641509435</v>
      </c>
      <c r="AE488" s="412" t="str">
        <f t="array" ref="AE488">IF(AE444="-","-",COUNT(IF($Q$5:$Q$54=$H$5:$P$54,IF($H$5:$P$54=$AB488,IF($A$5:$A$54=AE$483,$H$5:$P$54,""),""),""))/COUNT(IF($Q$5:$Q$54=$AB488,IF($A$5:$A$54=AE$483,$H$5:$P$54,""),"")))</f>
        <v>-</v>
      </c>
      <c r="AF488" s="412" t="str">
        <f t="array" ref="AF488">IF(AF444="-","-",COUNT(IF($Q$5:$Q$54=$H$5:$P$54,IF($H$5:$P$54=$AB488,IF($A$5:$A$54=AF$483,$H$5:$P$54,""),""),""))/COUNT(IF($Q$5:$Q$54=$AB488,IF($A$5:$A$54=AF$483,$H$5:$P$54,""),"")))</f>
        <v>-</v>
      </c>
      <c r="AG488" s="412" t="str">
        <f t="array" ref="AG488">IF(AG444="-","-",COUNT(IF($Q$5:$Q$54=$H$5:$P$54,IF($H$5:$P$54=$AB488,IF($A$5:$A$54=AG$483,$H$5:$P$54,""),""),""))/COUNT(IF($Q$5:$Q$54=$AB488,IF($A$5:$A$54=AG$483,$H$5:$P$54,""),"")))</f>
        <v>-</v>
      </c>
      <c r="AH488" s="412" t="str">
        <f t="array" ref="AH488">IF(AH444="-","-",COUNT(IF($Q$5:$Q$54=$H$5:$P$54,IF($H$5:$P$54=$AB488,IF($A$5:$A$54=AH$483,$H$5:$P$54,""),""),""))/COUNT(IF($Q$5:$Q$54=$AB488,IF($A$5:$A$54=AH$483,$H$5:$P$54,""),"")))</f>
        <v>-</v>
      </c>
      <c r="AI488" s="412" t="str">
        <f t="array" ref="AI488">IF(AI444="-","-",COUNT(IF($Q$5:$Q$54=$H$5:$P$54,IF($H$5:$P$54=$AB488,IF($A$5:$A$54=AI$483,$H$5:$P$54,""),""),""))/COUNT(IF($Q$5:$Q$54=$AB488,IF($A$5:$A$54=AI$483,$H$5:$P$54,""),"")))</f>
        <v>-</v>
      </c>
      <c r="AJ488" s="412" t="str">
        <f t="array" ref="AJ488">IF(AJ444="-","-",COUNT(IF($Q$5:$Q$54=$H$5:$P$54,IF($H$5:$P$54=$AB488,IF($A$5:$A$54=AJ$483,$H$5:$P$54,""),""),""))/COUNT(IF($Q$5:$Q$54=$AB488,IF($A$5:$A$54=AJ$483,$H$5:$P$54,""),"")))</f>
        <v>-</v>
      </c>
      <c r="AK488" s="412" t="str">
        <f t="array" ref="AK488">IF(AK444="-","-",COUNT(IF($Q$5:$Q$54=$H$5:$P$54,IF($H$5:$P$54=$AB488,IF($A$5:$A$54=AK$483,$H$5:$P$54,""),""),""))/COUNT(IF($Q$5:$Q$54=$AB488,IF($A$5:$A$54=AK$483,$H$5:$P$54,""),"")))</f>
        <v>-</v>
      </c>
      <c r="AL488" s="412" t="str">
        <f t="array" ref="AL488">IF(AL444="-","-",COUNT(IF($Q$5:$Q$54=$H$5:$P$54,IF($H$5:$P$54=$AB488,IF($A$5:$A$54=AL$483,$H$5:$P$54,""),""),""))/COUNT(IF($Q$5:$Q$54=$AB488,IF($A$5:$A$54=AL$483,$H$5:$P$54,""),"")))</f>
        <v>-</v>
      </c>
      <c r="AM488" s="412" t="str">
        <f t="array" ref="AM488">IF(AM444="-","-",COUNT(IF($Q$5:$Q$54=$H$5:$P$54,IF($H$5:$P$54=$AB488,IF($A$5:$A$54=AM$483,$H$5:$P$54,""),""),""))/COUNT(IF($Q$5:$Q$54=$AB488,IF($A$5:$A$54=AM$483,$H$5:$P$54,""),"")))</f>
        <v>-</v>
      </c>
      <c r="AN488" s="412" t="str">
        <f t="array" ref="AN488">IF(AN444="-","-",COUNT(IF($Q$5:$Q$54=$H$5:$P$54,IF($H$5:$P$54=$AB488,IF($A$5:$A$54=AN$483,$H$5:$P$54,""),""),""))/COUNT(IF($Q$5:$Q$54=$AB488,IF($A$5:$A$54=AN$483,$H$5:$P$54,""),"")))</f>
        <v>-</v>
      </c>
      <c r="AO488" s="414">
        <f t="array" ref="AO488">IF(AO444=0,"-",COUNT(IF($Q$5:$Q$54=$H$5:$P$54,IF($H$5:$P$54=$AB488,$H$5:$P$54,""),""))/COUNT(IF($Q$5:$Q$54=$AB488,$H$5:$P$54,"")))</f>
        <v>0.94339622641509435</v>
      </c>
      <c r="AP488" s="19"/>
      <c r="AQ488" s="8"/>
      <c r="AR488" s="19"/>
      <c r="AS488" s="19"/>
      <c r="AT488" s="19"/>
      <c r="AU488" s="19"/>
      <c r="AV488" s="19"/>
      <c r="AW488" s="19"/>
      <c r="AX488" s="19"/>
      <c r="AY488" s="19"/>
      <c r="AZ488" s="19"/>
      <c r="BA488" s="19"/>
      <c r="BB488" s="19"/>
      <c r="BP488" s="12"/>
      <c r="BQ488" s="12"/>
      <c r="BR488" s="12"/>
      <c r="BS488" s="76"/>
      <c r="BT488" s="76"/>
    </row>
    <row r="489" spans="1:72">
      <c r="A489" s="19"/>
      <c r="B489" s="19"/>
      <c r="C489" s="19"/>
      <c r="D489" s="19"/>
      <c r="E489" s="89"/>
      <c r="F489" s="89"/>
      <c r="G489" s="19"/>
      <c r="H489" s="90"/>
      <c r="I489" s="90"/>
      <c r="J489" s="19"/>
      <c r="K489" s="19"/>
      <c r="L489" s="19"/>
      <c r="M489" s="19"/>
      <c r="N489" s="19"/>
      <c r="O489" s="19"/>
      <c r="P489" s="19"/>
      <c r="Q489" s="141"/>
      <c r="R489" s="141"/>
      <c r="S489" s="141"/>
      <c r="T489" s="141"/>
      <c r="U489" s="141"/>
      <c r="V489" s="141"/>
      <c r="W489" s="141"/>
      <c r="X489" s="141"/>
      <c r="Y489" s="19"/>
      <c r="Z489" s="19"/>
      <c r="AA489" s="19"/>
      <c r="AB489" s="377">
        <v>5</v>
      </c>
      <c r="AC489" s="412">
        <f t="array" ref="AC489">IF(AC445="-","-",COUNT(IF($Q$5:$Q$54=$H$5:$P$54,IF($H$5:$P$54=$AB489,IF($A$5:$A$54=AC$483,$H$5:$P$54,""),""),""))/COUNT(IF($Q$5:$Q$54=$AB489,IF($A$5:$A$54=AC$483,$H$5:$P$54,""),"")))</f>
        <v>1</v>
      </c>
      <c r="AD489" s="412">
        <f t="array" ref="AD489">IF(AD445="-","-",COUNT(IF($Q$5:$Q$54=$H$5:$P$54,IF($H$5:$P$54=$AB489,IF($A$5:$A$54=AD$483,$H$5:$P$54,""),""),""))/COUNT(IF($Q$5:$Q$54=$AB489,IF($A$5:$A$54=AD$483,$H$5:$P$54,""),"")))</f>
        <v>0.96296296296296291</v>
      </c>
      <c r="AE489" s="412" t="str">
        <f t="array" ref="AE489">IF(AE445="-","-",COUNT(IF($Q$5:$Q$54=$H$5:$P$54,IF($H$5:$P$54=$AB489,IF($A$5:$A$54=AE$483,$H$5:$P$54,""),""),""))/COUNT(IF($Q$5:$Q$54=$AB489,IF($A$5:$A$54=AE$483,$H$5:$P$54,""),"")))</f>
        <v>-</v>
      </c>
      <c r="AF489" s="412" t="str">
        <f t="array" ref="AF489">IF(AF445="-","-",COUNT(IF($Q$5:$Q$54=$H$5:$P$54,IF($H$5:$P$54=$AB489,IF($A$5:$A$54=AF$483,$H$5:$P$54,""),""),""))/COUNT(IF($Q$5:$Q$54=$AB489,IF($A$5:$A$54=AF$483,$H$5:$P$54,""),"")))</f>
        <v>-</v>
      </c>
      <c r="AG489" s="412" t="str">
        <f t="array" ref="AG489">IF(AG445="-","-",COUNT(IF($Q$5:$Q$54=$H$5:$P$54,IF($H$5:$P$54=$AB489,IF($A$5:$A$54=AG$483,$H$5:$P$54,""),""),""))/COUNT(IF($Q$5:$Q$54=$AB489,IF($A$5:$A$54=AG$483,$H$5:$P$54,""),"")))</f>
        <v>-</v>
      </c>
      <c r="AH489" s="412" t="str">
        <f t="array" ref="AH489">IF(AH445="-","-",COUNT(IF($Q$5:$Q$54=$H$5:$P$54,IF($H$5:$P$54=$AB489,IF($A$5:$A$54=AH$483,$H$5:$P$54,""),""),""))/COUNT(IF($Q$5:$Q$54=$AB489,IF($A$5:$A$54=AH$483,$H$5:$P$54,""),"")))</f>
        <v>-</v>
      </c>
      <c r="AI489" s="412" t="str">
        <f t="array" ref="AI489">IF(AI445="-","-",COUNT(IF($Q$5:$Q$54=$H$5:$P$54,IF($H$5:$P$54=$AB489,IF($A$5:$A$54=AI$483,$H$5:$P$54,""),""),""))/COUNT(IF($Q$5:$Q$54=$AB489,IF($A$5:$A$54=AI$483,$H$5:$P$54,""),"")))</f>
        <v>-</v>
      </c>
      <c r="AJ489" s="412" t="str">
        <f t="array" ref="AJ489">IF(AJ445="-","-",COUNT(IF($Q$5:$Q$54=$H$5:$P$54,IF($H$5:$P$54=$AB489,IF($A$5:$A$54=AJ$483,$H$5:$P$54,""),""),""))/COUNT(IF($Q$5:$Q$54=$AB489,IF($A$5:$A$54=AJ$483,$H$5:$P$54,""),"")))</f>
        <v>-</v>
      </c>
      <c r="AK489" s="412" t="str">
        <f t="array" ref="AK489">IF(AK445="-","-",COUNT(IF($Q$5:$Q$54=$H$5:$P$54,IF($H$5:$P$54=$AB489,IF($A$5:$A$54=AK$483,$H$5:$P$54,""),""),""))/COUNT(IF($Q$5:$Q$54=$AB489,IF($A$5:$A$54=AK$483,$H$5:$P$54,""),"")))</f>
        <v>-</v>
      </c>
      <c r="AL489" s="412" t="str">
        <f t="array" ref="AL489">IF(AL445="-","-",COUNT(IF($Q$5:$Q$54=$H$5:$P$54,IF($H$5:$P$54=$AB489,IF($A$5:$A$54=AL$483,$H$5:$P$54,""),""),""))/COUNT(IF($Q$5:$Q$54=$AB489,IF($A$5:$A$54=AL$483,$H$5:$P$54,""),"")))</f>
        <v>-</v>
      </c>
      <c r="AM489" s="412" t="str">
        <f t="array" ref="AM489">IF(AM445="-","-",COUNT(IF($Q$5:$Q$54=$H$5:$P$54,IF($H$5:$P$54=$AB489,IF($A$5:$A$54=AM$483,$H$5:$P$54,""),""),""))/COUNT(IF($Q$5:$Q$54=$AB489,IF($A$5:$A$54=AM$483,$H$5:$P$54,""),"")))</f>
        <v>-</v>
      </c>
      <c r="AN489" s="412" t="str">
        <f t="array" ref="AN489">IF(AN445="-","-",COUNT(IF($Q$5:$Q$54=$H$5:$P$54,IF($H$5:$P$54=$AB489,IF($A$5:$A$54=AN$483,$H$5:$P$54,""),""),""))/COUNT(IF($Q$5:$Q$54=$AB489,IF($A$5:$A$54=AN$483,$H$5:$P$54,""),"")))</f>
        <v>-</v>
      </c>
      <c r="AO489" s="414">
        <f t="array" ref="AO489">IF(AO445=0,"-",COUNT(IF($Q$5:$Q$54=$H$5:$P$54,IF($H$5:$P$54=$AB489,$H$5:$P$54,""),""))/COUNT(IF($Q$5:$Q$54=$AB489,$H$5:$P$54,"")))</f>
        <v>0.97777777777777775</v>
      </c>
      <c r="AP489" s="19"/>
      <c r="AQ489" s="8"/>
      <c r="AR489" s="19"/>
      <c r="AS489" s="19"/>
      <c r="AT489" s="19"/>
      <c r="AU489" s="19"/>
      <c r="AV489" s="19"/>
      <c r="AW489" s="19"/>
      <c r="AX489" s="19"/>
      <c r="AY489" s="19"/>
      <c r="AZ489" s="19"/>
      <c r="BA489" s="19"/>
      <c r="BB489" s="19"/>
      <c r="BP489" s="12"/>
      <c r="BQ489" s="12"/>
      <c r="BR489" s="12"/>
      <c r="BS489" s="76"/>
      <c r="BT489" s="76"/>
    </row>
    <row r="490" spans="1:72">
      <c r="A490" s="19"/>
      <c r="B490" s="19"/>
      <c r="C490" s="19"/>
      <c r="D490" s="19"/>
      <c r="E490" s="89"/>
      <c r="F490" s="89"/>
      <c r="G490" s="19"/>
      <c r="H490" s="90"/>
      <c r="I490" s="90"/>
      <c r="J490" s="19"/>
      <c r="K490" s="19"/>
      <c r="L490" s="19"/>
      <c r="M490" s="19"/>
      <c r="N490" s="19"/>
      <c r="O490" s="19"/>
      <c r="P490" s="19"/>
      <c r="Q490" s="141"/>
      <c r="R490" s="141"/>
      <c r="S490" s="141"/>
      <c r="T490" s="141"/>
      <c r="U490" s="141"/>
      <c r="V490" s="141"/>
      <c r="W490" s="141"/>
      <c r="X490" s="141"/>
      <c r="Y490" s="19"/>
      <c r="Z490" s="19"/>
      <c r="AA490" s="19"/>
      <c r="AB490" s="377">
        <v>6</v>
      </c>
      <c r="AC490" s="412">
        <f t="array" ref="AC490">IF(AC446="-","-",COUNT(IF($Q$5:$Q$54=$H$5:$P$54,IF($H$5:$P$54=$AB490,IF($A$5:$A$54=AC$483,$H$5:$P$54,""),""),""))/COUNT(IF($Q$5:$Q$54=$AB490,IF($A$5:$A$54=AC$483,$H$5:$P$54,""),"")))</f>
        <v>0.92592592592592593</v>
      </c>
      <c r="AD490" s="412">
        <f t="array" ref="AD490">IF(AD446="-","-",COUNT(IF($Q$5:$Q$54=$H$5:$P$54,IF($H$5:$P$54=$AB490,IF($A$5:$A$54=AD$483,$H$5:$P$54,""),""),""))/COUNT(IF($Q$5:$Q$54=$AB490,IF($A$5:$A$54=AD$483,$H$5:$P$54,""),"")))</f>
        <v>1</v>
      </c>
      <c r="AE490" s="412" t="str">
        <f t="array" ref="AE490">IF(AE446="-","-",COUNT(IF($Q$5:$Q$54=$H$5:$P$54,IF($H$5:$P$54=$AB490,IF($A$5:$A$54=AE$483,$H$5:$P$54,""),""),""))/COUNT(IF($Q$5:$Q$54=$AB490,IF($A$5:$A$54=AE$483,$H$5:$P$54,""),"")))</f>
        <v>-</v>
      </c>
      <c r="AF490" s="412" t="str">
        <f t="array" ref="AF490">IF(AF446="-","-",COUNT(IF($Q$5:$Q$54=$H$5:$P$54,IF($H$5:$P$54=$AB490,IF($A$5:$A$54=AF$483,$H$5:$P$54,""),""),""))/COUNT(IF($Q$5:$Q$54=$AB490,IF($A$5:$A$54=AF$483,$H$5:$P$54,""),"")))</f>
        <v>-</v>
      </c>
      <c r="AG490" s="412" t="str">
        <f t="array" ref="AG490">IF(AG446="-","-",COUNT(IF($Q$5:$Q$54=$H$5:$P$54,IF($H$5:$P$54=$AB490,IF($A$5:$A$54=AG$483,$H$5:$P$54,""),""),""))/COUNT(IF($Q$5:$Q$54=$AB490,IF($A$5:$A$54=AG$483,$H$5:$P$54,""),"")))</f>
        <v>-</v>
      </c>
      <c r="AH490" s="412" t="str">
        <f t="array" ref="AH490">IF(AH446="-","-",COUNT(IF($Q$5:$Q$54=$H$5:$P$54,IF($H$5:$P$54=$AB490,IF($A$5:$A$54=AH$483,$H$5:$P$54,""),""),""))/COUNT(IF($Q$5:$Q$54=$AB490,IF($A$5:$A$54=AH$483,$H$5:$P$54,""),"")))</f>
        <v>-</v>
      </c>
      <c r="AI490" s="412" t="str">
        <f t="array" ref="AI490">IF(AI446="-","-",COUNT(IF($Q$5:$Q$54=$H$5:$P$54,IF($H$5:$P$54=$AB490,IF($A$5:$A$54=AI$483,$H$5:$P$54,""),""),""))/COUNT(IF($Q$5:$Q$54=$AB490,IF($A$5:$A$54=AI$483,$H$5:$P$54,""),"")))</f>
        <v>-</v>
      </c>
      <c r="AJ490" s="412" t="str">
        <f t="array" ref="AJ490">IF(AJ446="-","-",COUNT(IF($Q$5:$Q$54=$H$5:$P$54,IF($H$5:$P$54=$AB490,IF($A$5:$A$54=AJ$483,$H$5:$P$54,""),""),""))/COUNT(IF($Q$5:$Q$54=$AB490,IF($A$5:$A$54=AJ$483,$H$5:$P$54,""),"")))</f>
        <v>-</v>
      </c>
      <c r="AK490" s="412" t="str">
        <f t="array" ref="AK490">IF(AK446="-","-",COUNT(IF($Q$5:$Q$54=$H$5:$P$54,IF($H$5:$P$54=$AB490,IF($A$5:$A$54=AK$483,$H$5:$P$54,""),""),""))/COUNT(IF($Q$5:$Q$54=$AB490,IF($A$5:$A$54=AK$483,$H$5:$P$54,""),"")))</f>
        <v>-</v>
      </c>
      <c r="AL490" s="412" t="str">
        <f t="array" ref="AL490">IF(AL446="-","-",COUNT(IF($Q$5:$Q$54=$H$5:$P$54,IF($H$5:$P$54=$AB490,IF($A$5:$A$54=AL$483,$H$5:$P$54,""),""),""))/COUNT(IF($Q$5:$Q$54=$AB490,IF($A$5:$A$54=AL$483,$H$5:$P$54,""),"")))</f>
        <v>-</v>
      </c>
      <c r="AM490" s="412" t="str">
        <f t="array" ref="AM490">IF(AM446="-","-",COUNT(IF($Q$5:$Q$54=$H$5:$P$54,IF($H$5:$P$54=$AB490,IF($A$5:$A$54=AM$483,$H$5:$P$54,""),""),""))/COUNT(IF($Q$5:$Q$54=$AB490,IF($A$5:$A$54=AM$483,$H$5:$P$54,""),"")))</f>
        <v>-</v>
      </c>
      <c r="AN490" s="412" t="str">
        <f t="array" ref="AN490">IF(AN446="-","-",COUNT(IF($Q$5:$Q$54=$H$5:$P$54,IF($H$5:$P$54=$AB490,IF($A$5:$A$54=AN$483,$H$5:$P$54,""),""),""))/COUNT(IF($Q$5:$Q$54=$AB490,IF($A$5:$A$54=AN$483,$H$5:$P$54,""),"")))</f>
        <v>-</v>
      </c>
      <c r="AO490" s="414">
        <f t="array" ref="AO490">IF(AO446=0,"-",COUNT(IF($Q$5:$Q$54=$H$5:$P$54,IF($H$5:$P$54=$AB490,$H$5:$P$54,""),""))/COUNT(IF($Q$5:$Q$54=$AB490,$H$5:$P$54,"")))</f>
        <v>0.95061728395061729</v>
      </c>
      <c r="AP490" s="19"/>
      <c r="AQ490" s="8"/>
      <c r="AR490" s="19"/>
      <c r="AS490" s="19"/>
      <c r="AT490" s="19"/>
      <c r="AU490" s="19"/>
      <c r="AV490" s="19"/>
      <c r="AW490" s="19"/>
      <c r="AX490" s="19"/>
      <c r="AY490" s="19"/>
      <c r="AZ490" s="19"/>
      <c r="BA490" s="19"/>
      <c r="BB490" s="19"/>
      <c r="BP490" s="12"/>
      <c r="BQ490" s="12"/>
      <c r="BR490" s="12"/>
      <c r="BS490" s="76"/>
      <c r="BT490" s="76"/>
    </row>
    <row r="491" spans="1:72">
      <c r="A491" s="19"/>
      <c r="B491" s="19"/>
      <c r="C491" s="19"/>
      <c r="D491" s="19"/>
      <c r="E491" s="89"/>
      <c r="F491" s="89"/>
      <c r="G491" s="19"/>
      <c r="H491" s="90"/>
      <c r="I491" s="90"/>
      <c r="J491" s="19"/>
      <c r="K491" s="19"/>
      <c r="L491" s="19"/>
      <c r="M491" s="19"/>
      <c r="N491" s="19"/>
      <c r="O491" s="19"/>
      <c r="P491" s="19"/>
      <c r="Q491" s="141"/>
      <c r="R491" s="141"/>
      <c r="S491" s="141"/>
      <c r="T491" s="141"/>
      <c r="U491" s="141"/>
      <c r="V491" s="141"/>
      <c r="W491" s="141"/>
      <c r="X491" s="141"/>
      <c r="Y491" s="19"/>
      <c r="Z491" s="19"/>
      <c r="AA491" s="19"/>
      <c r="AB491" s="377">
        <v>7</v>
      </c>
      <c r="AC491" s="412">
        <f t="array" ref="AC491">IF(AC447="-","-",COUNT(IF($Q$5:$Q$54=$H$5:$P$54,IF($H$5:$P$54=$AB491,IF($A$5:$A$54=AC$483,$H$5:$P$54,""),""),""))/COUNT(IF($Q$5:$Q$54=$AB491,IF($A$5:$A$54=AC$483,$H$5:$P$54,""),"")))</f>
        <v>0.94444444444444442</v>
      </c>
      <c r="AD491" s="412">
        <f t="array" ref="AD491">IF(AD447="-","-",COUNT(IF($Q$5:$Q$54=$H$5:$P$54,IF($H$5:$P$54=$AB491,IF($A$5:$A$54=AD$483,$H$5:$P$54,""),""),""))/COUNT(IF($Q$5:$Q$54=$AB491,IF($A$5:$A$54=AD$483,$H$5:$P$54,""),"")))</f>
        <v>0.97777777777777775</v>
      </c>
      <c r="AE491" s="412" t="str">
        <f t="array" ref="AE491">IF(AE447="-","-",COUNT(IF($Q$5:$Q$54=$H$5:$P$54,IF($H$5:$P$54=$AB491,IF($A$5:$A$54=AE$483,$H$5:$P$54,""),""),""))/COUNT(IF($Q$5:$Q$54=$AB491,IF($A$5:$A$54=AE$483,$H$5:$P$54,""),"")))</f>
        <v>-</v>
      </c>
      <c r="AF491" s="412" t="str">
        <f t="array" ref="AF491">IF(AF447="-","-",COUNT(IF($Q$5:$Q$54=$H$5:$P$54,IF($H$5:$P$54=$AB491,IF($A$5:$A$54=AF$483,$H$5:$P$54,""),""),""))/COUNT(IF($Q$5:$Q$54=$AB491,IF($A$5:$A$54=AF$483,$H$5:$P$54,""),"")))</f>
        <v>-</v>
      </c>
      <c r="AG491" s="412" t="str">
        <f t="array" ref="AG491">IF(AG447="-","-",COUNT(IF($Q$5:$Q$54=$H$5:$P$54,IF($H$5:$P$54=$AB491,IF($A$5:$A$54=AG$483,$H$5:$P$54,""),""),""))/COUNT(IF($Q$5:$Q$54=$AB491,IF($A$5:$A$54=AG$483,$H$5:$P$54,""),"")))</f>
        <v>-</v>
      </c>
      <c r="AH491" s="412" t="str">
        <f t="array" ref="AH491">IF(AH447="-","-",COUNT(IF($Q$5:$Q$54=$H$5:$P$54,IF($H$5:$P$54=$AB491,IF($A$5:$A$54=AH$483,$H$5:$P$54,""),""),""))/COUNT(IF($Q$5:$Q$54=$AB491,IF($A$5:$A$54=AH$483,$H$5:$P$54,""),"")))</f>
        <v>-</v>
      </c>
      <c r="AI491" s="412" t="str">
        <f t="array" ref="AI491">IF(AI447="-","-",COUNT(IF($Q$5:$Q$54=$H$5:$P$54,IF($H$5:$P$54=$AB491,IF($A$5:$A$54=AI$483,$H$5:$P$54,""),""),""))/COUNT(IF($Q$5:$Q$54=$AB491,IF($A$5:$A$54=AI$483,$H$5:$P$54,""),"")))</f>
        <v>-</v>
      </c>
      <c r="AJ491" s="412" t="str">
        <f t="array" ref="AJ491">IF(AJ447="-","-",COUNT(IF($Q$5:$Q$54=$H$5:$P$54,IF($H$5:$P$54=$AB491,IF($A$5:$A$54=AJ$483,$H$5:$P$54,""),""),""))/COUNT(IF($Q$5:$Q$54=$AB491,IF($A$5:$A$54=AJ$483,$H$5:$P$54,""),"")))</f>
        <v>-</v>
      </c>
      <c r="AK491" s="412" t="str">
        <f t="array" ref="AK491">IF(AK447="-","-",COUNT(IF($Q$5:$Q$54=$H$5:$P$54,IF($H$5:$P$54=$AB491,IF($A$5:$A$54=AK$483,$H$5:$P$54,""),""),""))/COUNT(IF($Q$5:$Q$54=$AB491,IF($A$5:$A$54=AK$483,$H$5:$P$54,""),"")))</f>
        <v>-</v>
      </c>
      <c r="AL491" s="412" t="str">
        <f t="array" ref="AL491">IF(AL447="-","-",COUNT(IF($Q$5:$Q$54=$H$5:$P$54,IF($H$5:$P$54=$AB491,IF($A$5:$A$54=AL$483,$H$5:$P$54,""),""),""))/COUNT(IF($Q$5:$Q$54=$AB491,IF($A$5:$A$54=AL$483,$H$5:$P$54,""),"")))</f>
        <v>-</v>
      </c>
      <c r="AM491" s="412" t="str">
        <f t="array" ref="AM491">IF(AM447="-","-",COUNT(IF($Q$5:$Q$54=$H$5:$P$54,IF($H$5:$P$54=$AB491,IF($A$5:$A$54=AM$483,$H$5:$P$54,""),""),""))/COUNT(IF($Q$5:$Q$54=$AB491,IF($A$5:$A$54=AM$483,$H$5:$P$54,""),"")))</f>
        <v>-</v>
      </c>
      <c r="AN491" s="412" t="str">
        <f t="array" ref="AN491">IF(AN447="-","-",COUNT(IF($Q$5:$Q$54=$H$5:$P$54,IF($H$5:$P$54=$AB491,IF($A$5:$A$54=AN$483,$H$5:$P$54,""),""),""))/COUNT(IF($Q$5:$Q$54=$AB491,IF($A$5:$A$54=AN$483,$H$5:$P$54,""),"")))</f>
        <v>-</v>
      </c>
      <c r="AO491" s="414">
        <f t="array" ref="AO491">IF(AO447=0,"-",COUNT(IF($Q$5:$Q$54=$H$5:$P$54,IF($H$5:$P$54=$AB491,$H$5:$P$54,""),""))/COUNT(IF($Q$5:$Q$54=$AB491,$H$5:$P$54,"")))</f>
        <v>0.96825396825396826</v>
      </c>
      <c r="AP491" s="19"/>
      <c r="AQ491" s="8"/>
      <c r="AR491" s="19"/>
      <c r="AS491" s="19"/>
      <c r="AT491" s="19"/>
      <c r="AU491" s="19"/>
      <c r="AV491" s="19"/>
      <c r="AW491" s="19"/>
      <c r="AX491" s="19"/>
      <c r="AY491" s="19"/>
      <c r="AZ491" s="19"/>
      <c r="BA491" s="19"/>
      <c r="BB491" s="19"/>
      <c r="BP491" s="12"/>
      <c r="BQ491" s="12"/>
      <c r="BR491" s="12"/>
      <c r="BS491" s="76"/>
      <c r="BT491" s="76"/>
    </row>
    <row r="492" spans="1:72">
      <c r="A492" s="19"/>
      <c r="B492" s="19"/>
      <c r="C492" s="19"/>
      <c r="D492" s="19"/>
      <c r="E492" s="89"/>
      <c r="F492" s="89"/>
      <c r="G492" s="19"/>
      <c r="H492" s="90"/>
      <c r="I492" s="90"/>
      <c r="J492" s="19"/>
      <c r="K492" s="19"/>
      <c r="L492" s="19"/>
      <c r="M492" s="19"/>
      <c r="N492" s="19"/>
      <c r="O492" s="19"/>
      <c r="P492" s="19"/>
      <c r="Q492" s="141"/>
      <c r="R492" s="141"/>
      <c r="S492" s="141"/>
      <c r="T492" s="141"/>
      <c r="U492" s="141"/>
      <c r="V492" s="141"/>
      <c r="W492" s="141"/>
      <c r="X492" s="141"/>
      <c r="Y492" s="19"/>
      <c r="Z492" s="19"/>
      <c r="AA492" s="19"/>
      <c r="AB492" s="377">
        <v>8</v>
      </c>
      <c r="AC492" s="412" t="str">
        <f t="array" ref="AC492">IF(AC448="-","-",COUNT(IF($Q$5:$Q$54=$H$5:$P$54,IF($H$5:$P$54=$AB492,IF($A$5:$A$54=AC$483,$H$5:$P$54,""),""),""))/COUNT(IF($Q$5:$Q$54=$AB492,IF($A$5:$A$54=AC$483,$H$5:$P$54,""),"")))</f>
        <v>-</v>
      </c>
      <c r="AD492" s="412">
        <f t="array" ref="AD492">IF(AD448="-","-",COUNT(IF($Q$5:$Q$54=$H$5:$P$54,IF($H$5:$P$54=$AB492,IF($A$5:$A$54=AD$483,$H$5:$P$54,""),""),""))/COUNT(IF($Q$5:$Q$54=$AB492,IF($A$5:$A$54=AD$483,$H$5:$P$54,""),"")))</f>
        <v>0.88888888888888884</v>
      </c>
      <c r="AE492" s="412" t="str">
        <f t="array" ref="AE492">IF(AE448="-","-",COUNT(IF($Q$5:$Q$54=$H$5:$P$54,IF($H$5:$P$54=$AB492,IF($A$5:$A$54=AE$483,$H$5:$P$54,""),""),""))/COUNT(IF($Q$5:$Q$54=$AB492,IF($A$5:$A$54=AE$483,$H$5:$P$54,""),"")))</f>
        <v>-</v>
      </c>
      <c r="AF492" s="412" t="str">
        <f t="array" ref="AF492">IF(AF448="-","-",COUNT(IF($Q$5:$Q$54=$H$5:$P$54,IF($H$5:$P$54=$AB492,IF($A$5:$A$54=AF$483,$H$5:$P$54,""),""),""))/COUNT(IF($Q$5:$Q$54=$AB492,IF($A$5:$A$54=AF$483,$H$5:$P$54,""),"")))</f>
        <v>-</v>
      </c>
      <c r="AG492" s="412" t="str">
        <f t="array" ref="AG492">IF(AG448="-","-",COUNT(IF($Q$5:$Q$54=$H$5:$P$54,IF($H$5:$P$54=$AB492,IF($A$5:$A$54=AG$483,$H$5:$P$54,""),""),""))/COUNT(IF($Q$5:$Q$54=$AB492,IF($A$5:$A$54=AG$483,$H$5:$P$54,""),"")))</f>
        <v>-</v>
      </c>
      <c r="AH492" s="412" t="str">
        <f t="array" ref="AH492">IF(AH448="-","-",COUNT(IF($Q$5:$Q$54=$H$5:$P$54,IF($H$5:$P$54=$AB492,IF($A$5:$A$54=AH$483,$H$5:$P$54,""),""),""))/COUNT(IF($Q$5:$Q$54=$AB492,IF($A$5:$A$54=AH$483,$H$5:$P$54,""),"")))</f>
        <v>-</v>
      </c>
      <c r="AI492" s="412" t="str">
        <f t="array" ref="AI492">IF(AI448="-","-",COUNT(IF($Q$5:$Q$54=$H$5:$P$54,IF($H$5:$P$54=$AB492,IF($A$5:$A$54=AI$483,$H$5:$P$54,""),""),""))/COUNT(IF($Q$5:$Q$54=$AB492,IF($A$5:$A$54=AI$483,$H$5:$P$54,""),"")))</f>
        <v>-</v>
      </c>
      <c r="AJ492" s="412" t="str">
        <f t="array" ref="AJ492">IF(AJ448="-","-",COUNT(IF($Q$5:$Q$54=$H$5:$P$54,IF($H$5:$P$54=$AB492,IF($A$5:$A$54=AJ$483,$H$5:$P$54,""),""),""))/COUNT(IF($Q$5:$Q$54=$AB492,IF($A$5:$A$54=AJ$483,$H$5:$P$54,""),"")))</f>
        <v>-</v>
      </c>
      <c r="AK492" s="412" t="str">
        <f t="array" ref="AK492">IF(AK448="-","-",COUNT(IF($Q$5:$Q$54=$H$5:$P$54,IF($H$5:$P$54=$AB492,IF($A$5:$A$54=AK$483,$H$5:$P$54,""),""),""))/COUNT(IF($Q$5:$Q$54=$AB492,IF($A$5:$A$54=AK$483,$H$5:$P$54,""),"")))</f>
        <v>-</v>
      </c>
      <c r="AL492" s="412" t="str">
        <f t="array" ref="AL492">IF(AL448="-","-",COUNT(IF($Q$5:$Q$54=$H$5:$P$54,IF($H$5:$P$54=$AB492,IF($A$5:$A$54=AL$483,$H$5:$P$54,""),""),""))/COUNT(IF($Q$5:$Q$54=$AB492,IF($A$5:$A$54=AL$483,$H$5:$P$54,""),"")))</f>
        <v>-</v>
      </c>
      <c r="AM492" s="412" t="str">
        <f t="array" ref="AM492">IF(AM448="-","-",COUNT(IF($Q$5:$Q$54=$H$5:$P$54,IF($H$5:$P$54=$AB492,IF($A$5:$A$54=AM$483,$H$5:$P$54,""),""),""))/COUNT(IF($Q$5:$Q$54=$AB492,IF($A$5:$A$54=AM$483,$H$5:$P$54,""),"")))</f>
        <v>-</v>
      </c>
      <c r="AN492" s="412" t="str">
        <f t="array" ref="AN492">IF(AN448="-","-",COUNT(IF($Q$5:$Q$54=$H$5:$P$54,IF($H$5:$P$54=$AB492,IF($A$5:$A$54=AN$483,$H$5:$P$54,""),""),""))/COUNT(IF($Q$5:$Q$54=$AB492,IF($A$5:$A$54=AN$483,$H$5:$P$54,""),"")))</f>
        <v>-</v>
      </c>
      <c r="AO492" s="414">
        <f t="array" ref="AO492">IF(AO448=0,"-",COUNT(IF($Q$5:$Q$54=$H$5:$P$54,IF($H$5:$P$54=$AB492,$H$5:$P$54,""),""))/COUNT(IF($Q$5:$Q$54=$AB492,$H$5:$P$54,"")))</f>
        <v>0.88888888888888884</v>
      </c>
      <c r="AP492" s="19"/>
      <c r="AQ492" s="8"/>
      <c r="AR492" s="19"/>
      <c r="AS492" s="19"/>
      <c r="AT492" s="19"/>
      <c r="AU492" s="19"/>
      <c r="AV492" s="19"/>
      <c r="AW492" s="19"/>
      <c r="AX492" s="19"/>
      <c r="AY492" s="19"/>
      <c r="AZ492" s="19"/>
      <c r="BA492" s="19"/>
      <c r="BB492" s="19"/>
      <c r="BP492" s="12"/>
      <c r="BQ492" s="12"/>
      <c r="BR492" s="12"/>
      <c r="BS492" s="76"/>
      <c r="BT492" s="76"/>
    </row>
    <row r="493" spans="1:72">
      <c r="A493" s="19"/>
      <c r="B493" s="19"/>
      <c r="C493" s="19"/>
      <c r="D493" s="19"/>
      <c r="E493" s="89"/>
      <c r="F493" s="89"/>
      <c r="G493" s="19"/>
      <c r="H493" s="90"/>
      <c r="I493" s="90"/>
      <c r="J493" s="19"/>
      <c r="K493" s="19"/>
      <c r="L493" s="19"/>
      <c r="M493" s="19"/>
      <c r="N493" s="19"/>
      <c r="O493" s="19"/>
      <c r="P493" s="19"/>
      <c r="Q493" s="141"/>
      <c r="R493" s="141"/>
      <c r="S493" s="141"/>
      <c r="T493" s="141"/>
      <c r="U493" s="141"/>
      <c r="V493" s="141"/>
      <c r="W493" s="141"/>
      <c r="X493" s="141"/>
      <c r="Y493" s="19"/>
      <c r="Z493" s="19"/>
      <c r="AA493" s="19"/>
      <c r="AB493" s="377">
        <v>9</v>
      </c>
      <c r="AC493" s="412" t="str">
        <f t="array" ref="AC493">IF(AC449="-","-",COUNT(IF($Q$5:$Q$54=$H$5:$P$54,IF($H$5:$P$54=$AB493,IF($A$5:$A$54=AC$483,$H$5:$P$54,""),""),""))/COUNT(IF($Q$5:$Q$54=$AB493,IF($A$5:$A$54=AC$483,$H$5:$P$54,""),"")))</f>
        <v>-</v>
      </c>
      <c r="AD493" s="412">
        <f t="array" ref="AD493">IF(AD449="-","-",COUNT(IF($Q$5:$Q$54=$H$5:$P$54,IF($H$5:$P$54=$AB493,IF($A$5:$A$54=AD$483,$H$5:$P$54,""),""),""))/COUNT(IF($Q$5:$Q$54=$AB493,IF($A$5:$A$54=AD$483,$H$5:$P$54,""),"")))</f>
        <v>0.72222222222222221</v>
      </c>
      <c r="AE493" s="412" t="str">
        <f t="array" ref="AE493">IF(AE449="-","-",COUNT(IF($Q$5:$Q$54=$H$5:$P$54,IF($H$5:$P$54=$AB493,IF($A$5:$A$54=AE$483,$H$5:$P$54,""),""),""))/COUNT(IF($Q$5:$Q$54=$AB493,IF($A$5:$A$54=AE$483,$H$5:$P$54,""),"")))</f>
        <v>-</v>
      </c>
      <c r="AF493" s="412" t="str">
        <f t="array" ref="AF493">IF(AF449="-","-",COUNT(IF($Q$5:$Q$54=$H$5:$P$54,IF($H$5:$P$54=$AB493,IF($A$5:$A$54=AF$483,$H$5:$P$54,""),""),""))/COUNT(IF($Q$5:$Q$54=$AB493,IF($A$5:$A$54=AF$483,$H$5:$P$54,""),"")))</f>
        <v>-</v>
      </c>
      <c r="AG493" s="412" t="str">
        <f t="array" ref="AG493">IF(AG449="-","-",COUNT(IF($Q$5:$Q$54=$H$5:$P$54,IF($H$5:$P$54=$AB493,IF($A$5:$A$54=AG$483,$H$5:$P$54,""),""),""))/COUNT(IF($Q$5:$Q$54=$AB493,IF($A$5:$A$54=AG$483,$H$5:$P$54,""),"")))</f>
        <v>-</v>
      </c>
      <c r="AH493" s="412" t="str">
        <f t="array" ref="AH493">IF(AH449="-","-",COUNT(IF($Q$5:$Q$54=$H$5:$P$54,IF($H$5:$P$54=$AB493,IF($A$5:$A$54=AH$483,$H$5:$P$54,""),""),""))/COUNT(IF($Q$5:$Q$54=$AB493,IF($A$5:$A$54=AH$483,$H$5:$P$54,""),"")))</f>
        <v>-</v>
      </c>
      <c r="AI493" s="412" t="str">
        <f t="array" ref="AI493">IF(AI449="-","-",COUNT(IF($Q$5:$Q$54=$H$5:$P$54,IF($H$5:$P$54=$AB493,IF($A$5:$A$54=AI$483,$H$5:$P$54,""),""),""))/COUNT(IF($Q$5:$Q$54=$AB493,IF($A$5:$A$54=AI$483,$H$5:$P$54,""),"")))</f>
        <v>-</v>
      </c>
      <c r="AJ493" s="412" t="str">
        <f t="array" ref="AJ493">IF(AJ449="-","-",COUNT(IF($Q$5:$Q$54=$H$5:$P$54,IF($H$5:$P$54=$AB493,IF($A$5:$A$54=AJ$483,$H$5:$P$54,""),""),""))/COUNT(IF($Q$5:$Q$54=$AB493,IF($A$5:$A$54=AJ$483,$H$5:$P$54,""),"")))</f>
        <v>-</v>
      </c>
      <c r="AK493" s="412" t="str">
        <f t="array" ref="AK493">IF(AK449="-","-",COUNT(IF($Q$5:$Q$54=$H$5:$P$54,IF($H$5:$P$54=$AB493,IF($A$5:$A$54=AK$483,$H$5:$P$54,""),""),""))/COUNT(IF($Q$5:$Q$54=$AB493,IF($A$5:$A$54=AK$483,$H$5:$P$54,""),"")))</f>
        <v>-</v>
      </c>
      <c r="AL493" s="412" t="str">
        <f t="array" ref="AL493">IF(AL449="-","-",COUNT(IF($Q$5:$Q$54=$H$5:$P$54,IF($H$5:$P$54=$AB493,IF($A$5:$A$54=AL$483,$H$5:$P$54,""),""),""))/COUNT(IF($Q$5:$Q$54=$AB493,IF($A$5:$A$54=AL$483,$H$5:$P$54,""),"")))</f>
        <v>-</v>
      </c>
      <c r="AM493" s="412" t="str">
        <f t="array" ref="AM493">IF(AM449="-","-",COUNT(IF($Q$5:$Q$54=$H$5:$P$54,IF($H$5:$P$54=$AB493,IF($A$5:$A$54=AM$483,$H$5:$P$54,""),""),""))/COUNT(IF($Q$5:$Q$54=$AB493,IF($A$5:$A$54=AM$483,$H$5:$P$54,""),"")))</f>
        <v>-</v>
      </c>
      <c r="AN493" s="412" t="str">
        <f t="array" ref="AN493">IF(AN449="-","-",COUNT(IF($Q$5:$Q$54=$H$5:$P$54,IF($H$5:$P$54=$AB493,IF($A$5:$A$54=AN$483,$H$5:$P$54,""),""),""))/COUNT(IF($Q$5:$Q$54=$AB493,IF($A$5:$A$54=AN$483,$H$5:$P$54,""),"")))</f>
        <v>-</v>
      </c>
      <c r="AO493" s="414">
        <f t="array" ref="AO493">IF(AO449=0,"-",COUNT(IF($Q$5:$Q$54=$H$5:$P$54,IF($H$5:$P$54=$AB493,$H$5:$P$54,""),""))/COUNT(IF($Q$5:$Q$54=$AB493,$H$5:$P$54,"")))</f>
        <v>0.72222222222222221</v>
      </c>
      <c r="AP493" s="19"/>
      <c r="AQ493" s="8"/>
      <c r="AR493" s="19"/>
      <c r="AS493" s="19"/>
      <c r="AT493" s="19"/>
      <c r="AU493" s="19"/>
      <c r="AV493" s="19"/>
      <c r="AW493" s="19"/>
      <c r="AX493" s="19"/>
      <c r="AY493" s="19"/>
      <c r="AZ493" s="19"/>
      <c r="BA493" s="19"/>
      <c r="BB493" s="19"/>
      <c r="BP493" s="12"/>
      <c r="BQ493" s="12"/>
      <c r="BR493" s="12"/>
      <c r="BS493" s="76"/>
      <c r="BT493" s="76"/>
    </row>
    <row r="494" spans="1:72">
      <c r="A494" s="19"/>
      <c r="B494" s="19"/>
      <c r="C494" s="19"/>
      <c r="D494" s="19"/>
      <c r="E494" s="89"/>
      <c r="F494" s="89"/>
      <c r="G494" s="19"/>
      <c r="H494" s="90"/>
      <c r="I494" s="90"/>
      <c r="J494" s="19"/>
      <c r="K494" s="19"/>
      <c r="L494" s="19"/>
      <c r="M494" s="19"/>
      <c r="N494" s="19"/>
      <c r="O494" s="19"/>
      <c r="P494" s="19"/>
      <c r="Q494" s="141"/>
      <c r="R494" s="141"/>
      <c r="S494" s="141"/>
      <c r="T494" s="141"/>
      <c r="U494" s="141"/>
      <c r="V494" s="141"/>
      <c r="W494" s="141"/>
      <c r="X494" s="141"/>
      <c r="Y494" s="19"/>
      <c r="Z494" s="19"/>
      <c r="AA494" s="19"/>
      <c r="AB494" s="377">
        <v>10</v>
      </c>
      <c r="AC494" s="412" t="str">
        <f t="array" ref="AC494">IF(AC450="-","-",COUNT(IF($Q$5:$Q$54=$H$5:$P$54,IF($H$5:$P$54=$AB494,IF($A$5:$A$54=AC$483,$H$5:$P$54,""),""),""))/COUNT(IF($Q$5:$Q$54=$AB494,IF($A$5:$A$54=AC$483,$H$5:$P$54,""),"")))</f>
        <v>-</v>
      </c>
      <c r="AD494" s="412">
        <f t="array" ref="AD494">IF(AD450="-","-",COUNT(IF($Q$5:$Q$54=$H$5:$P$54,IF($H$5:$P$54=$AB494,IF($A$5:$A$54=AD$483,$H$5:$P$54,""),""),""))/COUNT(IF($Q$5:$Q$54=$AB494,IF($A$5:$A$54=AD$483,$H$5:$P$54,""),"")))</f>
        <v>0.82857142857142863</v>
      </c>
      <c r="AE494" s="412" t="str">
        <f t="array" ref="AE494">IF(AE450="-","-",COUNT(IF($Q$5:$Q$54=$H$5:$P$54,IF($H$5:$P$54=$AB494,IF($A$5:$A$54=AE$483,$H$5:$P$54,""),""),""))/COUNT(IF($Q$5:$Q$54=$AB494,IF($A$5:$A$54=AE$483,$H$5:$P$54,""),"")))</f>
        <v>-</v>
      </c>
      <c r="AF494" s="412" t="str">
        <f t="array" ref="AF494">IF(AF450="-","-",COUNT(IF($Q$5:$Q$54=$H$5:$P$54,IF($H$5:$P$54=$AB494,IF($A$5:$A$54=AF$483,$H$5:$P$54,""),""),""))/COUNT(IF($Q$5:$Q$54=$AB494,IF($A$5:$A$54=AF$483,$H$5:$P$54,""),"")))</f>
        <v>-</v>
      </c>
      <c r="AG494" s="412" t="str">
        <f t="array" ref="AG494">IF(AG450="-","-",COUNT(IF($Q$5:$Q$54=$H$5:$P$54,IF($H$5:$P$54=$AB494,IF($A$5:$A$54=AG$483,$H$5:$P$54,""),""),""))/COUNT(IF($Q$5:$Q$54=$AB494,IF($A$5:$A$54=AG$483,$H$5:$P$54,""),"")))</f>
        <v>-</v>
      </c>
      <c r="AH494" s="412" t="str">
        <f t="array" ref="AH494">IF(AH450="-","-",COUNT(IF($Q$5:$Q$54=$H$5:$P$54,IF($H$5:$P$54=$AB494,IF($A$5:$A$54=AH$483,$H$5:$P$54,""),""),""))/COUNT(IF($Q$5:$Q$54=$AB494,IF($A$5:$A$54=AH$483,$H$5:$P$54,""),"")))</f>
        <v>-</v>
      </c>
      <c r="AI494" s="412" t="str">
        <f t="array" ref="AI494">IF(AI450="-","-",COUNT(IF($Q$5:$Q$54=$H$5:$P$54,IF($H$5:$P$54=$AB494,IF($A$5:$A$54=AI$483,$H$5:$P$54,""),""),""))/COUNT(IF($Q$5:$Q$54=$AB494,IF($A$5:$A$54=AI$483,$H$5:$P$54,""),"")))</f>
        <v>-</v>
      </c>
      <c r="AJ494" s="412" t="str">
        <f t="array" ref="AJ494">IF(AJ450="-","-",COUNT(IF($Q$5:$Q$54=$H$5:$P$54,IF($H$5:$P$54=$AB494,IF($A$5:$A$54=AJ$483,$H$5:$P$54,""),""),""))/COUNT(IF($Q$5:$Q$54=$AB494,IF($A$5:$A$54=AJ$483,$H$5:$P$54,""),"")))</f>
        <v>-</v>
      </c>
      <c r="AK494" s="412" t="str">
        <f t="array" ref="AK494">IF(AK450="-","-",COUNT(IF($Q$5:$Q$54=$H$5:$P$54,IF($H$5:$P$54=$AB494,IF($A$5:$A$54=AK$483,$H$5:$P$54,""),""),""))/COUNT(IF($Q$5:$Q$54=$AB494,IF($A$5:$A$54=AK$483,$H$5:$P$54,""),"")))</f>
        <v>-</v>
      </c>
      <c r="AL494" s="412" t="str">
        <f t="array" ref="AL494">IF(AL450="-","-",COUNT(IF($Q$5:$Q$54=$H$5:$P$54,IF($H$5:$P$54=$AB494,IF($A$5:$A$54=AL$483,$H$5:$P$54,""),""),""))/COUNT(IF($Q$5:$Q$54=$AB494,IF($A$5:$A$54=AL$483,$H$5:$P$54,""),"")))</f>
        <v>-</v>
      </c>
      <c r="AM494" s="412" t="str">
        <f t="array" ref="AM494">IF(AM450="-","-",COUNT(IF($Q$5:$Q$54=$H$5:$P$54,IF($H$5:$P$54=$AB494,IF($A$5:$A$54=AM$483,$H$5:$P$54,""),""),""))/COUNT(IF($Q$5:$Q$54=$AB494,IF($A$5:$A$54=AM$483,$H$5:$P$54,""),"")))</f>
        <v>-</v>
      </c>
      <c r="AN494" s="412" t="str">
        <f t="array" ref="AN494">IF(AN450="-","-",COUNT(IF($Q$5:$Q$54=$H$5:$P$54,IF($H$5:$P$54=$AB494,IF($A$5:$A$54=AN$483,$H$5:$P$54,""),""),""))/COUNT(IF($Q$5:$Q$54=$AB494,IF($A$5:$A$54=AN$483,$H$5:$P$54,""),"")))</f>
        <v>-</v>
      </c>
      <c r="AO494" s="414">
        <f t="array" ref="AO494">IF(AO450=0,"-",COUNT(IF($Q$5:$Q$54=$H$5:$P$54,IF($H$5:$P$54=$AB494,$H$5:$P$54,""),""))/COUNT(IF($Q$5:$Q$54=$AB494,$H$5:$P$54,"")))</f>
        <v>0.82857142857142863</v>
      </c>
      <c r="AP494" s="19"/>
      <c r="AQ494" s="8"/>
      <c r="AR494" s="19"/>
      <c r="AS494" s="19"/>
      <c r="AT494" s="19"/>
      <c r="AU494" s="19"/>
      <c r="AV494" s="19"/>
      <c r="AW494" s="19"/>
      <c r="AX494" s="19"/>
      <c r="AY494" s="19"/>
      <c r="AZ494" s="19"/>
      <c r="BA494" s="19"/>
      <c r="BB494" s="19"/>
      <c r="BP494" s="12"/>
      <c r="BQ494" s="12"/>
      <c r="BR494" s="12"/>
      <c r="BS494" s="76"/>
      <c r="BT494" s="76"/>
    </row>
    <row r="495" spans="1:72">
      <c r="A495" s="19"/>
      <c r="B495" s="19"/>
      <c r="C495" s="19"/>
      <c r="D495" s="19"/>
      <c r="E495" s="89"/>
      <c r="F495" s="89"/>
      <c r="G495" s="19"/>
      <c r="H495" s="90"/>
      <c r="I495" s="90"/>
      <c r="J495" s="19"/>
      <c r="K495" s="19"/>
      <c r="L495" s="19"/>
      <c r="M495" s="19"/>
      <c r="N495" s="19"/>
      <c r="O495" s="19"/>
      <c r="P495" s="19"/>
      <c r="Q495" s="141"/>
      <c r="R495" s="141"/>
      <c r="S495" s="141"/>
      <c r="T495" s="141"/>
      <c r="U495" s="141"/>
      <c r="V495" s="141"/>
      <c r="W495" s="141"/>
      <c r="X495" s="141"/>
      <c r="Y495" s="19"/>
      <c r="Z495" s="19"/>
      <c r="AA495" s="19"/>
      <c r="AB495" s="377">
        <v>11</v>
      </c>
      <c r="AC495" s="412" t="str">
        <f t="array" ref="AC495">IF(AC451="-","-",COUNT(IF($Q$5:$Q$54=$H$5:$P$54,IF($H$5:$P$54=$AB495,IF($A$5:$A$54=AC$483,$H$5:$P$54,""),""),""))/COUNT(IF($Q$5:$Q$54=$AB495,IF($A$5:$A$54=AC$483,$H$5:$P$54,""),"")))</f>
        <v>-</v>
      </c>
      <c r="AD495" s="412">
        <f t="array" ref="AD495">IF(AD451="-","-",COUNT(IF($Q$5:$Q$54=$H$5:$P$54,IF($H$5:$P$54=$AB495,IF($A$5:$A$54=AD$483,$H$5:$P$54,""),""),""))/COUNT(IF($Q$5:$Q$54=$AB495,IF($A$5:$A$54=AD$483,$H$5:$P$54,""),"")))</f>
        <v>0.61538461538461542</v>
      </c>
      <c r="AE495" s="412" t="str">
        <f t="array" ref="AE495">IF(AE451="-","-",COUNT(IF($Q$5:$Q$54=$H$5:$P$54,IF($H$5:$P$54=$AB495,IF($A$5:$A$54=AE$483,$H$5:$P$54,""),""),""))/COUNT(IF($Q$5:$Q$54=$AB495,IF($A$5:$A$54=AE$483,$H$5:$P$54,""),"")))</f>
        <v>-</v>
      </c>
      <c r="AF495" s="412" t="str">
        <f t="array" ref="AF495">IF(AF451="-","-",COUNT(IF($Q$5:$Q$54=$H$5:$P$54,IF($H$5:$P$54=$AB495,IF($A$5:$A$54=AF$483,$H$5:$P$54,""),""),""))/COUNT(IF($Q$5:$Q$54=$AB495,IF($A$5:$A$54=AF$483,$H$5:$P$54,""),"")))</f>
        <v>-</v>
      </c>
      <c r="AG495" s="412" t="str">
        <f t="array" ref="AG495">IF(AG451="-","-",COUNT(IF($Q$5:$Q$54=$H$5:$P$54,IF($H$5:$P$54=$AB495,IF($A$5:$A$54=AG$483,$H$5:$P$54,""),""),""))/COUNT(IF($Q$5:$Q$54=$AB495,IF($A$5:$A$54=AG$483,$H$5:$P$54,""),"")))</f>
        <v>-</v>
      </c>
      <c r="AH495" s="412" t="str">
        <f t="array" ref="AH495">IF(AH451="-","-",COUNT(IF($Q$5:$Q$54=$H$5:$P$54,IF($H$5:$P$54=$AB495,IF($A$5:$A$54=AH$483,$H$5:$P$54,""),""),""))/COUNT(IF($Q$5:$Q$54=$AB495,IF($A$5:$A$54=AH$483,$H$5:$P$54,""),"")))</f>
        <v>-</v>
      </c>
      <c r="AI495" s="412" t="str">
        <f t="array" ref="AI495">IF(AI451="-","-",COUNT(IF($Q$5:$Q$54=$H$5:$P$54,IF($H$5:$P$54=$AB495,IF($A$5:$A$54=AI$483,$H$5:$P$54,""),""),""))/COUNT(IF($Q$5:$Q$54=$AB495,IF($A$5:$A$54=AI$483,$H$5:$P$54,""),"")))</f>
        <v>-</v>
      </c>
      <c r="AJ495" s="412" t="str">
        <f t="array" ref="AJ495">IF(AJ451="-","-",COUNT(IF($Q$5:$Q$54=$H$5:$P$54,IF($H$5:$P$54=$AB495,IF($A$5:$A$54=AJ$483,$H$5:$P$54,""),""),""))/COUNT(IF($Q$5:$Q$54=$AB495,IF($A$5:$A$54=AJ$483,$H$5:$P$54,""),"")))</f>
        <v>-</v>
      </c>
      <c r="AK495" s="412" t="str">
        <f t="array" ref="AK495">IF(AK451="-","-",COUNT(IF($Q$5:$Q$54=$H$5:$P$54,IF($H$5:$P$54=$AB495,IF($A$5:$A$54=AK$483,$H$5:$P$54,""),""),""))/COUNT(IF($Q$5:$Q$54=$AB495,IF($A$5:$A$54=AK$483,$H$5:$P$54,""),"")))</f>
        <v>-</v>
      </c>
      <c r="AL495" s="412" t="str">
        <f t="array" ref="AL495">IF(AL451="-","-",COUNT(IF($Q$5:$Q$54=$H$5:$P$54,IF($H$5:$P$54=$AB495,IF($A$5:$A$54=AL$483,$H$5:$P$54,""),""),""))/COUNT(IF($Q$5:$Q$54=$AB495,IF($A$5:$A$54=AL$483,$H$5:$P$54,""),"")))</f>
        <v>-</v>
      </c>
      <c r="AM495" s="412" t="str">
        <f t="array" ref="AM495">IF(AM451="-","-",COUNT(IF($Q$5:$Q$54=$H$5:$P$54,IF($H$5:$P$54=$AB495,IF($A$5:$A$54=AM$483,$H$5:$P$54,""),""),""))/COUNT(IF($Q$5:$Q$54=$AB495,IF($A$5:$A$54=AM$483,$H$5:$P$54,""),"")))</f>
        <v>-</v>
      </c>
      <c r="AN495" s="412" t="str">
        <f t="array" ref="AN495">IF(AN451="-","-",COUNT(IF($Q$5:$Q$54=$H$5:$P$54,IF($H$5:$P$54=$AB495,IF($A$5:$A$54=AN$483,$H$5:$P$54,""),""),""))/COUNT(IF($Q$5:$Q$54=$AB495,IF($A$5:$A$54=AN$483,$H$5:$P$54,""),"")))</f>
        <v>-</v>
      </c>
      <c r="AO495" s="414">
        <f t="array" ref="AO495">IF(AO451=0,"-",COUNT(IF($Q$5:$Q$54=$H$5:$P$54,IF($H$5:$P$54=$AB495,$H$5:$P$54,""),""))/COUNT(IF($Q$5:$Q$54=$AB495,$H$5:$P$54,"")))</f>
        <v>0.61538461538461542</v>
      </c>
      <c r="AP495" s="19"/>
      <c r="AQ495" s="8"/>
      <c r="AR495" s="19"/>
      <c r="AS495" s="19"/>
      <c r="AT495" s="19"/>
      <c r="AU495" s="19"/>
      <c r="AV495" s="19"/>
      <c r="AW495" s="19"/>
      <c r="AX495" s="19"/>
      <c r="AY495" s="19"/>
      <c r="AZ495" s="19"/>
      <c r="BA495" s="19"/>
      <c r="BB495" s="19"/>
      <c r="BP495" s="12"/>
      <c r="BQ495" s="12"/>
      <c r="BR495" s="12"/>
      <c r="BS495" s="76"/>
      <c r="BT495" s="76"/>
    </row>
    <row r="496" spans="1:72">
      <c r="A496" s="19"/>
      <c r="B496" s="19"/>
      <c r="C496" s="19"/>
      <c r="D496" s="19"/>
      <c r="E496" s="89"/>
      <c r="F496" s="89"/>
      <c r="G496" s="19"/>
      <c r="H496" s="90"/>
      <c r="I496" s="90"/>
      <c r="J496" s="19"/>
      <c r="K496" s="19"/>
      <c r="L496" s="19"/>
      <c r="M496" s="19"/>
      <c r="N496" s="19"/>
      <c r="O496" s="19"/>
      <c r="P496" s="19"/>
      <c r="Q496" s="141"/>
      <c r="R496" s="141"/>
      <c r="S496" s="141"/>
      <c r="T496" s="141"/>
      <c r="U496" s="141"/>
      <c r="V496" s="141"/>
      <c r="W496" s="141"/>
      <c r="X496" s="141"/>
      <c r="Y496" s="19"/>
      <c r="Z496" s="19"/>
      <c r="AA496" s="19"/>
      <c r="AB496" s="377">
        <v>12</v>
      </c>
      <c r="AC496" s="412" t="str">
        <f t="array" ref="AC496">IF(AC452="-","-",COUNT(IF($Q$5:$Q$54=$H$5:$P$54,IF($H$5:$P$54=$AB496,IF($A$5:$A$54=AC$483,$H$5:$P$54,""),""),""))/COUNT(IF($Q$5:$Q$54=$AB496,IF($A$5:$A$54=AC$483,$H$5:$P$54,""),"")))</f>
        <v>-</v>
      </c>
      <c r="AD496" s="412">
        <f t="array" ref="AD496">IF(AD452="-","-",COUNT(IF($Q$5:$Q$54=$H$5:$P$54,IF($H$5:$P$54=$AB496,IF($A$5:$A$54=AD$483,$H$5:$P$54,""),""),""))/COUNT(IF($Q$5:$Q$54=$AB496,IF($A$5:$A$54=AD$483,$H$5:$P$54,""),"")))</f>
        <v>0.55555555555555558</v>
      </c>
      <c r="AE496" s="412" t="str">
        <f t="array" ref="AE496">IF(AE452="-","-",COUNT(IF($Q$5:$Q$54=$H$5:$P$54,IF($H$5:$P$54=$AB496,IF($A$5:$A$54=AE$483,$H$5:$P$54,""),""),""))/COUNT(IF($Q$5:$Q$54=$AB496,IF($A$5:$A$54=AE$483,$H$5:$P$54,""),"")))</f>
        <v>-</v>
      </c>
      <c r="AF496" s="412" t="str">
        <f t="array" ref="AF496">IF(AF452="-","-",COUNT(IF($Q$5:$Q$54=$H$5:$P$54,IF($H$5:$P$54=$AB496,IF($A$5:$A$54=AF$483,$H$5:$P$54,""),""),""))/COUNT(IF($Q$5:$Q$54=$AB496,IF($A$5:$A$54=AF$483,$H$5:$P$54,""),"")))</f>
        <v>-</v>
      </c>
      <c r="AG496" s="412" t="str">
        <f t="array" ref="AG496">IF(AG452="-","-",COUNT(IF($Q$5:$Q$54=$H$5:$P$54,IF($H$5:$P$54=$AB496,IF($A$5:$A$54=AG$483,$H$5:$P$54,""),""),""))/COUNT(IF($Q$5:$Q$54=$AB496,IF($A$5:$A$54=AG$483,$H$5:$P$54,""),"")))</f>
        <v>-</v>
      </c>
      <c r="AH496" s="412" t="str">
        <f t="array" ref="AH496">IF(AH452="-","-",COUNT(IF($Q$5:$Q$54=$H$5:$P$54,IF($H$5:$P$54=$AB496,IF($A$5:$A$54=AH$483,$H$5:$P$54,""),""),""))/COUNT(IF($Q$5:$Q$54=$AB496,IF($A$5:$A$54=AH$483,$H$5:$P$54,""),"")))</f>
        <v>-</v>
      </c>
      <c r="AI496" s="412" t="str">
        <f t="array" ref="AI496">IF(AI452="-","-",COUNT(IF($Q$5:$Q$54=$H$5:$P$54,IF($H$5:$P$54=$AB496,IF($A$5:$A$54=AI$483,$H$5:$P$54,""),""),""))/COUNT(IF($Q$5:$Q$54=$AB496,IF($A$5:$A$54=AI$483,$H$5:$P$54,""),"")))</f>
        <v>-</v>
      </c>
      <c r="AJ496" s="412" t="str">
        <f t="array" ref="AJ496">IF(AJ452="-","-",COUNT(IF($Q$5:$Q$54=$H$5:$P$54,IF($H$5:$P$54=$AB496,IF($A$5:$A$54=AJ$483,$H$5:$P$54,""),""),""))/COUNT(IF($Q$5:$Q$54=$AB496,IF($A$5:$A$54=AJ$483,$H$5:$P$54,""),"")))</f>
        <v>-</v>
      </c>
      <c r="AK496" s="412" t="str">
        <f t="array" ref="AK496">IF(AK452="-","-",COUNT(IF($Q$5:$Q$54=$H$5:$P$54,IF($H$5:$P$54=$AB496,IF($A$5:$A$54=AK$483,$H$5:$P$54,""),""),""))/COUNT(IF($Q$5:$Q$54=$AB496,IF($A$5:$A$54=AK$483,$H$5:$P$54,""),"")))</f>
        <v>-</v>
      </c>
      <c r="AL496" s="412" t="str">
        <f t="array" ref="AL496">IF(AL452="-","-",COUNT(IF($Q$5:$Q$54=$H$5:$P$54,IF($H$5:$P$54=$AB496,IF($A$5:$A$54=AL$483,$H$5:$P$54,""),""),""))/COUNT(IF($Q$5:$Q$54=$AB496,IF($A$5:$A$54=AL$483,$H$5:$P$54,""),"")))</f>
        <v>-</v>
      </c>
      <c r="AM496" s="412" t="str">
        <f t="array" ref="AM496">IF(AM452="-","-",COUNT(IF($Q$5:$Q$54=$H$5:$P$54,IF($H$5:$P$54=$AB496,IF($A$5:$A$54=AM$483,$H$5:$P$54,""),""),""))/COUNT(IF($Q$5:$Q$54=$AB496,IF($A$5:$A$54=AM$483,$H$5:$P$54,""),"")))</f>
        <v>-</v>
      </c>
      <c r="AN496" s="412" t="str">
        <f t="array" ref="AN496">IF(AN452="-","-",COUNT(IF($Q$5:$Q$54=$H$5:$P$54,IF($H$5:$P$54=$AB496,IF($A$5:$A$54=AN$483,$H$5:$P$54,""),""),""))/COUNT(IF($Q$5:$Q$54=$AB496,IF($A$5:$A$54=AN$483,$H$5:$P$54,""),"")))</f>
        <v>-</v>
      </c>
      <c r="AO496" s="414">
        <f t="array" ref="AO496">IF(AO452=0,"-",COUNT(IF($Q$5:$Q$54=$H$5:$P$54,IF($H$5:$P$54=$AB496,$H$5:$P$54,""),""))/COUNT(IF($Q$5:$Q$54=$AB496,$H$5:$P$54,"")))</f>
        <v>0.55555555555555558</v>
      </c>
      <c r="AP496" s="19"/>
      <c r="AQ496" s="8"/>
      <c r="AR496" s="19"/>
      <c r="AS496" s="19"/>
      <c r="AT496" s="19"/>
      <c r="AU496" s="19"/>
      <c r="AV496" s="19"/>
      <c r="AW496" s="19"/>
      <c r="AX496" s="19"/>
      <c r="AY496" s="19"/>
      <c r="AZ496" s="19"/>
      <c r="BA496" s="19"/>
      <c r="BB496" s="19"/>
      <c r="BP496" s="12"/>
      <c r="BQ496" s="12"/>
      <c r="BR496" s="12"/>
      <c r="BS496" s="76"/>
      <c r="BT496" s="76"/>
    </row>
    <row r="497" spans="1:72">
      <c r="A497" s="19"/>
      <c r="B497" s="19"/>
      <c r="C497" s="19"/>
      <c r="D497" s="19"/>
      <c r="E497" s="89"/>
      <c r="F497" s="89"/>
      <c r="G497" s="19"/>
      <c r="H497" s="90"/>
      <c r="I497" s="90"/>
      <c r="J497" s="19"/>
      <c r="K497" s="19"/>
      <c r="L497" s="19"/>
      <c r="M497" s="19"/>
      <c r="N497" s="19"/>
      <c r="O497" s="19"/>
      <c r="P497" s="19"/>
      <c r="Q497" s="141"/>
      <c r="R497" s="141"/>
      <c r="S497" s="141"/>
      <c r="T497" s="141"/>
      <c r="U497" s="141"/>
      <c r="V497" s="141"/>
      <c r="W497" s="141"/>
      <c r="X497" s="141"/>
      <c r="Y497" s="19"/>
      <c r="Z497" s="19"/>
      <c r="AA497" s="19"/>
      <c r="AB497" s="377">
        <v>13</v>
      </c>
      <c r="AC497" s="412" t="str">
        <f t="array" ref="AC497">IF(AC453="-","-",COUNT(IF($Q$5:$Q$54=$H$5:$P$54,IF($H$5:$P$54=$AB497,IF($A$5:$A$54=AC$483,$H$5:$P$54,""),""),""))/COUNT(IF($Q$5:$Q$54=$AB497,IF($A$5:$A$54=AC$483,$H$5:$P$54,""),"")))</f>
        <v>-</v>
      </c>
      <c r="AD497" s="412" t="str">
        <f t="array" ref="AD497">IF(AD453="-","-",COUNT(IF($Q$5:$Q$54=$H$5:$P$54,IF($H$5:$P$54=$AB497,IF($A$5:$A$54=AD$483,$H$5:$P$54,""),""),""))/COUNT(IF($Q$5:$Q$54=$AB497,IF($A$5:$A$54=AD$483,$H$5:$P$54,""),"")))</f>
        <v>-</v>
      </c>
      <c r="AE497" s="412" t="str">
        <f t="array" ref="AE497">IF(AE453="-","-",COUNT(IF($Q$5:$Q$54=$H$5:$P$54,IF($H$5:$P$54=$AB497,IF($A$5:$A$54=AE$483,$H$5:$P$54,""),""),""))/COUNT(IF($Q$5:$Q$54=$AB497,IF($A$5:$A$54=AE$483,$H$5:$P$54,""),"")))</f>
        <v>-</v>
      </c>
      <c r="AF497" s="412" t="str">
        <f t="array" ref="AF497">IF(AF453="-","-",COUNT(IF($Q$5:$Q$54=$H$5:$P$54,IF($H$5:$P$54=$AB497,IF($A$5:$A$54=AF$483,$H$5:$P$54,""),""),""))/COUNT(IF($Q$5:$Q$54=$AB497,IF($A$5:$A$54=AF$483,$H$5:$P$54,""),"")))</f>
        <v>-</v>
      </c>
      <c r="AG497" s="412" t="str">
        <f t="array" ref="AG497">IF(AG453="-","-",COUNT(IF($Q$5:$Q$54=$H$5:$P$54,IF($H$5:$P$54=$AB497,IF($A$5:$A$54=AG$483,$H$5:$P$54,""),""),""))/COUNT(IF($Q$5:$Q$54=$AB497,IF($A$5:$A$54=AG$483,$H$5:$P$54,""),"")))</f>
        <v>-</v>
      </c>
      <c r="AH497" s="412" t="str">
        <f t="array" ref="AH497">IF(AH453="-","-",COUNT(IF($Q$5:$Q$54=$H$5:$P$54,IF($H$5:$P$54=$AB497,IF($A$5:$A$54=AH$483,$H$5:$P$54,""),""),""))/COUNT(IF($Q$5:$Q$54=$AB497,IF($A$5:$A$54=AH$483,$H$5:$P$54,""),"")))</f>
        <v>-</v>
      </c>
      <c r="AI497" s="412" t="str">
        <f t="array" ref="AI497">IF(AI453="-","-",COUNT(IF($Q$5:$Q$54=$H$5:$P$54,IF($H$5:$P$54=$AB497,IF($A$5:$A$54=AI$483,$H$5:$P$54,""),""),""))/COUNT(IF($Q$5:$Q$54=$AB497,IF($A$5:$A$54=AI$483,$H$5:$P$54,""),"")))</f>
        <v>-</v>
      </c>
      <c r="AJ497" s="412" t="str">
        <f t="array" ref="AJ497">IF(AJ453="-","-",COUNT(IF($Q$5:$Q$54=$H$5:$P$54,IF($H$5:$P$54=$AB497,IF($A$5:$A$54=AJ$483,$H$5:$P$54,""),""),""))/COUNT(IF($Q$5:$Q$54=$AB497,IF($A$5:$A$54=AJ$483,$H$5:$P$54,""),"")))</f>
        <v>-</v>
      </c>
      <c r="AK497" s="412" t="str">
        <f t="array" ref="AK497">IF(AK453="-","-",COUNT(IF($Q$5:$Q$54=$H$5:$P$54,IF($H$5:$P$54=$AB497,IF($A$5:$A$54=AK$483,$H$5:$P$54,""),""),""))/COUNT(IF($Q$5:$Q$54=$AB497,IF($A$5:$A$54=AK$483,$H$5:$P$54,""),"")))</f>
        <v>-</v>
      </c>
      <c r="AL497" s="412" t="str">
        <f t="array" ref="AL497">IF(AL453="-","-",COUNT(IF($Q$5:$Q$54=$H$5:$P$54,IF($H$5:$P$54=$AB497,IF($A$5:$A$54=AL$483,$H$5:$P$54,""),""),""))/COUNT(IF($Q$5:$Q$54=$AB497,IF($A$5:$A$54=AL$483,$H$5:$P$54,""),"")))</f>
        <v>-</v>
      </c>
      <c r="AM497" s="412" t="str">
        <f t="array" ref="AM497">IF(AM453="-","-",COUNT(IF($Q$5:$Q$54=$H$5:$P$54,IF($H$5:$P$54=$AB497,IF($A$5:$A$54=AM$483,$H$5:$P$54,""),""),""))/COUNT(IF($Q$5:$Q$54=$AB497,IF($A$5:$A$54=AM$483,$H$5:$P$54,""),"")))</f>
        <v>-</v>
      </c>
      <c r="AN497" s="412" t="str">
        <f t="array" ref="AN497">IF(AN453="-","-",COUNT(IF($Q$5:$Q$54=$H$5:$P$54,IF($H$5:$P$54=$AB497,IF($A$5:$A$54=AN$483,$H$5:$P$54,""),""),""))/COUNT(IF($Q$5:$Q$54=$AB497,IF($A$5:$A$54=AN$483,$H$5:$P$54,""),"")))</f>
        <v>-</v>
      </c>
      <c r="AO497" s="414" t="str">
        <f t="array" ref="AO497">IF(AO453=0,"-",COUNT(IF($Q$5:$Q$54=$H$5:$P$54,IF($H$5:$P$54=$AB497,$H$5:$P$54,""),""))/COUNT(IF($Q$5:$Q$54=$AB497,$H$5:$P$54,"")))</f>
        <v>-</v>
      </c>
      <c r="AP497" s="19"/>
      <c r="AQ497" s="8"/>
      <c r="AR497" s="19"/>
      <c r="AS497" s="19"/>
      <c r="AT497" s="19"/>
      <c r="AU497" s="19"/>
      <c r="AV497" s="19"/>
      <c r="AW497" s="19"/>
      <c r="AX497" s="19"/>
      <c r="AY497" s="19"/>
      <c r="AZ497" s="19"/>
      <c r="BA497" s="19"/>
      <c r="BB497" s="19"/>
      <c r="BP497" s="12"/>
      <c r="BQ497" s="12"/>
      <c r="BR497" s="12"/>
      <c r="BS497" s="76"/>
      <c r="BT497" s="76"/>
    </row>
    <row r="498" spans="1:72">
      <c r="A498" s="19"/>
      <c r="B498" s="19"/>
      <c r="C498" s="19"/>
      <c r="D498" s="19"/>
      <c r="E498" s="89"/>
      <c r="F498" s="89"/>
      <c r="G498" s="19"/>
      <c r="H498" s="90"/>
      <c r="I498" s="90"/>
      <c r="J498" s="19"/>
      <c r="K498" s="19"/>
      <c r="L498" s="19"/>
      <c r="M498" s="19"/>
      <c r="N498" s="19"/>
      <c r="O498" s="19"/>
      <c r="P498" s="19"/>
      <c r="Q498" s="141"/>
      <c r="R498" s="141"/>
      <c r="S498" s="141"/>
      <c r="T498" s="141"/>
      <c r="U498" s="141"/>
      <c r="V498" s="141"/>
      <c r="W498" s="141"/>
      <c r="X498" s="141"/>
      <c r="Y498" s="19"/>
      <c r="Z498" s="19"/>
      <c r="AA498" s="19"/>
      <c r="AB498" s="377">
        <v>14</v>
      </c>
      <c r="AC498" s="412" t="str">
        <f t="array" ref="AC498">IF(AC454="-","-",COUNT(IF($Q$5:$Q$54=$H$5:$P$54,IF($H$5:$P$54=$AB498,IF($A$5:$A$54=AC$483,$H$5:$P$54,""),""),""))/COUNT(IF($Q$5:$Q$54=$AB498,IF($A$5:$A$54=AC$483,$H$5:$P$54,""),"")))</f>
        <v>-</v>
      </c>
      <c r="AD498" s="412" t="str">
        <f t="array" ref="AD498">IF(AD454="-","-",COUNT(IF($Q$5:$Q$54=$H$5:$P$54,IF($H$5:$P$54=$AB498,IF($A$5:$A$54=AD$483,$H$5:$P$54,""),""),""))/COUNT(IF($Q$5:$Q$54=$AB498,IF($A$5:$A$54=AD$483,$H$5:$P$54,""),"")))</f>
        <v>-</v>
      </c>
      <c r="AE498" s="412" t="str">
        <f t="array" ref="AE498">IF(AE454="-","-",COUNT(IF($Q$5:$Q$54=$H$5:$P$54,IF($H$5:$P$54=$AB498,IF($A$5:$A$54=AE$483,$H$5:$P$54,""),""),""))/COUNT(IF($Q$5:$Q$54=$AB498,IF($A$5:$A$54=AE$483,$H$5:$P$54,""),"")))</f>
        <v>-</v>
      </c>
      <c r="AF498" s="412" t="str">
        <f t="array" ref="AF498">IF(AF454="-","-",COUNT(IF($Q$5:$Q$54=$H$5:$P$54,IF($H$5:$P$54=$AB498,IF($A$5:$A$54=AF$483,$H$5:$P$54,""),""),""))/COUNT(IF($Q$5:$Q$54=$AB498,IF($A$5:$A$54=AF$483,$H$5:$P$54,""),"")))</f>
        <v>-</v>
      </c>
      <c r="AG498" s="412" t="str">
        <f t="array" ref="AG498">IF(AG454="-","-",COUNT(IF($Q$5:$Q$54=$H$5:$P$54,IF($H$5:$P$54=$AB498,IF($A$5:$A$54=AG$483,$H$5:$P$54,""),""),""))/COUNT(IF($Q$5:$Q$54=$AB498,IF($A$5:$A$54=AG$483,$H$5:$P$54,""),"")))</f>
        <v>-</v>
      </c>
      <c r="AH498" s="412" t="str">
        <f t="array" ref="AH498">IF(AH454="-","-",COUNT(IF($Q$5:$Q$54=$H$5:$P$54,IF($H$5:$P$54=$AB498,IF($A$5:$A$54=AH$483,$H$5:$P$54,""),""),""))/COUNT(IF($Q$5:$Q$54=$AB498,IF($A$5:$A$54=AH$483,$H$5:$P$54,""),"")))</f>
        <v>-</v>
      </c>
      <c r="AI498" s="412" t="str">
        <f t="array" ref="AI498">IF(AI454="-","-",COUNT(IF($Q$5:$Q$54=$H$5:$P$54,IF($H$5:$P$54=$AB498,IF($A$5:$A$54=AI$483,$H$5:$P$54,""),""),""))/COUNT(IF($Q$5:$Q$54=$AB498,IF($A$5:$A$54=AI$483,$H$5:$P$54,""),"")))</f>
        <v>-</v>
      </c>
      <c r="AJ498" s="412" t="str">
        <f t="array" ref="AJ498">IF(AJ454="-","-",COUNT(IF($Q$5:$Q$54=$H$5:$P$54,IF($H$5:$P$54=$AB498,IF($A$5:$A$54=AJ$483,$H$5:$P$54,""),""),""))/COUNT(IF($Q$5:$Q$54=$AB498,IF($A$5:$A$54=AJ$483,$H$5:$P$54,""),"")))</f>
        <v>-</v>
      </c>
      <c r="AK498" s="412" t="str">
        <f t="array" ref="AK498">IF(AK454="-","-",COUNT(IF($Q$5:$Q$54=$H$5:$P$54,IF($H$5:$P$54=$AB498,IF($A$5:$A$54=AK$483,$H$5:$P$54,""),""),""))/COUNT(IF($Q$5:$Q$54=$AB498,IF($A$5:$A$54=AK$483,$H$5:$P$54,""),"")))</f>
        <v>-</v>
      </c>
      <c r="AL498" s="412" t="str">
        <f t="array" ref="AL498">IF(AL454="-","-",COUNT(IF($Q$5:$Q$54=$H$5:$P$54,IF($H$5:$P$54=$AB498,IF($A$5:$A$54=AL$483,$H$5:$P$54,""),""),""))/COUNT(IF($Q$5:$Q$54=$AB498,IF($A$5:$A$54=AL$483,$H$5:$P$54,""),"")))</f>
        <v>-</v>
      </c>
      <c r="AM498" s="412" t="str">
        <f t="array" ref="AM498">IF(AM454="-","-",COUNT(IF($Q$5:$Q$54=$H$5:$P$54,IF($H$5:$P$54=$AB498,IF($A$5:$A$54=AM$483,$H$5:$P$54,""),""),""))/COUNT(IF($Q$5:$Q$54=$AB498,IF($A$5:$A$54=AM$483,$H$5:$P$54,""),"")))</f>
        <v>-</v>
      </c>
      <c r="AN498" s="412" t="str">
        <f t="array" ref="AN498">IF(AN454="-","-",COUNT(IF($Q$5:$Q$54=$H$5:$P$54,IF($H$5:$P$54=$AB498,IF($A$5:$A$54=AN$483,$H$5:$P$54,""),""),""))/COUNT(IF($Q$5:$Q$54=$AB498,IF($A$5:$A$54=AN$483,$H$5:$P$54,""),"")))</f>
        <v>-</v>
      </c>
      <c r="AO498" s="414" t="str">
        <f t="array" ref="AO498">IF(AO454=0,"-",COUNT(IF($Q$5:$Q$54=$H$5:$P$54,IF($H$5:$P$54=$AB498,$H$5:$P$54,""),""))/COUNT(IF($Q$5:$Q$54=$AB498,$H$5:$P$54,"")))</f>
        <v>-</v>
      </c>
      <c r="AP498" s="19"/>
      <c r="AQ498" s="8"/>
      <c r="AR498" s="19"/>
      <c r="AS498" s="19"/>
      <c r="AT498" s="19"/>
      <c r="AU498" s="19"/>
      <c r="AV498" s="19"/>
      <c r="AW498" s="19"/>
      <c r="AX498" s="19"/>
      <c r="AY498" s="19"/>
      <c r="AZ498" s="19"/>
      <c r="BA498" s="19"/>
      <c r="BB498" s="19"/>
      <c r="BP498" s="12"/>
      <c r="BQ498" s="12"/>
      <c r="BR498" s="12"/>
      <c r="BS498" s="76"/>
      <c r="BT498" s="76"/>
    </row>
    <row r="499" spans="1:72">
      <c r="A499" s="19"/>
      <c r="B499" s="19"/>
      <c r="C499" s="19"/>
      <c r="D499" s="19"/>
      <c r="E499" s="89"/>
      <c r="F499" s="89"/>
      <c r="G499" s="19"/>
      <c r="H499" s="90"/>
      <c r="I499" s="90"/>
      <c r="J499" s="19"/>
      <c r="K499" s="19"/>
      <c r="L499" s="19"/>
      <c r="M499" s="19"/>
      <c r="N499" s="19"/>
      <c r="O499" s="19"/>
      <c r="P499" s="19"/>
      <c r="Q499" s="141"/>
      <c r="R499" s="141"/>
      <c r="S499" s="141"/>
      <c r="T499" s="141"/>
      <c r="U499" s="141"/>
      <c r="V499" s="141"/>
      <c r="W499" s="141"/>
      <c r="X499" s="141"/>
      <c r="Y499" s="19"/>
      <c r="Z499" s="19"/>
      <c r="AA499" s="19"/>
      <c r="AB499" s="378">
        <v>15</v>
      </c>
      <c r="AC499" s="412" t="str">
        <f t="array" ref="AC499">IF(AC455="-","-",COUNT(IF($Q$5:$Q$54=$H$5:$P$54,IF($H$5:$P$54=$AB499,IF($A$5:$A$54=AC$483,$H$5:$P$54,""),""),""))/COUNT(IF($Q$5:$Q$54=$AB499,IF($A$5:$A$54=AC$483,$H$5:$P$54,""),"")))</f>
        <v>-</v>
      </c>
      <c r="AD499" s="412">
        <f t="array" ref="AD499">IF(AD455="-","-",COUNT(IF($Q$5:$Q$54=$H$5:$P$54,IF($H$5:$P$54=$AB499,IF($A$5:$A$54=AD$483,$H$5:$P$54,""),""),""))/COUNT(IF($Q$5:$Q$54=$AB499,IF($A$5:$A$54=AD$483,$H$5:$P$54,""),"")))</f>
        <v>0.33333333333333331</v>
      </c>
      <c r="AE499" s="412" t="str">
        <f t="array" ref="AE499">IF(AE455="-","-",COUNT(IF($Q$5:$Q$54=$H$5:$P$54,IF($H$5:$P$54=$AB499,IF($A$5:$A$54=AE$483,$H$5:$P$54,""),""),""))/COUNT(IF($Q$5:$Q$54=$AB499,IF($A$5:$A$54=AE$483,$H$5:$P$54,""),"")))</f>
        <v>-</v>
      </c>
      <c r="AF499" s="412" t="str">
        <f t="array" ref="AF499">IF(AF455="-","-",COUNT(IF($Q$5:$Q$54=$H$5:$P$54,IF($H$5:$P$54=$AB499,IF($A$5:$A$54=AF$483,$H$5:$P$54,""),""),""))/COUNT(IF($Q$5:$Q$54=$AB499,IF($A$5:$A$54=AF$483,$H$5:$P$54,""),"")))</f>
        <v>-</v>
      </c>
      <c r="AG499" s="412" t="str">
        <f t="array" ref="AG499">IF(AG455="-","-",COUNT(IF($Q$5:$Q$54=$H$5:$P$54,IF($H$5:$P$54=$AB499,IF($A$5:$A$54=AG$483,$H$5:$P$54,""),""),""))/COUNT(IF($Q$5:$Q$54=$AB499,IF($A$5:$A$54=AG$483,$H$5:$P$54,""),"")))</f>
        <v>-</v>
      </c>
      <c r="AH499" s="412" t="str">
        <f t="array" ref="AH499">IF(AH455="-","-",COUNT(IF($Q$5:$Q$54=$H$5:$P$54,IF($H$5:$P$54=$AB499,IF($A$5:$A$54=AH$483,$H$5:$P$54,""),""),""))/COUNT(IF($Q$5:$Q$54=$AB499,IF($A$5:$A$54=AH$483,$H$5:$P$54,""),"")))</f>
        <v>-</v>
      </c>
      <c r="AI499" s="412" t="str">
        <f t="array" ref="AI499">IF(AI455="-","-",COUNT(IF($Q$5:$Q$54=$H$5:$P$54,IF($H$5:$P$54=$AB499,IF($A$5:$A$54=AI$483,$H$5:$P$54,""),""),""))/COUNT(IF($Q$5:$Q$54=$AB499,IF($A$5:$A$54=AI$483,$H$5:$P$54,""),"")))</f>
        <v>-</v>
      </c>
      <c r="AJ499" s="412" t="str">
        <f t="array" ref="AJ499">IF(AJ455="-","-",COUNT(IF($Q$5:$Q$54=$H$5:$P$54,IF($H$5:$P$54=$AB499,IF($A$5:$A$54=AJ$483,$H$5:$P$54,""),""),""))/COUNT(IF($Q$5:$Q$54=$AB499,IF($A$5:$A$54=AJ$483,$H$5:$P$54,""),"")))</f>
        <v>-</v>
      </c>
      <c r="AK499" s="412" t="str">
        <f t="array" ref="AK499">IF(AK455="-","-",COUNT(IF($Q$5:$Q$54=$H$5:$P$54,IF($H$5:$P$54=$AB499,IF($A$5:$A$54=AK$483,$H$5:$P$54,""),""),""))/COUNT(IF($Q$5:$Q$54=$AB499,IF($A$5:$A$54=AK$483,$H$5:$P$54,""),"")))</f>
        <v>-</v>
      </c>
      <c r="AL499" s="412" t="str">
        <f t="array" ref="AL499">IF(AL455="-","-",COUNT(IF($Q$5:$Q$54=$H$5:$P$54,IF($H$5:$P$54=$AB499,IF($A$5:$A$54=AL$483,$H$5:$P$54,""),""),""))/COUNT(IF($Q$5:$Q$54=$AB499,IF($A$5:$A$54=AL$483,$H$5:$P$54,""),"")))</f>
        <v>-</v>
      </c>
      <c r="AM499" s="412" t="str">
        <f t="array" ref="AM499">IF(AM455="-","-",COUNT(IF($Q$5:$Q$54=$H$5:$P$54,IF($H$5:$P$54=$AB499,IF($A$5:$A$54=AM$483,$H$5:$P$54,""),""),""))/COUNT(IF($Q$5:$Q$54=$AB499,IF($A$5:$A$54=AM$483,$H$5:$P$54,""),"")))</f>
        <v>-</v>
      </c>
      <c r="AN499" s="412" t="str">
        <f t="array" ref="AN499">IF(AN455="-","-",COUNT(IF($Q$5:$Q$54=$H$5:$P$54,IF($H$5:$P$54=$AB499,IF($A$5:$A$54=AN$483,$H$5:$P$54,""),""),""))/COUNT(IF($Q$5:$Q$54=$AB499,IF($A$5:$A$54=AN$483,$H$5:$P$54,""),"")))</f>
        <v>-</v>
      </c>
      <c r="AO499" s="415">
        <f t="array" ref="AO499">IF(AO455=0,"-",COUNT(IF($Q$5:$Q$54=$H$5:$P$54,IF($H$5:$P$54=$AB499,$H$5:$P$54,""),""))/COUNT(IF($Q$5:$Q$54=$AB499,$H$5:$P$54,"")))</f>
        <v>0.33333333333333331</v>
      </c>
      <c r="AP499" s="19"/>
      <c r="AQ499" s="8"/>
      <c r="AR499" s="19"/>
      <c r="AS499" s="19"/>
      <c r="AT499" s="19"/>
      <c r="AU499" s="19"/>
      <c r="AV499" s="19"/>
      <c r="AW499" s="19"/>
      <c r="AX499" s="19"/>
      <c r="AY499" s="19"/>
      <c r="AZ499" s="19"/>
      <c r="BA499" s="19"/>
      <c r="BB499" s="19"/>
      <c r="BP499" s="12"/>
      <c r="BQ499" s="12"/>
      <c r="BR499" s="12"/>
      <c r="BS499" s="76"/>
      <c r="BT499" s="76"/>
    </row>
    <row r="500" spans="1:72">
      <c r="A500" s="19"/>
      <c r="B500" s="19"/>
      <c r="C500" s="19"/>
      <c r="D500" s="19"/>
      <c r="E500" s="89"/>
      <c r="F500" s="89"/>
      <c r="G500" s="19"/>
      <c r="H500" s="90"/>
      <c r="I500" s="90"/>
      <c r="J500" s="19"/>
      <c r="K500" s="19"/>
      <c r="L500" s="19"/>
      <c r="M500" s="19"/>
      <c r="N500" s="19"/>
      <c r="O500" s="19"/>
      <c r="P500" s="19"/>
      <c r="Q500" s="141"/>
      <c r="R500" s="141"/>
      <c r="S500" s="141"/>
      <c r="T500" s="141"/>
      <c r="U500" s="141"/>
      <c r="V500" s="141"/>
      <c r="W500" s="141"/>
      <c r="X500" s="141"/>
      <c r="Y500" s="19"/>
      <c r="Z500" s="416"/>
      <c r="AA500" s="19"/>
      <c r="AB500" s="379" t="s">
        <v>87</v>
      </c>
      <c r="AC500" s="380">
        <f>IF(AC456=0,"-",SUMPRODUCT(AC484:AC499,AC440:AC455)/AC456)</f>
        <v>0.95726495726495731</v>
      </c>
      <c r="AD500" s="381">
        <f t="shared" ref="AD500:AO500" si="48">IF(AD456=0,"-",SUMPRODUCT(AD484:AD499,AD440:AD455)/AD456)</f>
        <v>0.86903108789901229</v>
      </c>
      <c r="AE500" s="381" t="str">
        <f t="shared" si="48"/>
        <v>-</v>
      </c>
      <c r="AF500" s="381" t="str">
        <f t="shared" si="48"/>
        <v>-</v>
      </c>
      <c r="AG500" s="381" t="str">
        <f t="shared" si="48"/>
        <v>-</v>
      </c>
      <c r="AH500" s="381" t="str">
        <f t="shared" si="48"/>
        <v>-</v>
      </c>
      <c r="AI500" s="381" t="str">
        <f t="shared" si="48"/>
        <v>-</v>
      </c>
      <c r="AJ500" s="381" t="str">
        <f t="shared" si="48"/>
        <v>-</v>
      </c>
      <c r="AK500" s="381" t="str">
        <f t="shared" si="48"/>
        <v>-</v>
      </c>
      <c r="AL500" s="381" t="str">
        <f t="shared" si="48"/>
        <v>-</v>
      </c>
      <c r="AM500" s="381" t="str">
        <f t="shared" si="48"/>
        <v>-</v>
      </c>
      <c r="AN500" s="382" t="str">
        <f t="shared" si="48"/>
        <v>-</v>
      </c>
      <c r="AO500" s="383">
        <f t="shared" si="48"/>
        <v>0.89197189393415821</v>
      </c>
      <c r="AP500" s="19"/>
      <c r="AQ500" s="8"/>
      <c r="AR500" s="19"/>
      <c r="AS500" s="19"/>
      <c r="AT500" s="19"/>
      <c r="AU500" s="19"/>
      <c r="AV500" s="19"/>
      <c r="AW500" s="19"/>
      <c r="AX500" s="19"/>
      <c r="AY500" s="19"/>
      <c r="AZ500" s="19"/>
      <c r="BA500" s="19"/>
      <c r="BB500" s="19"/>
      <c r="BP500" s="12"/>
      <c r="BQ500" s="12"/>
      <c r="BR500" s="12"/>
      <c r="BS500" s="76"/>
      <c r="BT500" s="76"/>
    </row>
    <row r="501" spans="1:72">
      <c r="A501" s="19"/>
      <c r="B501" s="19"/>
      <c r="C501" s="19"/>
      <c r="D501" s="19"/>
      <c r="E501" s="89"/>
      <c r="F501" s="89"/>
      <c r="G501" s="19"/>
      <c r="H501" s="90"/>
      <c r="I501" s="90"/>
      <c r="J501" s="19"/>
      <c r="K501" s="19"/>
      <c r="L501" s="19"/>
      <c r="M501" s="19"/>
      <c r="N501" s="19"/>
      <c r="O501" s="19"/>
      <c r="P501" s="19"/>
      <c r="Q501" s="141"/>
      <c r="R501" s="141"/>
      <c r="S501" s="141"/>
      <c r="T501" s="141"/>
      <c r="U501" s="141"/>
      <c r="V501" s="141"/>
      <c r="W501" s="141"/>
      <c r="X501" s="141"/>
      <c r="Y501" s="19"/>
      <c r="Z501" s="19"/>
      <c r="AA501" s="19"/>
      <c r="AB501" s="384" t="s">
        <v>88</v>
      </c>
      <c r="AC501" s="353"/>
      <c r="AD501" s="353"/>
      <c r="AE501" s="353"/>
      <c r="AF501" s="353"/>
      <c r="AG501" s="353"/>
      <c r="AH501" s="353"/>
      <c r="AI501" s="353"/>
      <c r="AJ501" s="353"/>
      <c r="AK501" s="353"/>
      <c r="AL501" s="353"/>
      <c r="AM501" s="353"/>
      <c r="AN501" s="353"/>
      <c r="AO501" s="354"/>
      <c r="AP501" s="19"/>
      <c r="AQ501" s="8"/>
      <c r="AR501" s="19"/>
      <c r="AS501" s="19"/>
      <c r="AT501" s="19"/>
      <c r="AU501" s="19"/>
      <c r="AV501" s="19"/>
      <c r="AW501" s="19"/>
      <c r="AX501" s="19"/>
      <c r="AY501" s="19"/>
      <c r="AZ501" s="19"/>
      <c r="BA501" s="19"/>
      <c r="BB501" s="19"/>
      <c r="BP501" s="12"/>
      <c r="BQ501" s="12"/>
      <c r="BR501" s="12"/>
      <c r="BS501" s="76"/>
      <c r="BT501" s="76"/>
    </row>
    <row r="502" spans="1:72">
      <c r="A502" s="19"/>
      <c r="B502" s="19"/>
      <c r="C502" s="19"/>
      <c r="D502" s="19"/>
      <c r="E502" s="89"/>
      <c r="F502" s="89"/>
      <c r="G502" s="19"/>
      <c r="H502" s="90"/>
      <c r="I502" s="90"/>
      <c r="J502" s="19"/>
      <c r="K502" s="19"/>
      <c r="L502" s="19"/>
      <c r="M502" s="19"/>
      <c r="N502" s="19"/>
      <c r="O502" s="19"/>
      <c r="P502" s="19"/>
      <c r="Q502" s="141"/>
      <c r="R502" s="141"/>
      <c r="S502" s="141"/>
      <c r="T502" s="141"/>
      <c r="U502" s="141"/>
      <c r="V502" s="141"/>
      <c r="W502" s="141"/>
      <c r="X502" s="141"/>
      <c r="Y502" s="19"/>
      <c r="Z502" s="19"/>
      <c r="AA502" s="19"/>
      <c r="AB502" s="118"/>
      <c r="AC502" s="118"/>
      <c r="AD502" s="118"/>
      <c r="AE502" s="118"/>
      <c r="AF502" s="118"/>
      <c r="AG502" s="118"/>
      <c r="AH502" s="118"/>
      <c r="AI502" s="118"/>
      <c r="AJ502" s="118"/>
      <c r="AK502" s="118"/>
      <c r="AL502" s="118"/>
      <c r="AM502" s="118"/>
      <c r="AN502" s="118"/>
      <c r="AO502" s="118"/>
      <c r="AP502" s="19"/>
      <c r="AQ502" s="8"/>
      <c r="AR502" s="19"/>
      <c r="AS502" s="19"/>
      <c r="AT502" s="19"/>
      <c r="AU502" s="19"/>
      <c r="AV502" s="19"/>
      <c r="AW502" s="19"/>
      <c r="AX502" s="19"/>
      <c r="AY502" s="19"/>
      <c r="AZ502" s="19"/>
      <c r="BA502" s="19"/>
      <c r="BB502" s="19"/>
      <c r="BP502" s="12"/>
      <c r="BQ502" s="12"/>
      <c r="BR502" s="12"/>
      <c r="BS502" s="76"/>
      <c r="BT502" s="76"/>
    </row>
    <row r="503" spans="1:72">
      <c r="A503" s="19"/>
      <c r="B503" s="19"/>
      <c r="C503" s="19"/>
      <c r="D503" s="19"/>
      <c r="E503" s="89"/>
      <c r="F503" s="89"/>
      <c r="G503" s="19"/>
      <c r="H503" s="90"/>
      <c r="I503" s="90"/>
      <c r="J503" s="19"/>
      <c r="K503" s="19"/>
      <c r="L503" s="19"/>
      <c r="M503" s="19"/>
      <c r="N503" s="19"/>
      <c r="O503" s="19"/>
      <c r="P503" s="19"/>
      <c r="Q503" s="141"/>
      <c r="R503" s="141"/>
      <c r="S503" s="141"/>
      <c r="T503" s="141"/>
      <c r="U503" s="141"/>
      <c r="V503" s="141"/>
      <c r="W503" s="141"/>
      <c r="X503" s="141"/>
      <c r="Y503" s="19"/>
      <c r="Z503" s="19"/>
      <c r="AA503" s="19"/>
      <c r="AB503" s="582" t="str">
        <f>IF(Q3="modal","RELATIVE BIAS","ABSOLUTE BIAS")</f>
        <v>RELATIVE BIAS</v>
      </c>
      <c r="AC503" s="583"/>
      <c r="AD503" s="584"/>
      <c r="AE503" s="118"/>
      <c r="AF503" s="118"/>
      <c r="AG503" s="118"/>
      <c r="AH503" s="118"/>
      <c r="AI503" s="118"/>
      <c r="AJ503" s="118"/>
      <c r="AK503" s="118"/>
      <c r="AL503" s="118"/>
      <c r="AM503" s="118"/>
      <c r="AN503" s="118"/>
      <c r="AO503" s="118"/>
      <c r="AP503" s="19"/>
      <c r="AQ503" s="8"/>
      <c r="AR503" s="19"/>
      <c r="AS503" s="19"/>
      <c r="AT503" s="19"/>
      <c r="AU503" s="19"/>
      <c r="AV503" s="19"/>
      <c r="AW503" s="19"/>
      <c r="AX503" s="19"/>
      <c r="AY503" s="19"/>
      <c r="AZ503" s="19"/>
      <c r="BA503" s="19"/>
      <c r="BB503" s="19"/>
      <c r="BP503" s="12"/>
      <c r="BQ503" s="12"/>
      <c r="BR503" s="12"/>
      <c r="BS503" s="76"/>
      <c r="BT503" s="76"/>
    </row>
    <row r="504" spans="1:72">
      <c r="A504" s="19"/>
      <c r="B504" s="19"/>
      <c r="C504" s="19"/>
      <c r="D504" s="19"/>
      <c r="E504" s="89"/>
      <c r="F504" s="89"/>
      <c r="G504" s="19"/>
      <c r="H504" s="90"/>
      <c r="I504" s="90"/>
      <c r="J504" s="19"/>
      <c r="K504" s="19"/>
      <c r="L504" s="19"/>
      <c r="M504" s="19"/>
      <c r="N504" s="19"/>
      <c r="O504" s="19"/>
      <c r="P504" s="19"/>
      <c r="Q504" s="141"/>
      <c r="R504" s="141"/>
      <c r="S504" s="141"/>
      <c r="T504" s="141"/>
      <c r="U504" s="141"/>
      <c r="V504" s="141"/>
      <c r="W504" s="141"/>
      <c r="X504" s="141"/>
      <c r="Y504" s="19"/>
      <c r="Z504" s="19"/>
      <c r="AA504" s="19"/>
      <c r="AB504" s="417" t="str">
        <f>$Q$3</f>
        <v>MODAL</v>
      </c>
      <c r="AC504" s="558"/>
      <c r="AD504" s="559"/>
      <c r="AE504" s="559"/>
      <c r="AF504" s="559"/>
      <c r="AG504" s="559"/>
      <c r="AH504" s="559" t="s">
        <v>94</v>
      </c>
      <c r="AI504" s="559"/>
      <c r="AJ504" s="559"/>
      <c r="AK504" s="559"/>
      <c r="AL504" s="559"/>
      <c r="AM504" s="559"/>
      <c r="AN504" s="560"/>
      <c r="AO504" s="418" t="s">
        <v>5</v>
      </c>
      <c r="AP504" s="19"/>
      <c r="AQ504" s="8"/>
      <c r="AR504" s="19"/>
      <c r="AS504" s="19"/>
      <c r="AT504" s="19"/>
      <c r="AU504" s="19"/>
      <c r="AV504" s="19"/>
      <c r="AW504" s="19"/>
      <c r="AX504" s="19"/>
      <c r="AY504" s="19"/>
      <c r="AZ504" s="19"/>
      <c r="BA504" s="19"/>
      <c r="BB504" s="19"/>
      <c r="BP504" s="12"/>
      <c r="BQ504" s="12"/>
      <c r="BR504" s="12"/>
      <c r="BS504" s="76"/>
      <c r="BT504" s="76"/>
    </row>
    <row r="505" spans="1:72">
      <c r="A505" s="19"/>
      <c r="B505" s="19"/>
      <c r="C505" s="19"/>
      <c r="D505" s="19"/>
      <c r="E505" s="89"/>
      <c r="F505" s="89"/>
      <c r="G505" s="19"/>
      <c r="H505" s="90"/>
      <c r="I505" s="90"/>
      <c r="J505" s="19"/>
      <c r="K505" s="19"/>
      <c r="L505" s="19"/>
      <c r="M505" s="19"/>
      <c r="N505" s="19"/>
      <c r="O505" s="19"/>
      <c r="P505" s="19"/>
      <c r="Q505" s="141"/>
      <c r="R505" s="141"/>
      <c r="S505" s="141"/>
      <c r="T505" s="141"/>
      <c r="U505" s="141"/>
      <c r="V505" s="141"/>
      <c r="W505" s="141"/>
      <c r="X505" s="141"/>
      <c r="Y505" s="19"/>
      <c r="Z505" s="19"/>
      <c r="AA505" s="19"/>
      <c r="AB505" s="419" t="str">
        <f>$Q$4</f>
        <v>(R1-R5)</v>
      </c>
      <c r="AC505" s="420" t="str">
        <f t="shared" ref="AC505:AN505" si="49">AC439</f>
        <v>I</v>
      </c>
      <c r="AD505" s="421" t="str">
        <f t="shared" si="49"/>
        <v>IIa</v>
      </c>
      <c r="AE505" s="421" t="str">
        <f t="shared" si="49"/>
        <v>N6235, E0505</v>
      </c>
      <c r="AF505" s="421" t="str">
        <f t="shared" si="49"/>
        <v>H</v>
      </c>
      <c r="AG505" s="421" t="str">
        <f t="shared" si="49"/>
        <v>F</v>
      </c>
      <c r="AH505" s="421" t="str">
        <f t="shared" si="49"/>
        <v>H</v>
      </c>
      <c r="AI505" s="421" t="str">
        <f t="shared" si="49"/>
        <v>F</v>
      </c>
      <c r="AJ505" s="421" t="str">
        <f t="shared" si="49"/>
        <v>H</v>
      </c>
      <c r="AK505" s="421" t="str">
        <f t="shared" si="49"/>
        <v>F</v>
      </c>
      <c r="AL505" s="421" t="str">
        <f t="shared" si="49"/>
        <v>J</v>
      </c>
      <c r="AM505" s="421" t="str">
        <f t="shared" si="49"/>
        <v>K</v>
      </c>
      <c r="AN505" s="422" t="str">
        <f t="shared" si="49"/>
        <v>L</v>
      </c>
      <c r="AO505" s="423" t="s">
        <v>91</v>
      </c>
      <c r="AP505" s="19"/>
      <c r="AQ505" s="8"/>
      <c r="AR505" s="19"/>
      <c r="AS505" s="19"/>
      <c r="AT505" s="19"/>
      <c r="AU505" s="19"/>
      <c r="AV505" s="19"/>
      <c r="AW505" s="19"/>
      <c r="AX505" s="19"/>
      <c r="AY505" s="19"/>
      <c r="AZ505" s="19"/>
      <c r="BA505" s="19"/>
      <c r="BB505" s="19"/>
      <c r="BP505" s="12"/>
      <c r="BQ505" s="12"/>
      <c r="BR505" s="12"/>
      <c r="BS505" s="76"/>
      <c r="BT505" s="76"/>
    </row>
    <row r="506" spans="1:72">
      <c r="A506" s="19"/>
      <c r="B506" s="19"/>
      <c r="C506" s="19"/>
      <c r="D506" s="19"/>
      <c r="E506" s="89"/>
      <c r="F506" s="89"/>
      <c r="G506" s="19"/>
      <c r="H506" s="90"/>
      <c r="I506" s="90"/>
      <c r="J506" s="19"/>
      <c r="K506" s="19"/>
      <c r="L506" s="19"/>
      <c r="M506" s="19"/>
      <c r="N506" s="19"/>
      <c r="O506" s="19"/>
      <c r="P506" s="19"/>
      <c r="Q506" s="141"/>
      <c r="R506" s="141"/>
      <c r="S506" s="141"/>
      <c r="T506" s="141"/>
      <c r="U506" s="141"/>
      <c r="V506" s="141"/>
      <c r="W506" s="141"/>
      <c r="X506" s="141"/>
      <c r="Y506" s="19"/>
      <c r="Z506" s="19"/>
      <c r="AA506" s="19"/>
      <c r="AB506" s="399">
        <v>0</v>
      </c>
      <c r="AC506" s="385" t="str">
        <f t="array" ref="AC506">IF(COUNT(IF($Q$5:$Q$54=$AB506,IF($A$5:$A$54=AC$505,$Q$5:$Q$54,""),""))=0,"-",AVERAGE(IF($Q$5:$Q$54=$AB506,IF($A$5:$A$54=AC$505,$H$5:$P$54,"")))-$AB506)</f>
        <v>-</v>
      </c>
      <c r="AD506" s="385" t="str">
        <f t="array" ref="AD506">IF(COUNT(IF($Q$5:$Q$54=$AB506,IF($A$5:$A$54=AD$505,$Q$5:$Q$54,""),""))=0,"-",AVERAGE(IF($Q$5:$Q$54=$AB506,IF($A$5:$A$54=AD$505,$H$5:$P$54,"")))-$AB506)</f>
        <v>-</v>
      </c>
      <c r="AE506" s="385" t="str">
        <f t="array" ref="AE506">IF(COUNT(IF($Q$5:$Q$54=$AB506,IF($A$5:$A$54=AE$505,$Q$5:$Q$54,""),""))=0,"-",AVERAGE(IF($Q$5:$Q$54=$AB506,IF($A$5:$A$54=AE$505,$H$5:$P$54,"")))-$AB506)</f>
        <v>-</v>
      </c>
      <c r="AF506" s="385" t="str">
        <f t="array" ref="AF506">IF(COUNT(IF($Q$5:$Q$54=$AB506,IF($A$5:$A$54=AF$505,$Q$5:$Q$54,""),""))=0,"-",AVERAGE(IF($Q$5:$Q$54=$AB506,IF($A$5:$A$54=AF$505,$H$5:$P$54,"")))-$AB506)</f>
        <v>-</v>
      </c>
      <c r="AG506" s="385" t="str">
        <f t="array" ref="AG506">IF(COUNT(IF($Q$5:$Q$54=$AB506,IF($A$5:$A$54=AG$505,$Q$5:$Q$54,""),""))=0,"-",AVERAGE(IF($Q$5:$Q$54=$AB506,IF($A$5:$A$54=AG$505,$H$5:$P$54,"")))-$AB506)</f>
        <v>-</v>
      </c>
      <c r="AH506" s="385" t="str">
        <f t="array" ref="AH506">IF(COUNT(IF($Q$5:$Q$54=$AB506,IF($A$5:$A$54=AH$505,$Q$5:$Q$54,""),""))=0,"-",AVERAGE(IF($Q$5:$Q$54=$AB506,IF($A$5:$A$54=AH$505,$H$5:$P$54,"")))-$AB506)</f>
        <v>-</v>
      </c>
      <c r="AI506" s="385" t="str">
        <f t="array" ref="AI506">IF(COUNT(IF($Q$5:$Q$54=$AB506,IF($A$5:$A$54=AI$505,$Q$5:$Q$54,""),""))=0,"-",AVERAGE(IF($Q$5:$Q$54=$AB506,IF($A$5:$A$54=AI$505,$H$5:$P$54,"")))-$AB506)</f>
        <v>-</v>
      </c>
      <c r="AJ506" s="385" t="str">
        <f t="array" ref="AJ506">IF(COUNT(IF($Q$5:$Q$54=$AB506,IF($A$5:$A$54=AJ$505,$Q$5:$Q$54,""),""))=0,"-",AVERAGE(IF($Q$5:$Q$54=$AB506,IF($A$5:$A$54=AJ$505,$H$5:$P$54,"")))-$AB506)</f>
        <v>-</v>
      </c>
      <c r="AK506" s="385" t="str">
        <f t="array" ref="AK506">IF(COUNT(IF($Q$5:$Q$54=$AB506,IF($A$5:$A$54=AK$505,$Q$5:$Q$54,""),""))=0,"-",AVERAGE(IF($Q$5:$Q$54=$AB506,IF($A$5:$A$54=AK$505,$H$5:$P$54,"")))-$AB506)</f>
        <v>-</v>
      </c>
      <c r="AL506" s="385" t="str">
        <f t="array" ref="AL506">IF(COUNT(IF($Q$5:$Q$54=$AB506,IF($A$5:$A$54=AL$505,$Q$5:$Q$54,""),""))=0,"-",AVERAGE(IF($Q$5:$Q$54=$AB506,IF($A$5:$A$54=AL$505,$H$5:$P$54,"")))-$AB506)</f>
        <v>-</v>
      </c>
      <c r="AM506" s="385" t="str">
        <f t="array" ref="AM506">IF(COUNT(IF($Q$5:$Q$54=$AB506,IF($A$5:$A$54=AM$505,$Q$5:$Q$54,""),""))=0,"-",AVERAGE(IF($Q$5:$Q$54=$AB506,IF($A$5:$A$54=AM$505,$H$5:$P$54,"")))-$AB506)</f>
        <v>-</v>
      </c>
      <c r="AN506" s="385" t="str">
        <f t="array" ref="AN506">IF(COUNT(IF($Q$5:$Q$54=$AB506,IF($A$5:$A$54=AN$505,$Q$5:$Q$54,""),""))=0,"-",AVERAGE(IF($Q$5:$Q$54=$AB506,IF($A$5:$A$54=AN$505,$H$5:$P$54,"")))-$AB506)</f>
        <v>-</v>
      </c>
      <c r="AO506" s="386" t="str">
        <f t="array" ref="AO506">IF(COUNT(AC506:AN506)=0,"-",AVERAGE(IF($Q$5:$Q$54=$AB506,$H$5:$P$54,""))-$AB506)</f>
        <v>-</v>
      </c>
      <c r="AP506" s="19"/>
      <c r="AQ506" s="8"/>
      <c r="AR506" s="19"/>
      <c r="AS506" s="19"/>
      <c r="AT506" s="19"/>
      <c r="AU506" s="19"/>
      <c r="AV506" s="19"/>
      <c r="AW506" s="19"/>
      <c r="AX506" s="19"/>
      <c r="AY506" s="19"/>
      <c r="AZ506" s="19"/>
      <c r="BA506" s="19"/>
      <c r="BB506" s="19"/>
      <c r="BP506" s="12"/>
      <c r="BQ506" s="12"/>
      <c r="BR506" s="12"/>
      <c r="BS506" s="76"/>
      <c r="BT506" s="76"/>
    </row>
    <row r="507" spans="1:72">
      <c r="A507" s="19"/>
      <c r="B507" s="19"/>
      <c r="C507" s="19"/>
      <c r="D507" s="19"/>
      <c r="E507" s="89"/>
      <c r="F507" s="89"/>
      <c r="G507" s="19"/>
      <c r="H507" s="90"/>
      <c r="I507" s="90"/>
      <c r="J507" s="19"/>
      <c r="K507" s="19"/>
      <c r="L507" s="19"/>
      <c r="M507" s="19"/>
      <c r="N507" s="19"/>
      <c r="O507" s="19"/>
      <c r="P507" s="19"/>
      <c r="Q507" s="141"/>
      <c r="R507" s="141"/>
      <c r="S507" s="141"/>
      <c r="T507" s="141"/>
      <c r="U507" s="141"/>
      <c r="V507" s="141"/>
      <c r="W507" s="141"/>
      <c r="X507" s="141"/>
      <c r="Y507" s="19"/>
      <c r="Z507" s="19"/>
      <c r="AA507" s="19"/>
      <c r="AB507" s="377">
        <v>1</v>
      </c>
      <c r="AC507" s="385" t="str">
        <f t="array" ref="AC507">IF(COUNT(IF($Q$5:$Q$54=$AB507,IF($A$5:$A$54=AC$505,$Q$5:$Q$54,""),""))=0,"-",AVERAGE(IF($Q$5:$Q$54=$AB507,IF($A$5:$A$54=AC$505,$H$5:$P$54,"")))-$AB507)</f>
        <v>-</v>
      </c>
      <c r="AD507" s="385" t="str">
        <f t="array" ref="AD507">IF(COUNT(IF($Q$5:$Q$54=$AB507,IF($A$5:$A$54=AD$505,$Q$5:$Q$54,""),""))=0,"-",AVERAGE(IF($Q$5:$Q$54=$AB507,IF($A$5:$A$54=AD$505,$H$5:$P$54,"")))-$AB507)</f>
        <v>-</v>
      </c>
      <c r="AE507" s="385" t="str">
        <f t="array" ref="AE507">IF(COUNT(IF($Q$5:$Q$54=$AB507,IF($A$5:$A$54=AE$505,$Q$5:$Q$54,""),""))=0,"-",AVERAGE(IF($Q$5:$Q$54=$AB507,IF($A$5:$A$54=AE$505,$H$5:$P$54,"")))-$AB507)</f>
        <v>-</v>
      </c>
      <c r="AF507" s="385" t="str">
        <f t="array" ref="AF507">IF(COUNT(IF($Q$5:$Q$54=$AB507,IF($A$5:$A$54=AF$505,$Q$5:$Q$54,""),""))=0,"-",AVERAGE(IF($Q$5:$Q$54=$AB507,IF($A$5:$A$54=AF$505,$H$5:$P$54,"")))-$AB507)</f>
        <v>-</v>
      </c>
      <c r="AG507" s="385" t="str">
        <f t="array" ref="AG507">IF(COUNT(IF($Q$5:$Q$54=$AB507,IF($A$5:$A$54=AG$505,$Q$5:$Q$54,""),""))=0,"-",AVERAGE(IF($Q$5:$Q$54=$AB507,IF($A$5:$A$54=AG$505,$H$5:$P$54,"")))-$AB507)</f>
        <v>-</v>
      </c>
      <c r="AH507" s="385" t="str">
        <f t="array" ref="AH507">IF(COUNT(IF($Q$5:$Q$54=$AB507,IF($A$5:$A$54=AH$505,$Q$5:$Q$54,""),""))=0,"-",AVERAGE(IF($Q$5:$Q$54=$AB507,IF($A$5:$A$54=AH$505,$H$5:$P$54,"")))-$AB507)</f>
        <v>-</v>
      </c>
      <c r="AI507" s="385" t="str">
        <f t="array" ref="AI507">IF(COUNT(IF($Q$5:$Q$54=$AB507,IF($A$5:$A$54=AI$505,$Q$5:$Q$54,""),""))=0,"-",AVERAGE(IF($Q$5:$Q$54=$AB507,IF($A$5:$A$54=AI$505,$H$5:$P$54,"")))-$AB507)</f>
        <v>-</v>
      </c>
      <c r="AJ507" s="385" t="str">
        <f t="array" ref="AJ507">IF(COUNT(IF($Q$5:$Q$54=$AB507,IF($A$5:$A$54=AJ$505,$Q$5:$Q$54,""),""))=0,"-",AVERAGE(IF($Q$5:$Q$54=$AB507,IF($A$5:$A$54=AJ$505,$H$5:$P$54,"")))-$AB507)</f>
        <v>-</v>
      </c>
      <c r="AK507" s="385" t="str">
        <f t="array" ref="AK507">IF(COUNT(IF($Q$5:$Q$54=$AB507,IF($A$5:$A$54=AK$505,$Q$5:$Q$54,""),""))=0,"-",AVERAGE(IF($Q$5:$Q$54=$AB507,IF($A$5:$A$54=AK$505,$H$5:$P$54,"")))-$AB507)</f>
        <v>-</v>
      </c>
      <c r="AL507" s="385" t="str">
        <f t="array" ref="AL507">IF(COUNT(IF($Q$5:$Q$54=$AB507,IF($A$5:$A$54=AL$505,$Q$5:$Q$54,""),""))=0,"-",AVERAGE(IF($Q$5:$Q$54=$AB507,IF($A$5:$A$54=AL$505,$H$5:$P$54,"")))-$AB507)</f>
        <v>-</v>
      </c>
      <c r="AM507" s="385" t="str">
        <f t="array" ref="AM507">IF(COUNT(IF($Q$5:$Q$54=$AB507,IF($A$5:$A$54=AM$505,$Q$5:$Q$54,""),""))=0,"-",AVERAGE(IF($Q$5:$Q$54=$AB507,IF($A$5:$A$54=AM$505,$H$5:$P$54,"")))-$AB507)</f>
        <v>-</v>
      </c>
      <c r="AN507" s="385" t="str">
        <f t="array" ref="AN507">IF(COUNT(IF($Q$5:$Q$54=$AB507,IF($A$5:$A$54=AN$505,$Q$5:$Q$54,""),""))=0,"-",AVERAGE(IF($Q$5:$Q$54=$AB507,IF($A$5:$A$54=AN$505,$H$5:$P$54,"")))-$AB507)</f>
        <v>-</v>
      </c>
      <c r="AO507" s="387" t="str">
        <f t="array" ref="AO507">IF(COUNT(AC507:AN507)=0,"-",AVERAGE(IF($Q$5:$Q$54=$AB507,$H$5:$P$54,""))-$AB507)</f>
        <v>-</v>
      </c>
      <c r="AP507" s="19"/>
      <c r="AQ507" s="8"/>
      <c r="AR507" s="19"/>
      <c r="AS507" s="19"/>
      <c r="AT507" s="19"/>
      <c r="AU507" s="19"/>
      <c r="AV507" s="19"/>
      <c r="AW507" s="19"/>
      <c r="AX507" s="19"/>
      <c r="AY507" s="19"/>
      <c r="AZ507" s="19"/>
      <c r="BA507" s="19"/>
      <c r="BB507" s="19"/>
      <c r="BP507" s="12"/>
      <c r="BQ507" s="12"/>
      <c r="BR507" s="12"/>
      <c r="BS507" s="76"/>
      <c r="BT507" s="76"/>
    </row>
    <row r="508" spans="1:72">
      <c r="A508" s="19"/>
      <c r="B508" s="19"/>
      <c r="C508" s="19"/>
      <c r="D508" s="19"/>
      <c r="E508" s="89"/>
      <c r="F508" s="89"/>
      <c r="G508" s="19"/>
      <c r="H508" s="90"/>
      <c r="I508" s="90"/>
      <c r="J508" s="19"/>
      <c r="K508" s="19"/>
      <c r="L508" s="19"/>
      <c r="M508" s="19"/>
      <c r="N508" s="19"/>
      <c r="O508" s="19"/>
      <c r="P508" s="19"/>
      <c r="Q508" s="141"/>
      <c r="R508" s="141"/>
      <c r="S508" s="141"/>
      <c r="T508" s="141"/>
      <c r="U508" s="141"/>
      <c r="V508" s="141"/>
      <c r="W508" s="141"/>
      <c r="X508" s="141"/>
      <c r="Y508" s="19"/>
      <c r="Z508" s="19"/>
      <c r="AA508" s="19"/>
      <c r="AB508" s="377">
        <v>2</v>
      </c>
      <c r="AC508" s="385">
        <f t="array" ref="AC508">IF(COUNT(IF($Q$5:$Q$54=$AB508,IF($A$5:$A$54=AC$505,$Q$5:$Q$54,""),""))=0,"-",AVERAGE(IF($Q$5:$Q$54=$AB508,IF($A$5:$A$54=AC$505,$H$5:$P$54,"")))-$AB508)</f>
        <v>0</v>
      </c>
      <c r="AD508" s="385">
        <f t="array" ref="AD508">IF(COUNT(IF($Q$5:$Q$54=$AB508,IF($A$5:$A$54=AD$505,$Q$5:$Q$54,""),""))=0,"-",AVERAGE(IF($Q$5:$Q$54=$AB508,IF($A$5:$A$54=AD$505,$H$5:$P$54,"")))-$AB508)</f>
        <v>0</v>
      </c>
      <c r="AE508" s="385" t="str">
        <f t="array" ref="AE508">IF(COUNT(IF($Q$5:$Q$54=$AB508,IF($A$5:$A$54=AE$505,$Q$5:$Q$54,""),""))=0,"-",AVERAGE(IF($Q$5:$Q$54=$AB508,IF($A$5:$A$54=AE$505,$H$5:$P$54,"")))-$AB508)</f>
        <v>-</v>
      </c>
      <c r="AF508" s="385" t="str">
        <f t="array" ref="AF508">IF(COUNT(IF($Q$5:$Q$54=$AB508,IF($A$5:$A$54=AF$505,$Q$5:$Q$54,""),""))=0,"-",AVERAGE(IF($Q$5:$Q$54=$AB508,IF($A$5:$A$54=AF$505,$H$5:$P$54,"")))-$AB508)</f>
        <v>-</v>
      </c>
      <c r="AG508" s="385" t="str">
        <f t="array" ref="AG508">IF(COUNT(IF($Q$5:$Q$54=$AB508,IF($A$5:$A$54=AG$505,$Q$5:$Q$54,""),""))=0,"-",AVERAGE(IF($Q$5:$Q$54=$AB508,IF($A$5:$A$54=AG$505,$H$5:$P$54,"")))-$AB508)</f>
        <v>-</v>
      </c>
      <c r="AH508" s="385" t="str">
        <f t="array" ref="AH508">IF(COUNT(IF($Q$5:$Q$54=$AB508,IF($A$5:$A$54=AH$505,$Q$5:$Q$54,""),""))=0,"-",AVERAGE(IF($Q$5:$Q$54=$AB508,IF($A$5:$A$54=AH$505,$H$5:$P$54,"")))-$AB508)</f>
        <v>-</v>
      </c>
      <c r="AI508" s="385" t="str">
        <f t="array" ref="AI508">IF(COUNT(IF($Q$5:$Q$54=$AB508,IF($A$5:$A$54=AI$505,$Q$5:$Q$54,""),""))=0,"-",AVERAGE(IF($Q$5:$Q$54=$AB508,IF($A$5:$A$54=AI$505,$H$5:$P$54,"")))-$AB508)</f>
        <v>-</v>
      </c>
      <c r="AJ508" s="385" t="str">
        <f t="array" ref="AJ508">IF(COUNT(IF($Q$5:$Q$54=$AB508,IF($A$5:$A$54=AJ$505,$Q$5:$Q$54,""),""))=0,"-",AVERAGE(IF($Q$5:$Q$54=$AB508,IF($A$5:$A$54=AJ$505,$H$5:$P$54,"")))-$AB508)</f>
        <v>-</v>
      </c>
      <c r="AK508" s="385" t="str">
        <f t="array" ref="AK508">IF(COUNT(IF($Q$5:$Q$54=$AB508,IF($A$5:$A$54=AK$505,$Q$5:$Q$54,""),""))=0,"-",AVERAGE(IF($Q$5:$Q$54=$AB508,IF($A$5:$A$54=AK$505,$H$5:$P$54,"")))-$AB508)</f>
        <v>-</v>
      </c>
      <c r="AL508" s="385" t="str">
        <f t="array" ref="AL508">IF(COUNT(IF($Q$5:$Q$54=$AB508,IF($A$5:$A$54=AL$505,$Q$5:$Q$54,""),""))=0,"-",AVERAGE(IF($Q$5:$Q$54=$AB508,IF($A$5:$A$54=AL$505,$H$5:$P$54,"")))-$AB508)</f>
        <v>-</v>
      </c>
      <c r="AM508" s="385" t="str">
        <f t="array" ref="AM508">IF(COUNT(IF($Q$5:$Q$54=$AB508,IF($A$5:$A$54=AM$505,$Q$5:$Q$54,""),""))=0,"-",AVERAGE(IF($Q$5:$Q$54=$AB508,IF($A$5:$A$54=AM$505,$H$5:$P$54,"")))-$AB508)</f>
        <v>-</v>
      </c>
      <c r="AN508" s="385" t="str">
        <f t="array" ref="AN508">IF(COUNT(IF($Q$5:$Q$54=$AB508,IF($A$5:$A$54=AN$505,$Q$5:$Q$54,""),""))=0,"-",AVERAGE(IF($Q$5:$Q$54=$AB508,IF($A$5:$A$54=AN$505,$H$5:$P$54,"")))-$AB508)</f>
        <v>-</v>
      </c>
      <c r="AO508" s="387">
        <f t="array" ref="AO508">IF(COUNT(AC508:AN508)=0,"-",AVERAGE(IF($Q$5:$Q$54=$AB508,$H$5:$P$54,""))-$AB508)</f>
        <v>0</v>
      </c>
      <c r="AP508" s="19"/>
      <c r="AQ508" s="8"/>
      <c r="AR508" s="19"/>
      <c r="AS508" s="19"/>
      <c r="AT508" s="19"/>
      <c r="AU508" s="19"/>
      <c r="AV508" s="19"/>
      <c r="AW508" s="19"/>
      <c r="AX508" s="19"/>
      <c r="AY508" s="19"/>
      <c r="AZ508" s="19"/>
      <c r="BA508" s="19"/>
      <c r="BB508" s="19"/>
      <c r="BP508" s="12"/>
      <c r="BQ508" s="12"/>
      <c r="BR508" s="12"/>
      <c r="BS508" s="76"/>
      <c r="BT508" s="76"/>
    </row>
    <row r="509" spans="1:72">
      <c r="A509" s="19"/>
      <c r="B509" s="19"/>
      <c r="C509" s="19"/>
      <c r="D509" s="19"/>
      <c r="E509" s="89"/>
      <c r="F509" s="89"/>
      <c r="G509" s="19"/>
      <c r="H509" s="90"/>
      <c r="I509" s="90"/>
      <c r="J509" s="19"/>
      <c r="K509" s="19"/>
      <c r="L509" s="19"/>
      <c r="M509" s="19"/>
      <c r="N509" s="19"/>
      <c r="O509" s="19"/>
      <c r="P509" s="19"/>
      <c r="Q509" s="141"/>
      <c r="R509" s="141"/>
      <c r="S509" s="141"/>
      <c r="T509" s="141"/>
      <c r="U509" s="141"/>
      <c r="V509" s="141"/>
      <c r="W509" s="141"/>
      <c r="X509" s="141"/>
      <c r="Y509" s="19"/>
      <c r="Z509" s="19"/>
      <c r="AA509" s="19"/>
      <c r="AB509" s="377">
        <v>3</v>
      </c>
      <c r="AC509" s="385" t="str">
        <f t="array" ref="AC509">IF(COUNT(IF($Q$5:$Q$54=$AB509,IF($A$5:$A$54=AC$505,$Q$5:$Q$54,""),""))=0,"-",AVERAGE(IF($Q$5:$Q$54=$AB509,IF($A$5:$A$54=AC$505,$H$5:$P$54,"")))-$AB509)</f>
        <v>-</v>
      </c>
      <c r="AD509" s="385">
        <f t="array" ref="AD509">IF(COUNT(IF($Q$5:$Q$54=$AB509,IF($A$5:$A$54=AD$505,$Q$5:$Q$54,""),""))=0,"-",AVERAGE(IF($Q$5:$Q$54=$AB509,IF($A$5:$A$54=AD$505,$H$5:$P$54,"")))-$AB509)</f>
        <v>8.3333333333333481E-2</v>
      </c>
      <c r="AE509" s="385" t="str">
        <f t="array" ref="AE509">IF(COUNT(IF($Q$5:$Q$54=$AB509,IF($A$5:$A$54=AE$505,$Q$5:$Q$54,""),""))=0,"-",AVERAGE(IF($Q$5:$Q$54=$AB509,IF($A$5:$A$54=AE$505,$H$5:$P$54,"")))-$AB509)</f>
        <v>-</v>
      </c>
      <c r="AF509" s="385" t="str">
        <f t="array" ref="AF509">IF(COUNT(IF($Q$5:$Q$54=$AB509,IF($A$5:$A$54=AF$505,$Q$5:$Q$54,""),""))=0,"-",AVERAGE(IF($Q$5:$Q$54=$AB509,IF($A$5:$A$54=AF$505,$H$5:$P$54,"")))-$AB509)</f>
        <v>-</v>
      </c>
      <c r="AG509" s="385" t="str">
        <f t="array" ref="AG509">IF(COUNT(IF($Q$5:$Q$54=$AB509,IF($A$5:$A$54=AG$505,$Q$5:$Q$54,""),""))=0,"-",AVERAGE(IF($Q$5:$Q$54=$AB509,IF($A$5:$A$54=AG$505,$H$5:$P$54,"")))-$AB509)</f>
        <v>-</v>
      </c>
      <c r="AH509" s="385" t="str">
        <f t="array" ref="AH509">IF(COUNT(IF($Q$5:$Q$54=$AB509,IF($A$5:$A$54=AH$505,$Q$5:$Q$54,""),""))=0,"-",AVERAGE(IF($Q$5:$Q$54=$AB509,IF($A$5:$A$54=AH$505,$H$5:$P$54,"")))-$AB509)</f>
        <v>-</v>
      </c>
      <c r="AI509" s="385" t="str">
        <f t="array" ref="AI509">IF(COUNT(IF($Q$5:$Q$54=$AB509,IF($A$5:$A$54=AI$505,$Q$5:$Q$54,""),""))=0,"-",AVERAGE(IF($Q$5:$Q$54=$AB509,IF($A$5:$A$54=AI$505,$H$5:$P$54,"")))-$AB509)</f>
        <v>-</v>
      </c>
      <c r="AJ509" s="385" t="str">
        <f t="array" ref="AJ509">IF(COUNT(IF($Q$5:$Q$54=$AB509,IF($A$5:$A$54=AJ$505,$Q$5:$Q$54,""),""))=0,"-",AVERAGE(IF($Q$5:$Q$54=$AB509,IF($A$5:$A$54=AJ$505,$H$5:$P$54,"")))-$AB509)</f>
        <v>-</v>
      </c>
      <c r="AK509" s="385" t="str">
        <f t="array" ref="AK509">IF(COUNT(IF($Q$5:$Q$54=$AB509,IF($A$5:$A$54=AK$505,$Q$5:$Q$54,""),""))=0,"-",AVERAGE(IF($Q$5:$Q$54=$AB509,IF($A$5:$A$54=AK$505,$H$5:$P$54,"")))-$AB509)</f>
        <v>-</v>
      </c>
      <c r="AL509" s="385" t="str">
        <f t="array" ref="AL509">IF(COUNT(IF($Q$5:$Q$54=$AB509,IF($A$5:$A$54=AL$505,$Q$5:$Q$54,""),""))=0,"-",AVERAGE(IF($Q$5:$Q$54=$AB509,IF($A$5:$A$54=AL$505,$H$5:$P$54,"")))-$AB509)</f>
        <v>-</v>
      </c>
      <c r="AM509" s="385" t="str">
        <f t="array" ref="AM509">IF(COUNT(IF($Q$5:$Q$54=$AB509,IF($A$5:$A$54=AM$505,$Q$5:$Q$54,""),""))=0,"-",AVERAGE(IF($Q$5:$Q$54=$AB509,IF($A$5:$A$54=AM$505,$H$5:$P$54,"")))-$AB509)</f>
        <v>-</v>
      </c>
      <c r="AN509" s="385" t="str">
        <f t="array" ref="AN509">IF(COUNT(IF($Q$5:$Q$54=$AB509,IF($A$5:$A$54=AN$505,$Q$5:$Q$54,""),""))=0,"-",AVERAGE(IF($Q$5:$Q$54=$AB509,IF($A$5:$A$54=AN$505,$H$5:$P$54,"")))-$AB509)</f>
        <v>-</v>
      </c>
      <c r="AO509" s="387">
        <f t="array" ref="AO509">IF(COUNT(AC509:AN509)=0,"-",AVERAGE(IF($Q$5:$Q$54=$AB509,$H$5:$P$54,""))-$AB509)</f>
        <v>8.3333333333333481E-2</v>
      </c>
      <c r="AP509" s="19"/>
      <c r="AQ509" s="8"/>
      <c r="AR509" s="19"/>
      <c r="AS509" s="19"/>
      <c r="AT509" s="19"/>
      <c r="AU509" s="19"/>
      <c r="AV509" s="19"/>
      <c r="AW509" s="19"/>
      <c r="AX509" s="19"/>
      <c r="AY509" s="19"/>
      <c r="AZ509" s="19"/>
      <c r="BA509" s="19"/>
      <c r="BB509" s="19"/>
      <c r="BP509" s="12"/>
      <c r="BQ509" s="12"/>
      <c r="BR509" s="12"/>
      <c r="BS509" s="76"/>
      <c r="BT509" s="76"/>
    </row>
    <row r="510" spans="1:72">
      <c r="A510" s="19"/>
      <c r="B510" s="19"/>
      <c r="C510" s="19"/>
      <c r="D510" s="19"/>
      <c r="E510" s="89"/>
      <c r="F510" s="89"/>
      <c r="G510" s="19"/>
      <c r="H510" s="90"/>
      <c r="I510" s="90"/>
      <c r="J510" s="19"/>
      <c r="K510" s="19"/>
      <c r="L510" s="19"/>
      <c r="M510" s="19"/>
      <c r="N510" s="19"/>
      <c r="O510" s="19"/>
      <c r="P510" s="19"/>
      <c r="Q510" s="141"/>
      <c r="R510" s="141"/>
      <c r="S510" s="141"/>
      <c r="T510" s="141"/>
      <c r="U510" s="141"/>
      <c r="V510" s="141"/>
      <c r="W510" s="141"/>
      <c r="X510" s="141"/>
      <c r="Y510" s="19"/>
      <c r="Z510" s="19"/>
      <c r="AA510" s="19"/>
      <c r="AB510" s="377">
        <v>4</v>
      </c>
      <c r="AC510" s="385" t="str">
        <f t="array" ref="AC510">IF(COUNT(IF($Q$5:$Q$54=$AB510,IF($A$5:$A$54=AC$505,$Q$5:$Q$54,""),""))=0,"-",AVERAGE(IF($Q$5:$Q$54=$AB510,IF($A$5:$A$54=AC$505,$H$5:$P$54,"")))-$AB510)</f>
        <v>-</v>
      </c>
      <c r="AD510" s="385">
        <f t="array" ref="AD510">IF(COUNT(IF($Q$5:$Q$54=$AB510,IF($A$5:$A$54=AD$505,$Q$5:$Q$54,""),""))=0,"-",AVERAGE(IF($Q$5:$Q$54=$AB510,IF($A$5:$A$54=AD$505,$H$5:$P$54,"")))-$AB510)</f>
        <v>1.8867924528302105E-2</v>
      </c>
      <c r="AE510" s="385" t="str">
        <f t="array" ref="AE510">IF(COUNT(IF($Q$5:$Q$54=$AB510,IF($A$5:$A$54=AE$505,$Q$5:$Q$54,""),""))=0,"-",AVERAGE(IF($Q$5:$Q$54=$AB510,IF($A$5:$A$54=AE$505,$H$5:$P$54,"")))-$AB510)</f>
        <v>-</v>
      </c>
      <c r="AF510" s="385" t="str">
        <f t="array" ref="AF510">IF(COUNT(IF($Q$5:$Q$54=$AB510,IF($A$5:$A$54=AF$505,$Q$5:$Q$54,""),""))=0,"-",AVERAGE(IF($Q$5:$Q$54=$AB510,IF($A$5:$A$54=AF$505,$H$5:$P$54,"")))-$AB510)</f>
        <v>-</v>
      </c>
      <c r="AG510" s="385" t="str">
        <f t="array" ref="AG510">IF(COUNT(IF($Q$5:$Q$54=$AB510,IF($A$5:$A$54=AG$505,$Q$5:$Q$54,""),""))=0,"-",AVERAGE(IF($Q$5:$Q$54=$AB510,IF($A$5:$A$54=AG$505,$H$5:$P$54,"")))-$AB510)</f>
        <v>-</v>
      </c>
      <c r="AH510" s="385" t="str">
        <f t="array" ref="AH510">IF(COUNT(IF($Q$5:$Q$54=$AB510,IF($A$5:$A$54=AH$505,$Q$5:$Q$54,""),""))=0,"-",AVERAGE(IF($Q$5:$Q$54=$AB510,IF($A$5:$A$54=AH$505,$H$5:$P$54,"")))-$AB510)</f>
        <v>-</v>
      </c>
      <c r="AI510" s="385" t="str">
        <f t="array" ref="AI510">IF(COUNT(IF($Q$5:$Q$54=$AB510,IF($A$5:$A$54=AI$505,$Q$5:$Q$54,""),""))=0,"-",AVERAGE(IF($Q$5:$Q$54=$AB510,IF($A$5:$A$54=AI$505,$H$5:$P$54,"")))-$AB510)</f>
        <v>-</v>
      </c>
      <c r="AJ510" s="385" t="str">
        <f t="array" ref="AJ510">IF(COUNT(IF($Q$5:$Q$54=$AB510,IF($A$5:$A$54=AJ$505,$Q$5:$Q$54,""),""))=0,"-",AVERAGE(IF($Q$5:$Q$54=$AB510,IF($A$5:$A$54=AJ$505,$H$5:$P$54,"")))-$AB510)</f>
        <v>-</v>
      </c>
      <c r="AK510" s="385" t="str">
        <f t="array" ref="AK510">IF(COUNT(IF($Q$5:$Q$54=$AB510,IF($A$5:$A$54=AK$505,$Q$5:$Q$54,""),""))=0,"-",AVERAGE(IF($Q$5:$Q$54=$AB510,IF($A$5:$A$54=AK$505,$H$5:$P$54,"")))-$AB510)</f>
        <v>-</v>
      </c>
      <c r="AL510" s="385" t="str">
        <f t="array" ref="AL510">IF(COUNT(IF($Q$5:$Q$54=$AB510,IF($A$5:$A$54=AL$505,$Q$5:$Q$54,""),""))=0,"-",AVERAGE(IF($Q$5:$Q$54=$AB510,IF($A$5:$A$54=AL$505,$H$5:$P$54,"")))-$AB510)</f>
        <v>-</v>
      </c>
      <c r="AM510" s="385" t="str">
        <f t="array" ref="AM510">IF(COUNT(IF($Q$5:$Q$54=$AB510,IF($A$5:$A$54=AM$505,$Q$5:$Q$54,""),""))=0,"-",AVERAGE(IF($Q$5:$Q$54=$AB510,IF($A$5:$A$54=AM$505,$H$5:$P$54,"")))-$AB510)</f>
        <v>-</v>
      </c>
      <c r="AN510" s="385" t="str">
        <f t="array" ref="AN510">IF(COUNT(IF($Q$5:$Q$54=$AB510,IF($A$5:$A$54=AN$505,$Q$5:$Q$54,""),""))=0,"-",AVERAGE(IF($Q$5:$Q$54=$AB510,IF($A$5:$A$54=AN$505,$H$5:$P$54,"")))-$AB510)</f>
        <v>-</v>
      </c>
      <c r="AO510" s="387">
        <f t="array" ref="AO510">IF(COUNT(AC510:AN510)=0,"-",AVERAGE(IF($Q$5:$Q$54=$AB510,$H$5:$P$54,""))-$AB510)</f>
        <v>1.8867924528302105E-2</v>
      </c>
      <c r="AP510" s="19"/>
      <c r="AQ510" s="8"/>
      <c r="AR510" s="19"/>
      <c r="AS510" s="19"/>
      <c r="AT510" s="19"/>
      <c r="AU510" s="19"/>
      <c r="AV510" s="19"/>
      <c r="AW510" s="19"/>
      <c r="AX510" s="19"/>
      <c r="AY510" s="19"/>
      <c r="AZ510" s="19"/>
      <c r="BA510" s="19"/>
      <c r="BB510" s="19"/>
      <c r="BP510" s="12"/>
      <c r="BQ510" s="12"/>
      <c r="BR510" s="12"/>
      <c r="BS510" s="76"/>
      <c r="BT510" s="76"/>
    </row>
    <row r="511" spans="1:72">
      <c r="A511" s="19"/>
      <c r="B511" s="19"/>
      <c r="C511" s="19"/>
      <c r="D511" s="19"/>
      <c r="E511" s="89"/>
      <c r="F511" s="89"/>
      <c r="G511" s="19"/>
      <c r="H511" s="90"/>
      <c r="I511" s="90"/>
      <c r="J511" s="19"/>
      <c r="K511" s="19"/>
      <c r="L511" s="19"/>
      <c r="M511" s="19"/>
      <c r="N511" s="19"/>
      <c r="O511" s="19"/>
      <c r="P511" s="19"/>
      <c r="Q511" s="141"/>
      <c r="R511" s="141"/>
      <c r="S511" s="141"/>
      <c r="T511" s="141"/>
      <c r="U511" s="141"/>
      <c r="V511" s="141"/>
      <c r="W511" s="141"/>
      <c r="X511" s="141"/>
      <c r="Y511" s="19"/>
      <c r="Z511" s="19"/>
      <c r="AA511" s="19"/>
      <c r="AB511" s="377">
        <v>5</v>
      </c>
      <c r="AC511" s="385">
        <f t="array" ref="AC511">IF(COUNT(IF($Q$5:$Q$54=$AB511,IF($A$5:$A$54=AC$505,$Q$5:$Q$54,""),""))=0,"-",AVERAGE(IF($Q$5:$Q$54=$AB511,IF($A$5:$A$54=AC$505,$H$5:$P$54,"")))-$AB511)</f>
        <v>0</v>
      </c>
      <c r="AD511" s="385">
        <f t="array" ref="AD511">IF(COUNT(IF($Q$5:$Q$54=$AB511,IF($A$5:$A$54=AD$505,$Q$5:$Q$54,""),""))=0,"-",AVERAGE(IF($Q$5:$Q$54=$AB511,IF($A$5:$A$54=AD$505,$H$5:$P$54,"")))-$AB511)</f>
        <v>3.7037037037037202E-2</v>
      </c>
      <c r="AE511" s="385" t="str">
        <f t="array" ref="AE511">IF(COUNT(IF($Q$5:$Q$54=$AB511,IF($A$5:$A$54=AE$505,$Q$5:$Q$54,""),""))=0,"-",AVERAGE(IF($Q$5:$Q$54=$AB511,IF($A$5:$A$54=AE$505,$H$5:$P$54,"")))-$AB511)</f>
        <v>-</v>
      </c>
      <c r="AF511" s="385" t="str">
        <f t="array" ref="AF511">IF(COUNT(IF($Q$5:$Q$54=$AB511,IF($A$5:$A$54=AF$505,$Q$5:$Q$54,""),""))=0,"-",AVERAGE(IF($Q$5:$Q$54=$AB511,IF($A$5:$A$54=AF$505,$H$5:$P$54,"")))-$AB511)</f>
        <v>-</v>
      </c>
      <c r="AG511" s="385" t="str">
        <f t="array" ref="AG511">IF(COUNT(IF($Q$5:$Q$54=$AB511,IF($A$5:$A$54=AG$505,$Q$5:$Q$54,""),""))=0,"-",AVERAGE(IF($Q$5:$Q$54=$AB511,IF($A$5:$A$54=AG$505,$H$5:$P$54,"")))-$AB511)</f>
        <v>-</v>
      </c>
      <c r="AH511" s="385" t="str">
        <f t="array" ref="AH511">IF(COUNT(IF($Q$5:$Q$54=$AB511,IF($A$5:$A$54=AH$505,$Q$5:$Q$54,""),""))=0,"-",AVERAGE(IF($Q$5:$Q$54=$AB511,IF($A$5:$A$54=AH$505,$H$5:$P$54,"")))-$AB511)</f>
        <v>-</v>
      </c>
      <c r="AI511" s="385" t="str">
        <f t="array" ref="AI511">IF(COUNT(IF($Q$5:$Q$54=$AB511,IF($A$5:$A$54=AI$505,$Q$5:$Q$54,""),""))=0,"-",AVERAGE(IF($Q$5:$Q$54=$AB511,IF($A$5:$A$54=AI$505,$H$5:$P$54,"")))-$AB511)</f>
        <v>-</v>
      </c>
      <c r="AJ511" s="385" t="str">
        <f t="array" ref="AJ511">IF(COUNT(IF($Q$5:$Q$54=$AB511,IF($A$5:$A$54=AJ$505,$Q$5:$Q$54,""),""))=0,"-",AVERAGE(IF($Q$5:$Q$54=$AB511,IF($A$5:$A$54=AJ$505,$H$5:$P$54,"")))-$AB511)</f>
        <v>-</v>
      </c>
      <c r="AK511" s="385" t="str">
        <f t="array" ref="AK511">IF(COUNT(IF($Q$5:$Q$54=$AB511,IF($A$5:$A$54=AK$505,$Q$5:$Q$54,""),""))=0,"-",AVERAGE(IF($Q$5:$Q$54=$AB511,IF($A$5:$A$54=AK$505,$H$5:$P$54,"")))-$AB511)</f>
        <v>-</v>
      </c>
      <c r="AL511" s="385" t="str">
        <f t="array" ref="AL511">IF(COUNT(IF($Q$5:$Q$54=$AB511,IF($A$5:$A$54=AL$505,$Q$5:$Q$54,""),""))=0,"-",AVERAGE(IF($Q$5:$Q$54=$AB511,IF($A$5:$A$54=AL$505,$H$5:$P$54,"")))-$AB511)</f>
        <v>-</v>
      </c>
      <c r="AM511" s="385" t="str">
        <f t="array" ref="AM511">IF(COUNT(IF($Q$5:$Q$54=$AB511,IF($A$5:$A$54=AM$505,$Q$5:$Q$54,""),""))=0,"-",AVERAGE(IF($Q$5:$Q$54=$AB511,IF($A$5:$A$54=AM$505,$H$5:$P$54,"")))-$AB511)</f>
        <v>-</v>
      </c>
      <c r="AN511" s="385" t="str">
        <f t="array" ref="AN511">IF(COUNT(IF($Q$5:$Q$54=$AB511,IF($A$5:$A$54=AN$505,$Q$5:$Q$54,""),""))=0,"-",AVERAGE(IF($Q$5:$Q$54=$AB511,IF($A$5:$A$54=AN$505,$H$5:$P$54,"")))-$AB511)</f>
        <v>-</v>
      </c>
      <c r="AO511" s="387">
        <f t="array" ref="AO511">IF(COUNT(AC511:AN511)=0,"-",AVERAGE(IF($Q$5:$Q$54=$AB511,$H$5:$P$54,""))-$AB511)</f>
        <v>2.2222222222222143E-2</v>
      </c>
      <c r="AP511" s="19"/>
      <c r="AQ511" s="8"/>
      <c r="AR511" s="19"/>
      <c r="AS511" s="19"/>
      <c r="AT511" s="19"/>
      <c r="AU511" s="19"/>
      <c r="AV511" s="19"/>
      <c r="AW511" s="19"/>
      <c r="AX511" s="19"/>
      <c r="AY511" s="19"/>
      <c r="AZ511" s="19"/>
      <c r="BA511" s="19"/>
      <c r="BB511" s="19"/>
      <c r="BP511" s="12"/>
      <c r="BQ511" s="12"/>
      <c r="BR511" s="12"/>
      <c r="BS511" s="76"/>
      <c r="BT511" s="76"/>
    </row>
    <row r="512" spans="1:72">
      <c r="A512" s="19"/>
      <c r="B512" s="19"/>
      <c r="C512" s="19"/>
      <c r="D512" s="19"/>
      <c r="E512" s="89"/>
      <c r="F512" s="89"/>
      <c r="G512" s="19"/>
      <c r="H512" s="90"/>
      <c r="I512" s="90"/>
      <c r="J512" s="19"/>
      <c r="K512" s="19"/>
      <c r="L512" s="19"/>
      <c r="M512" s="19"/>
      <c r="N512" s="19"/>
      <c r="O512" s="19"/>
      <c r="P512" s="19"/>
      <c r="Q512" s="141"/>
      <c r="R512" s="141"/>
      <c r="S512" s="141"/>
      <c r="T512" s="141"/>
      <c r="U512" s="141"/>
      <c r="V512" s="141"/>
      <c r="W512" s="141"/>
      <c r="X512" s="141"/>
      <c r="Y512" s="19"/>
      <c r="Z512" s="19"/>
      <c r="AA512" s="19"/>
      <c r="AB512" s="377">
        <v>6</v>
      </c>
      <c r="AC512" s="385">
        <f t="array" ref="AC512">IF(COUNT(IF($Q$5:$Q$54=$AB512,IF($A$5:$A$54=AC$505,$Q$5:$Q$54,""),""))=0,"-",AVERAGE(IF($Q$5:$Q$54=$AB512,IF($A$5:$A$54=AC$505,$H$5:$P$54,"")))-$AB512)</f>
        <v>-3.7037037037037202E-2</v>
      </c>
      <c r="AD512" s="385">
        <f t="array" ref="AD512">IF(COUNT(IF($Q$5:$Q$54=$AB512,IF($A$5:$A$54=AD$505,$Q$5:$Q$54,""),""))=0,"-",AVERAGE(IF($Q$5:$Q$54=$AB512,IF($A$5:$A$54=AD$505,$H$5:$P$54,"")))-$AB512)</f>
        <v>0</v>
      </c>
      <c r="AE512" s="385" t="str">
        <f t="array" ref="AE512">IF(COUNT(IF($Q$5:$Q$54=$AB512,IF($A$5:$A$54=AE$505,$Q$5:$Q$54,""),""))=0,"-",AVERAGE(IF($Q$5:$Q$54=$AB512,IF($A$5:$A$54=AE$505,$H$5:$P$54,"")))-$AB512)</f>
        <v>-</v>
      </c>
      <c r="AF512" s="385" t="str">
        <f t="array" ref="AF512">IF(COUNT(IF($Q$5:$Q$54=$AB512,IF($A$5:$A$54=AF$505,$Q$5:$Q$54,""),""))=0,"-",AVERAGE(IF($Q$5:$Q$54=$AB512,IF($A$5:$A$54=AF$505,$H$5:$P$54,"")))-$AB512)</f>
        <v>-</v>
      </c>
      <c r="AG512" s="385" t="str">
        <f t="array" ref="AG512">IF(COUNT(IF($Q$5:$Q$54=$AB512,IF($A$5:$A$54=AG$505,$Q$5:$Q$54,""),""))=0,"-",AVERAGE(IF($Q$5:$Q$54=$AB512,IF($A$5:$A$54=AG$505,$H$5:$P$54,"")))-$AB512)</f>
        <v>-</v>
      </c>
      <c r="AH512" s="385" t="str">
        <f t="array" ref="AH512">IF(COUNT(IF($Q$5:$Q$54=$AB512,IF($A$5:$A$54=AH$505,$Q$5:$Q$54,""),""))=0,"-",AVERAGE(IF($Q$5:$Q$54=$AB512,IF($A$5:$A$54=AH$505,$H$5:$P$54,"")))-$AB512)</f>
        <v>-</v>
      </c>
      <c r="AI512" s="385" t="str">
        <f t="array" ref="AI512">IF(COUNT(IF($Q$5:$Q$54=$AB512,IF($A$5:$A$54=AI$505,$Q$5:$Q$54,""),""))=0,"-",AVERAGE(IF($Q$5:$Q$54=$AB512,IF($A$5:$A$54=AI$505,$H$5:$P$54,"")))-$AB512)</f>
        <v>-</v>
      </c>
      <c r="AJ512" s="385" t="str">
        <f t="array" ref="AJ512">IF(COUNT(IF($Q$5:$Q$54=$AB512,IF($A$5:$A$54=AJ$505,$Q$5:$Q$54,""),""))=0,"-",AVERAGE(IF($Q$5:$Q$54=$AB512,IF($A$5:$A$54=AJ$505,$H$5:$P$54,"")))-$AB512)</f>
        <v>-</v>
      </c>
      <c r="AK512" s="385" t="str">
        <f t="array" ref="AK512">IF(COUNT(IF($Q$5:$Q$54=$AB512,IF($A$5:$A$54=AK$505,$Q$5:$Q$54,""),""))=0,"-",AVERAGE(IF($Q$5:$Q$54=$AB512,IF($A$5:$A$54=AK$505,$H$5:$P$54,"")))-$AB512)</f>
        <v>-</v>
      </c>
      <c r="AL512" s="385" t="str">
        <f t="array" ref="AL512">IF(COUNT(IF($Q$5:$Q$54=$AB512,IF($A$5:$A$54=AL$505,$Q$5:$Q$54,""),""))=0,"-",AVERAGE(IF($Q$5:$Q$54=$AB512,IF($A$5:$A$54=AL$505,$H$5:$P$54,"")))-$AB512)</f>
        <v>-</v>
      </c>
      <c r="AM512" s="385" t="str">
        <f t="array" ref="AM512">IF(COUNT(IF($Q$5:$Q$54=$AB512,IF($A$5:$A$54=AM$505,$Q$5:$Q$54,""),""))=0,"-",AVERAGE(IF($Q$5:$Q$54=$AB512,IF($A$5:$A$54=AM$505,$H$5:$P$54,"")))-$AB512)</f>
        <v>-</v>
      </c>
      <c r="AN512" s="385" t="str">
        <f t="array" ref="AN512">IF(COUNT(IF($Q$5:$Q$54=$AB512,IF($A$5:$A$54=AN$505,$Q$5:$Q$54,""),""))=0,"-",AVERAGE(IF($Q$5:$Q$54=$AB512,IF($A$5:$A$54=AN$505,$H$5:$P$54,"")))-$AB512)</f>
        <v>-</v>
      </c>
      <c r="AO512" s="387">
        <f t="array" ref="AO512">IF(COUNT(AC512:AN512)=0,"-",AVERAGE(IF($Q$5:$Q$54=$AB512,$H$5:$P$54,""))-$AB512)</f>
        <v>-2.4691358024691468E-2</v>
      </c>
      <c r="AP512" s="19"/>
      <c r="AQ512" s="8"/>
      <c r="AR512" s="19"/>
      <c r="AS512" s="19"/>
      <c r="AT512" s="19"/>
      <c r="AU512" s="19"/>
      <c r="AV512" s="19"/>
      <c r="AW512" s="19"/>
      <c r="AX512" s="19"/>
      <c r="AY512" s="19"/>
      <c r="AZ512" s="19"/>
      <c r="BA512" s="19"/>
      <c r="BB512" s="19"/>
      <c r="BP512" s="12"/>
      <c r="BQ512" s="12"/>
      <c r="BR512" s="12"/>
      <c r="BS512" s="76"/>
      <c r="BT512" s="76"/>
    </row>
    <row r="513" spans="1:72">
      <c r="A513" s="19"/>
      <c r="B513" s="19"/>
      <c r="C513" s="19"/>
      <c r="D513" s="19"/>
      <c r="E513" s="89"/>
      <c r="F513" s="89"/>
      <c r="G513" s="19"/>
      <c r="H513" s="90"/>
      <c r="I513" s="90"/>
      <c r="J513" s="19"/>
      <c r="K513" s="19"/>
      <c r="L513" s="19"/>
      <c r="M513" s="19"/>
      <c r="N513" s="19"/>
      <c r="O513" s="19"/>
      <c r="P513" s="19"/>
      <c r="Q513" s="141"/>
      <c r="R513" s="141"/>
      <c r="S513" s="141"/>
      <c r="T513" s="141"/>
      <c r="U513" s="141"/>
      <c r="V513" s="141"/>
      <c r="W513" s="141"/>
      <c r="X513" s="141"/>
      <c r="Y513" s="19"/>
      <c r="Z513" s="19"/>
      <c r="AA513" s="19"/>
      <c r="AB513" s="377">
        <v>7</v>
      </c>
      <c r="AC513" s="385">
        <f t="array" ref="AC513">IF(COUNT(IF($Q$5:$Q$54=$AB513,IF($A$5:$A$54=AC$505,$Q$5:$Q$54,""),""))=0,"-",AVERAGE(IF($Q$5:$Q$54=$AB513,IF($A$5:$A$54=AC$505,$H$5:$P$54,"")))-$AB513)</f>
        <v>-5.5555555555555358E-2</v>
      </c>
      <c r="AD513" s="385">
        <f t="array" ref="AD513">IF(COUNT(IF($Q$5:$Q$54=$AB513,IF($A$5:$A$54=AD$505,$Q$5:$Q$54,""),""))=0,"-",AVERAGE(IF($Q$5:$Q$54=$AB513,IF($A$5:$A$54=AD$505,$H$5:$P$54,"")))-$AB513)</f>
        <v>-2.2222222222222143E-2</v>
      </c>
      <c r="AE513" s="385" t="str">
        <f t="array" ref="AE513">IF(COUNT(IF($Q$5:$Q$54=$AB513,IF($A$5:$A$54=AE$505,$Q$5:$Q$54,""),""))=0,"-",AVERAGE(IF($Q$5:$Q$54=$AB513,IF($A$5:$A$54=AE$505,$H$5:$P$54,"")))-$AB513)</f>
        <v>-</v>
      </c>
      <c r="AF513" s="385" t="str">
        <f t="array" ref="AF513">IF(COUNT(IF($Q$5:$Q$54=$AB513,IF($A$5:$A$54=AF$505,$Q$5:$Q$54,""),""))=0,"-",AVERAGE(IF($Q$5:$Q$54=$AB513,IF($A$5:$A$54=AF$505,$H$5:$P$54,"")))-$AB513)</f>
        <v>-</v>
      </c>
      <c r="AG513" s="385" t="str">
        <f t="array" ref="AG513">IF(COUNT(IF($Q$5:$Q$54=$AB513,IF($A$5:$A$54=AG$505,$Q$5:$Q$54,""),""))=0,"-",AVERAGE(IF($Q$5:$Q$54=$AB513,IF($A$5:$A$54=AG$505,$H$5:$P$54,"")))-$AB513)</f>
        <v>-</v>
      </c>
      <c r="AH513" s="385" t="str">
        <f t="array" ref="AH513">IF(COUNT(IF($Q$5:$Q$54=$AB513,IF($A$5:$A$54=AH$505,$Q$5:$Q$54,""),""))=0,"-",AVERAGE(IF($Q$5:$Q$54=$AB513,IF($A$5:$A$54=AH$505,$H$5:$P$54,"")))-$AB513)</f>
        <v>-</v>
      </c>
      <c r="AI513" s="385" t="str">
        <f t="array" ref="AI513">IF(COUNT(IF($Q$5:$Q$54=$AB513,IF($A$5:$A$54=AI$505,$Q$5:$Q$54,""),""))=0,"-",AVERAGE(IF($Q$5:$Q$54=$AB513,IF($A$5:$A$54=AI$505,$H$5:$P$54,"")))-$AB513)</f>
        <v>-</v>
      </c>
      <c r="AJ513" s="385" t="str">
        <f t="array" ref="AJ513">IF(COUNT(IF($Q$5:$Q$54=$AB513,IF($A$5:$A$54=AJ$505,$Q$5:$Q$54,""),""))=0,"-",AVERAGE(IF($Q$5:$Q$54=$AB513,IF($A$5:$A$54=AJ$505,$H$5:$P$54,"")))-$AB513)</f>
        <v>-</v>
      </c>
      <c r="AK513" s="385" t="str">
        <f t="array" ref="AK513">IF(COUNT(IF($Q$5:$Q$54=$AB513,IF($A$5:$A$54=AK$505,$Q$5:$Q$54,""),""))=0,"-",AVERAGE(IF($Q$5:$Q$54=$AB513,IF($A$5:$A$54=AK$505,$H$5:$P$54,"")))-$AB513)</f>
        <v>-</v>
      </c>
      <c r="AL513" s="385" t="str">
        <f t="array" ref="AL513">IF(COUNT(IF($Q$5:$Q$54=$AB513,IF($A$5:$A$54=AL$505,$Q$5:$Q$54,""),""))=0,"-",AVERAGE(IF($Q$5:$Q$54=$AB513,IF($A$5:$A$54=AL$505,$H$5:$P$54,"")))-$AB513)</f>
        <v>-</v>
      </c>
      <c r="AM513" s="385" t="str">
        <f t="array" ref="AM513">IF(COUNT(IF($Q$5:$Q$54=$AB513,IF($A$5:$A$54=AM$505,$Q$5:$Q$54,""),""))=0,"-",AVERAGE(IF($Q$5:$Q$54=$AB513,IF($A$5:$A$54=AM$505,$H$5:$P$54,"")))-$AB513)</f>
        <v>-</v>
      </c>
      <c r="AN513" s="385" t="str">
        <f t="array" ref="AN513">IF(COUNT(IF($Q$5:$Q$54=$AB513,IF($A$5:$A$54=AN$505,$Q$5:$Q$54,""),""))=0,"-",AVERAGE(IF($Q$5:$Q$54=$AB513,IF($A$5:$A$54=AN$505,$H$5:$P$54,"")))-$AB513)</f>
        <v>-</v>
      </c>
      <c r="AO513" s="387">
        <f t="array" ref="AO513">IF(COUNT(AC513:AN513)=0,"-",AVERAGE(IF($Q$5:$Q$54=$AB513,$H$5:$P$54,""))-$AB513)</f>
        <v>-3.1746031746031633E-2</v>
      </c>
      <c r="AP513" s="19"/>
      <c r="AQ513" s="8"/>
      <c r="AR513" s="19"/>
      <c r="AS513" s="19"/>
      <c r="AT513" s="19"/>
      <c r="AU513" s="19"/>
      <c r="AV513" s="19"/>
      <c r="AW513" s="19"/>
      <c r="AX513" s="19"/>
      <c r="AY513" s="19"/>
      <c r="AZ513" s="19"/>
      <c r="BA513" s="19"/>
      <c r="BB513" s="19"/>
      <c r="BP513" s="12"/>
      <c r="BQ513" s="12"/>
      <c r="BR513" s="12"/>
      <c r="BS513" s="76"/>
      <c r="BT513" s="76"/>
    </row>
    <row r="514" spans="1:72">
      <c r="A514" s="19"/>
      <c r="B514" s="19"/>
      <c r="C514" s="19"/>
      <c r="D514" s="19"/>
      <c r="E514" s="89"/>
      <c r="F514" s="89"/>
      <c r="G514" s="19"/>
      <c r="H514" s="90"/>
      <c r="I514" s="90"/>
      <c r="J514" s="19"/>
      <c r="K514" s="19"/>
      <c r="L514" s="19"/>
      <c r="M514" s="19"/>
      <c r="N514" s="19"/>
      <c r="O514" s="19"/>
      <c r="P514" s="19"/>
      <c r="Q514" s="141"/>
      <c r="R514" s="141"/>
      <c r="S514" s="141"/>
      <c r="T514" s="141"/>
      <c r="U514" s="141"/>
      <c r="V514" s="141"/>
      <c r="W514" s="141"/>
      <c r="X514" s="141"/>
      <c r="Y514" s="19"/>
      <c r="Z514" s="19"/>
      <c r="AA514" s="19"/>
      <c r="AB514" s="377">
        <v>8</v>
      </c>
      <c r="AC514" s="385" t="str">
        <f t="array" ref="AC514">IF(COUNT(IF($Q$5:$Q$54=$AB514,IF($A$5:$A$54=AC$505,$Q$5:$Q$54,""),""))=0,"-",AVERAGE(IF($Q$5:$Q$54=$AB514,IF($A$5:$A$54=AC$505,$H$5:$P$54,"")))-$AB514)</f>
        <v>-</v>
      </c>
      <c r="AD514" s="385">
        <f t="array" ref="AD514">IF(COUNT(IF($Q$5:$Q$54=$AB514,IF($A$5:$A$54=AD$505,$Q$5:$Q$54,""),""))=0,"-",AVERAGE(IF($Q$5:$Q$54=$AB514,IF($A$5:$A$54=AD$505,$H$5:$P$54,"")))-$AB514)</f>
        <v>-5.5555555555555358E-2</v>
      </c>
      <c r="AE514" s="385" t="str">
        <f t="array" ref="AE514">IF(COUNT(IF($Q$5:$Q$54=$AB514,IF($A$5:$A$54=AE$505,$Q$5:$Q$54,""),""))=0,"-",AVERAGE(IF($Q$5:$Q$54=$AB514,IF($A$5:$A$54=AE$505,$H$5:$P$54,"")))-$AB514)</f>
        <v>-</v>
      </c>
      <c r="AF514" s="385" t="str">
        <f t="array" ref="AF514">IF(COUNT(IF($Q$5:$Q$54=$AB514,IF($A$5:$A$54=AF$505,$Q$5:$Q$54,""),""))=0,"-",AVERAGE(IF($Q$5:$Q$54=$AB514,IF($A$5:$A$54=AF$505,$H$5:$P$54,"")))-$AB514)</f>
        <v>-</v>
      </c>
      <c r="AG514" s="385" t="str">
        <f t="array" ref="AG514">IF(COUNT(IF($Q$5:$Q$54=$AB514,IF($A$5:$A$54=AG$505,$Q$5:$Q$54,""),""))=0,"-",AVERAGE(IF($Q$5:$Q$54=$AB514,IF($A$5:$A$54=AG$505,$H$5:$P$54,"")))-$AB514)</f>
        <v>-</v>
      </c>
      <c r="AH514" s="385" t="str">
        <f t="array" ref="AH514">IF(COUNT(IF($Q$5:$Q$54=$AB514,IF($A$5:$A$54=AH$505,$Q$5:$Q$54,""),""))=0,"-",AVERAGE(IF($Q$5:$Q$54=$AB514,IF($A$5:$A$54=AH$505,$H$5:$P$54,"")))-$AB514)</f>
        <v>-</v>
      </c>
      <c r="AI514" s="385" t="str">
        <f t="array" ref="AI514">IF(COUNT(IF($Q$5:$Q$54=$AB514,IF($A$5:$A$54=AI$505,$Q$5:$Q$54,""),""))=0,"-",AVERAGE(IF($Q$5:$Q$54=$AB514,IF($A$5:$A$54=AI$505,$H$5:$P$54,"")))-$AB514)</f>
        <v>-</v>
      </c>
      <c r="AJ514" s="385" t="str">
        <f t="array" ref="AJ514">IF(COUNT(IF($Q$5:$Q$54=$AB514,IF($A$5:$A$54=AJ$505,$Q$5:$Q$54,""),""))=0,"-",AVERAGE(IF($Q$5:$Q$54=$AB514,IF($A$5:$A$54=AJ$505,$H$5:$P$54,"")))-$AB514)</f>
        <v>-</v>
      </c>
      <c r="AK514" s="385" t="str">
        <f t="array" ref="AK514">IF(COUNT(IF($Q$5:$Q$54=$AB514,IF($A$5:$A$54=AK$505,$Q$5:$Q$54,""),""))=0,"-",AVERAGE(IF($Q$5:$Q$54=$AB514,IF($A$5:$A$54=AK$505,$H$5:$P$54,"")))-$AB514)</f>
        <v>-</v>
      </c>
      <c r="AL514" s="385" t="str">
        <f t="array" ref="AL514">IF(COUNT(IF($Q$5:$Q$54=$AB514,IF($A$5:$A$54=AL$505,$Q$5:$Q$54,""),""))=0,"-",AVERAGE(IF($Q$5:$Q$54=$AB514,IF($A$5:$A$54=AL$505,$H$5:$P$54,"")))-$AB514)</f>
        <v>-</v>
      </c>
      <c r="AM514" s="385" t="str">
        <f t="array" ref="AM514">IF(COUNT(IF($Q$5:$Q$54=$AB514,IF($A$5:$A$54=AM$505,$Q$5:$Q$54,""),""))=0,"-",AVERAGE(IF($Q$5:$Q$54=$AB514,IF($A$5:$A$54=AM$505,$H$5:$P$54,"")))-$AB514)</f>
        <v>-</v>
      </c>
      <c r="AN514" s="385" t="str">
        <f t="array" ref="AN514">IF(COUNT(IF($Q$5:$Q$54=$AB514,IF($A$5:$A$54=AN$505,$Q$5:$Q$54,""),""))=0,"-",AVERAGE(IF($Q$5:$Q$54=$AB514,IF($A$5:$A$54=AN$505,$H$5:$P$54,"")))-$AB514)</f>
        <v>-</v>
      </c>
      <c r="AO514" s="387">
        <f t="array" ref="AO514">IF(COUNT(AC514:AN514)=0,"-",AVERAGE(IF($Q$5:$Q$54=$AB514,$H$5:$P$54,""))-$AB514)</f>
        <v>-5.5555555555555358E-2</v>
      </c>
      <c r="AP514" s="19"/>
      <c r="AQ514" s="8"/>
      <c r="AR514" s="19"/>
      <c r="AS514" s="19"/>
      <c r="AT514" s="19"/>
      <c r="AU514" s="19"/>
      <c r="AV514" s="19"/>
      <c r="AW514" s="19"/>
      <c r="AX514" s="19"/>
      <c r="AY514" s="19"/>
      <c r="AZ514" s="19"/>
      <c r="BA514" s="19"/>
      <c r="BB514" s="19"/>
      <c r="BP514" s="12"/>
      <c r="BQ514" s="12"/>
      <c r="BR514" s="12"/>
      <c r="BS514" s="76"/>
      <c r="BT514" s="76"/>
    </row>
    <row r="515" spans="1:72">
      <c r="A515" s="19"/>
      <c r="B515" s="19"/>
      <c r="C515" s="19"/>
      <c r="D515" s="19"/>
      <c r="E515" s="89"/>
      <c r="F515" s="89"/>
      <c r="G515" s="19"/>
      <c r="H515" s="90"/>
      <c r="I515" s="90"/>
      <c r="J515" s="19"/>
      <c r="K515" s="19"/>
      <c r="L515" s="19"/>
      <c r="M515" s="19"/>
      <c r="N515" s="19"/>
      <c r="O515" s="19"/>
      <c r="P515" s="19"/>
      <c r="Q515" s="141"/>
      <c r="R515" s="141"/>
      <c r="S515" s="141"/>
      <c r="T515" s="141"/>
      <c r="U515" s="141"/>
      <c r="V515" s="141"/>
      <c r="W515" s="141"/>
      <c r="X515" s="141"/>
      <c r="Y515" s="19"/>
      <c r="Z515" s="19"/>
      <c r="AA515" s="19"/>
      <c r="AB515" s="377">
        <v>9</v>
      </c>
      <c r="AC515" s="385" t="str">
        <f t="array" ref="AC515">IF(COUNT(IF($Q$5:$Q$54=$AB515,IF($A$5:$A$54=AC$505,$Q$5:$Q$54,""),""))=0,"-",AVERAGE(IF($Q$5:$Q$54=$AB515,IF($A$5:$A$54=AC$505,$H$5:$P$54,"")))-$AB515)</f>
        <v>-</v>
      </c>
      <c r="AD515" s="385">
        <f t="array" ref="AD515">IF(COUNT(IF($Q$5:$Q$54=$AB515,IF($A$5:$A$54=AD$505,$Q$5:$Q$54,""),""))=0,"-",AVERAGE(IF($Q$5:$Q$54=$AB515,IF($A$5:$A$54=AD$505,$H$5:$P$54,"")))-$AB515)</f>
        <v>5.5555555555555358E-2</v>
      </c>
      <c r="AE515" s="385" t="str">
        <f t="array" ref="AE515">IF(COUNT(IF($Q$5:$Q$54=$AB515,IF($A$5:$A$54=AE$505,$Q$5:$Q$54,""),""))=0,"-",AVERAGE(IF($Q$5:$Q$54=$AB515,IF($A$5:$A$54=AE$505,$H$5:$P$54,"")))-$AB515)</f>
        <v>-</v>
      </c>
      <c r="AF515" s="385" t="str">
        <f t="array" ref="AF515">IF(COUNT(IF($Q$5:$Q$54=$AB515,IF($A$5:$A$54=AF$505,$Q$5:$Q$54,""),""))=0,"-",AVERAGE(IF($Q$5:$Q$54=$AB515,IF($A$5:$A$54=AF$505,$H$5:$P$54,"")))-$AB515)</f>
        <v>-</v>
      </c>
      <c r="AG515" s="385" t="str">
        <f t="array" ref="AG515">IF(COUNT(IF($Q$5:$Q$54=$AB515,IF($A$5:$A$54=AG$505,$Q$5:$Q$54,""),""))=0,"-",AVERAGE(IF($Q$5:$Q$54=$AB515,IF($A$5:$A$54=AG$505,$H$5:$P$54,"")))-$AB515)</f>
        <v>-</v>
      </c>
      <c r="AH515" s="385" t="str">
        <f t="array" ref="AH515">IF(COUNT(IF($Q$5:$Q$54=$AB515,IF($A$5:$A$54=AH$505,$Q$5:$Q$54,""),""))=0,"-",AVERAGE(IF($Q$5:$Q$54=$AB515,IF($A$5:$A$54=AH$505,$H$5:$P$54,"")))-$AB515)</f>
        <v>-</v>
      </c>
      <c r="AI515" s="385" t="str">
        <f t="array" ref="AI515">IF(COUNT(IF($Q$5:$Q$54=$AB515,IF($A$5:$A$54=AI$505,$Q$5:$Q$54,""),""))=0,"-",AVERAGE(IF($Q$5:$Q$54=$AB515,IF($A$5:$A$54=AI$505,$H$5:$P$54,"")))-$AB515)</f>
        <v>-</v>
      </c>
      <c r="AJ515" s="385" t="str">
        <f t="array" ref="AJ515">IF(COUNT(IF($Q$5:$Q$54=$AB515,IF($A$5:$A$54=AJ$505,$Q$5:$Q$54,""),""))=0,"-",AVERAGE(IF($Q$5:$Q$54=$AB515,IF($A$5:$A$54=AJ$505,$H$5:$P$54,"")))-$AB515)</f>
        <v>-</v>
      </c>
      <c r="AK515" s="385" t="str">
        <f t="array" ref="AK515">IF(COUNT(IF($Q$5:$Q$54=$AB515,IF($A$5:$A$54=AK$505,$Q$5:$Q$54,""),""))=0,"-",AVERAGE(IF($Q$5:$Q$54=$AB515,IF($A$5:$A$54=AK$505,$H$5:$P$54,"")))-$AB515)</f>
        <v>-</v>
      </c>
      <c r="AL515" s="385" t="str">
        <f t="array" ref="AL515">IF(COUNT(IF($Q$5:$Q$54=$AB515,IF($A$5:$A$54=AL$505,$Q$5:$Q$54,""),""))=0,"-",AVERAGE(IF($Q$5:$Q$54=$AB515,IF($A$5:$A$54=AL$505,$H$5:$P$54,"")))-$AB515)</f>
        <v>-</v>
      </c>
      <c r="AM515" s="385" t="str">
        <f t="array" ref="AM515">IF(COUNT(IF($Q$5:$Q$54=$AB515,IF($A$5:$A$54=AM$505,$Q$5:$Q$54,""),""))=0,"-",AVERAGE(IF($Q$5:$Q$54=$AB515,IF($A$5:$A$54=AM$505,$H$5:$P$54,"")))-$AB515)</f>
        <v>-</v>
      </c>
      <c r="AN515" s="385" t="str">
        <f t="array" ref="AN515">IF(COUNT(IF($Q$5:$Q$54=$AB515,IF($A$5:$A$54=AN$505,$Q$5:$Q$54,""),""))=0,"-",AVERAGE(IF($Q$5:$Q$54=$AB515,IF($A$5:$A$54=AN$505,$H$5:$P$54,"")))-$AB515)</f>
        <v>-</v>
      </c>
      <c r="AO515" s="387">
        <f t="array" ref="AO515">IF(COUNT(AC515:AN515)=0,"-",AVERAGE(IF($Q$5:$Q$54=$AB515,$H$5:$P$54,""))-$AB515)</f>
        <v>5.5555555555555358E-2</v>
      </c>
      <c r="AP515" s="19"/>
      <c r="AQ515" s="8"/>
      <c r="AR515" s="19"/>
      <c r="AS515" s="19"/>
      <c r="AT515" s="19"/>
      <c r="AU515" s="19"/>
      <c r="AV515" s="19"/>
      <c r="AW515" s="19"/>
      <c r="AX515" s="19"/>
      <c r="AY515" s="19"/>
      <c r="AZ515" s="19"/>
      <c r="BA515" s="19"/>
      <c r="BB515" s="19"/>
      <c r="BP515" s="12"/>
      <c r="BQ515" s="12"/>
      <c r="BR515" s="12"/>
      <c r="BS515" s="76"/>
      <c r="BT515" s="76"/>
    </row>
    <row r="516" spans="1:72">
      <c r="A516" s="19"/>
      <c r="B516" s="19"/>
      <c r="C516" s="19"/>
      <c r="D516" s="19"/>
      <c r="E516" s="89"/>
      <c r="F516" s="89"/>
      <c r="G516" s="19"/>
      <c r="H516" s="90"/>
      <c r="I516" s="90"/>
      <c r="J516" s="19"/>
      <c r="K516" s="19"/>
      <c r="L516" s="19"/>
      <c r="M516" s="19"/>
      <c r="N516" s="19"/>
      <c r="O516" s="19"/>
      <c r="P516" s="19"/>
      <c r="Q516" s="141"/>
      <c r="R516" s="141"/>
      <c r="S516" s="141"/>
      <c r="T516" s="141"/>
      <c r="U516" s="141"/>
      <c r="V516" s="141"/>
      <c r="W516" s="141"/>
      <c r="X516" s="141"/>
      <c r="Y516" s="19"/>
      <c r="Z516" s="19"/>
      <c r="AA516" s="19"/>
      <c r="AB516" s="377">
        <v>10</v>
      </c>
      <c r="AC516" s="385" t="str">
        <f t="array" ref="AC516">IF(COUNT(IF($Q$5:$Q$54=$AB516,IF($A$5:$A$54=AC$505,$Q$5:$Q$54,""),""))=0,"-",AVERAGE(IF($Q$5:$Q$54=$AB516,IF($A$5:$A$54=AC$505,$H$5:$P$54,"")))-$AB516)</f>
        <v>-</v>
      </c>
      <c r="AD516" s="385">
        <f t="array" ref="AD516">IF(COUNT(IF($Q$5:$Q$54=$AB516,IF($A$5:$A$54=AD$505,$Q$5:$Q$54,""),""))=0,"-",AVERAGE(IF($Q$5:$Q$54=$AB516,IF($A$5:$A$54=AD$505,$H$5:$P$54,"")))-$AB516)</f>
        <v>5.714285714285694E-2</v>
      </c>
      <c r="AE516" s="385" t="str">
        <f t="array" ref="AE516">IF(COUNT(IF($Q$5:$Q$54=$AB516,IF($A$5:$A$54=AE$505,$Q$5:$Q$54,""),""))=0,"-",AVERAGE(IF($Q$5:$Q$54=$AB516,IF($A$5:$A$54=AE$505,$H$5:$P$54,"")))-$AB516)</f>
        <v>-</v>
      </c>
      <c r="AF516" s="385" t="str">
        <f t="array" ref="AF516">IF(COUNT(IF($Q$5:$Q$54=$AB516,IF($A$5:$A$54=AF$505,$Q$5:$Q$54,""),""))=0,"-",AVERAGE(IF($Q$5:$Q$54=$AB516,IF($A$5:$A$54=AF$505,$H$5:$P$54,"")))-$AB516)</f>
        <v>-</v>
      </c>
      <c r="AG516" s="385" t="str">
        <f t="array" ref="AG516">IF(COUNT(IF($Q$5:$Q$54=$AB516,IF($A$5:$A$54=AG$505,$Q$5:$Q$54,""),""))=0,"-",AVERAGE(IF($Q$5:$Q$54=$AB516,IF($A$5:$A$54=AG$505,$H$5:$P$54,"")))-$AB516)</f>
        <v>-</v>
      </c>
      <c r="AH516" s="385" t="str">
        <f t="array" ref="AH516">IF(COUNT(IF($Q$5:$Q$54=$AB516,IF($A$5:$A$54=AH$505,$Q$5:$Q$54,""),""))=0,"-",AVERAGE(IF($Q$5:$Q$54=$AB516,IF($A$5:$A$54=AH$505,$H$5:$P$54,"")))-$AB516)</f>
        <v>-</v>
      </c>
      <c r="AI516" s="385" t="str">
        <f t="array" ref="AI516">IF(COUNT(IF($Q$5:$Q$54=$AB516,IF($A$5:$A$54=AI$505,$Q$5:$Q$54,""),""))=0,"-",AVERAGE(IF($Q$5:$Q$54=$AB516,IF($A$5:$A$54=AI$505,$H$5:$P$54,"")))-$AB516)</f>
        <v>-</v>
      </c>
      <c r="AJ516" s="385" t="str">
        <f t="array" ref="AJ516">IF(COUNT(IF($Q$5:$Q$54=$AB516,IF($A$5:$A$54=AJ$505,$Q$5:$Q$54,""),""))=0,"-",AVERAGE(IF($Q$5:$Q$54=$AB516,IF($A$5:$A$54=AJ$505,$H$5:$P$54,"")))-$AB516)</f>
        <v>-</v>
      </c>
      <c r="AK516" s="385" t="str">
        <f t="array" ref="AK516">IF(COUNT(IF($Q$5:$Q$54=$AB516,IF($A$5:$A$54=AK$505,$Q$5:$Q$54,""),""))=0,"-",AVERAGE(IF($Q$5:$Q$54=$AB516,IF($A$5:$A$54=AK$505,$H$5:$P$54,"")))-$AB516)</f>
        <v>-</v>
      </c>
      <c r="AL516" s="385" t="str">
        <f t="array" ref="AL516">IF(COUNT(IF($Q$5:$Q$54=$AB516,IF($A$5:$A$54=AL$505,$Q$5:$Q$54,""),""))=0,"-",AVERAGE(IF($Q$5:$Q$54=$AB516,IF($A$5:$A$54=AL$505,$H$5:$P$54,"")))-$AB516)</f>
        <v>-</v>
      </c>
      <c r="AM516" s="385" t="str">
        <f t="array" ref="AM516">IF(COUNT(IF($Q$5:$Q$54=$AB516,IF($A$5:$A$54=AM$505,$Q$5:$Q$54,""),""))=0,"-",AVERAGE(IF($Q$5:$Q$54=$AB516,IF($A$5:$A$54=AM$505,$H$5:$P$54,"")))-$AB516)</f>
        <v>-</v>
      </c>
      <c r="AN516" s="385" t="str">
        <f t="array" ref="AN516">IF(COUNT(IF($Q$5:$Q$54=$AB516,IF($A$5:$A$54=AN$505,$Q$5:$Q$54,""),""))=0,"-",AVERAGE(IF($Q$5:$Q$54=$AB516,IF($A$5:$A$54=AN$505,$H$5:$P$54,"")))-$AB516)</f>
        <v>-</v>
      </c>
      <c r="AO516" s="387">
        <f t="array" ref="AO516">IF(COUNT(AC516:AN516)=0,"-",AVERAGE(IF($Q$5:$Q$54=$AB516,$H$5:$P$54,""))-$AB516)</f>
        <v>5.714285714285694E-2</v>
      </c>
      <c r="AP516" s="19"/>
      <c r="AQ516" s="8"/>
      <c r="AR516" s="19"/>
      <c r="AS516" s="19"/>
      <c r="AT516" s="19"/>
      <c r="AU516" s="19"/>
      <c r="AV516" s="19"/>
      <c r="AW516" s="19"/>
      <c r="AX516" s="19"/>
      <c r="AY516" s="19"/>
      <c r="AZ516" s="19"/>
      <c r="BA516" s="19"/>
      <c r="BB516" s="19"/>
      <c r="BP516" s="12"/>
      <c r="BQ516" s="12"/>
      <c r="BR516" s="12"/>
      <c r="BS516" s="76"/>
      <c r="BT516" s="76"/>
    </row>
    <row r="517" spans="1:72">
      <c r="A517" s="19"/>
      <c r="B517" s="19"/>
      <c r="C517" s="19"/>
      <c r="D517" s="19"/>
      <c r="E517" s="89"/>
      <c r="F517" s="89"/>
      <c r="G517" s="19"/>
      <c r="H517" s="90"/>
      <c r="I517" s="90"/>
      <c r="J517" s="19"/>
      <c r="K517" s="19"/>
      <c r="L517" s="19"/>
      <c r="M517" s="19"/>
      <c r="N517" s="19"/>
      <c r="O517" s="19"/>
      <c r="P517" s="19"/>
      <c r="Q517" s="141"/>
      <c r="R517" s="141"/>
      <c r="S517" s="141"/>
      <c r="T517" s="141"/>
      <c r="U517" s="141"/>
      <c r="V517" s="141"/>
      <c r="W517" s="141"/>
      <c r="X517" s="141"/>
      <c r="Y517" s="19"/>
      <c r="Z517" s="19"/>
      <c r="AA517" s="19"/>
      <c r="AB517" s="377">
        <v>11</v>
      </c>
      <c r="AC517" s="385" t="str">
        <f t="array" ref="AC517">IF(COUNT(IF($Q$5:$Q$54=$AB517,IF($A$5:$A$54=AC$505,$Q$5:$Q$54,""),""))=0,"-",AVERAGE(IF($Q$5:$Q$54=$AB517,IF($A$5:$A$54=AC$505,$H$5:$P$54,"")))-$AB517)</f>
        <v>-</v>
      </c>
      <c r="AD517" s="385">
        <f t="array" ref="AD517">IF(COUNT(IF($Q$5:$Q$54=$AB517,IF($A$5:$A$54=AD$505,$Q$5:$Q$54,""),""))=0,"-",AVERAGE(IF($Q$5:$Q$54=$AB517,IF($A$5:$A$54=AD$505,$H$5:$P$54,"")))-$AB517)</f>
        <v>0.11538461538461497</v>
      </c>
      <c r="AE517" s="385" t="str">
        <f t="array" ref="AE517">IF(COUNT(IF($Q$5:$Q$54=$AB517,IF($A$5:$A$54=AE$505,$Q$5:$Q$54,""),""))=0,"-",AVERAGE(IF($Q$5:$Q$54=$AB517,IF($A$5:$A$54=AE$505,$H$5:$P$54,"")))-$AB517)</f>
        <v>-</v>
      </c>
      <c r="AF517" s="385" t="str">
        <f t="array" ref="AF517">IF(COUNT(IF($Q$5:$Q$54=$AB517,IF($A$5:$A$54=AF$505,$Q$5:$Q$54,""),""))=0,"-",AVERAGE(IF($Q$5:$Q$54=$AB517,IF($A$5:$A$54=AF$505,$H$5:$P$54,"")))-$AB517)</f>
        <v>-</v>
      </c>
      <c r="AG517" s="385" t="str">
        <f t="array" ref="AG517">IF(COUNT(IF($Q$5:$Q$54=$AB517,IF($A$5:$A$54=AG$505,$Q$5:$Q$54,""),""))=0,"-",AVERAGE(IF($Q$5:$Q$54=$AB517,IF($A$5:$A$54=AG$505,$H$5:$P$54,"")))-$AB517)</f>
        <v>-</v>
      </c>
      <c r="AH517" s="385" t="str">
        <f t="array" ref="AH517">IF(COUNT(IF($Q$5:$Q$54=$AB517,IF($A$5:$A$54=AH$505,$Q$5:$Q$54,""),""))=0,"-",AVERAGE(IF($Q$5:$Q$54=$AB517,IF($A$5:$A$54=AH$505,$H$5:$P$54,"")))-$AB517)</f>
        <v>-</v>
      </c>
      <c r="AI517" s="385" t="str">
        <f t="array" ref="AI517">IF(COUNT(IF($Q$5:$Q$54=$AB517,IF($A$5:$A$54=AI$505,$Q$5:$Q$54,""),""))=0,"-",AVERAGE(IF($Q$5:$Q$54=$AB517,IF($A$5:$A$54=AI$505,$H$5:$P$54,"")))-$AB517)</f>
        <v>-</v>
      </c>
      <c r="AJ517" s="385" t="str">
        <f t="array" ref="AJ517">IF(COUNT(IF($Q$5:$Q$54=$AB517,IF($A$5:$A$54=AJ$505,$Q$5:$Q$54,""),""))=0,"-",AVERAGE(IF($Q$5:$Q$54=$AB517,IF($A$5:$A$54=AJ$505,$H$5:$P$54,"")))-$AB517)</f>
        <v>-</v>
      </c>
      <c r="AK517" s="385" t="str">
        <f t="array" ref="AK517">IF(COUNT(IF($Q$5:$Q$54=$AB517,IF($A$5:$A$54=AK$505,$Q$5:$Q$54,""),""))=0,"-",AVERAGE(IF($Q$5:$Q$54=$AB517,IF($A$5:$A$54=AK$505,$H$5:$P$54,"")))-$AB517)</f>
        <v>-</v>
      </c>
      <c r="AL517" s="385" t="str">
        <f t="array" ref="AL517">IF(COUNT(IF($Q$5:$Q$54=$AB517,IF($A$5:$A$54=AL$505,$Q$5:$Q$54,""),""))=0,"-",AVERAGE(IF($Q$5:$Q$54=$AB517,IF($A$5:$A$54=AL$505,$H$5:$P$54,"")))-$AB517)</f>
        <v>-</v>
      </c>
      <c r="AM517" s="385" t="str">
        <f t="array" ref="AM517">IF(COUNT(IF($Q$5:$Q$54=$AB517,IF($A$5:$A$54=AM$505,$Q$5:$Q$54,""),""))=0,"-",AVERAGE(IF($Q$5:$Q$54=$AB517,IF($A$5:$A$54=AM$505,$H$5:$P$54,"")))-$AB517)</f>
        <v>-</v>
      </c>
      <c r="AN517" s="385" t="str">
        <f t="array" ref="AN517">IF(COUNT(IF($Q$5:$Q$54=$AB517,IF($A$5:$A$54=AN$505,$Q$5:$Q$54,""),""))=0,"-",AVERAGE(IF($Q$5:$Q$54=$AB517,IF($A$5:$A$54=AN$505,$H$5:$P$54,"")))-$AB517)</f>
        <v>-</v>
      </c>
      <c r="AO517" s="387">
        <f t="array" ref="AO517">IF(COUNT(AC517:AN517)=0,"-",AVERAGE(IF($Q$5:$Q$54=$AB517,$H$5:$P$54,""))-$AB517)</f>
        <v>0.11538461538461497</v>
      </c>
      <c r="AP517" s="19"/>
      <c r="AQ517" s="8"/>
      <c r="AR517" s="19"/>
      <c r="AS517" s="19"/>
      <c r="AT517" s="19"/>
      <c r="AU517" s="19"/>
      <c r="AV517" s="19"/>
      <c r="AW517" s="19"/>
      <c r="AX517" s="19"/>
      <c r="AY517" s="19"/>
      <c r="AZ517" s="19"/>
      <c r="BA517" s="19"/>
      <c r="BB517" s="19"/>
      <c r="BP517" s="12"/>
      <c r="BQ517" s="12"/>
      <c r="BR517" s="12"/>
      <c r="BS517" s="76"/>
      <c r="BT517" s="76"/>
    </row>
    <row r="518" spans="1:72">
      <c r="A518" s="19"/>
      <c r="B518" s="19"/>
      <c r="C518" s="19"/>
      <c r="D518" s="19"/>
      <c r="E518" s="89"/>
      <c r="F518" s="89"/>
      <c r="G518" s="19"/>
      <c r="H518" s="90"/>
      <c r="I518" s="90"/>
      <c r="J518" s="19"/>
      <c r="K518" s="19"/>
      <c r="L518" s="19"/>
      <c r="M518" s="19"/>
      <c r="N518" s="19"/>
      <c r="O518" s="19"/>
      <c r="P518" s="19"/>
      <c r="Q518" s="141"/>
      <c r="R518" s="141"/>
      <c r="S518" s="141"/>
      <c r="T518" s="141"/>
      <c r="U518" s="141"/>
      <c r="V518" s="141"/>
      <c r="W518" s="141"/>
      <c r="X518" s="141"/>
      <c r="Y518" s="19"/>
      <c r="Z518" s="19"/>
      <c r="AA518" s="19"/>
      <c r="AB518" s="377">
        <v>12</v>
      </c>
      <c r="AC518" s="385" t="str">
        <f t="array" ref="AC518">IF(COUNT(IF($Q$5:$Q$54=$AB518,IF($A$5:$A$54=AC$505,$Q$5:$Q$54,""),""))=0,"-",AVERAGE(IF($Q$5:$Q$54=$AB518,IF($A$5:$A$54=AC$505,$H$5:$P$54,"")))-$AB518)</f>
        <v>-</v>
      </c>
      <c r="AD518" s="385">
        <f t="array" ref="AD518">IF(COUNT(IF($Q$5:$Q$54=$AB518,IF($A$5:$A$54=AD$505,$Q$5:$Q$54,""),""))=0,"-",AVERAGE(IF($Q$5:$Q$54=$AB518,IF($A$5:$A$54=AD$505,$H$5:$P$54,"")))-$AB518)</f>
        <v>-0.44444444444444464</v>
      </c>
      <c r="AE518" s="385" t="str">
        <f t="array" ref="AE518">IF(COUNT(IF($Q$5:$Q$54=$AB518,IF($A$5:$A$54=AE$505,$Q$5:$Q$54,""),""))=0,"-",AVERAGE(IF($Q$5:$Q$54=$AB518,IF($A$5:$A$54=AE$505,$H$5:$P$54,"")))-$AB518)</f>
        <v>-</v>
      </c>
      <c r="AF518" s="385" t="str">
        <f t="array" ref="AF518">IF(COUNT(IF($Q$5:$Q$54=$AB518,IF($A$5:$A$54=AF$505,$Q$5:$Q$54,""),""))=0,"-",AVERAGE(IF($Q$5:$Q$54=$AB518,IF($A$5:$A$54=AF$505,$H$5:$P$54,"")))-$AB518)</f>
        <v>-</v>
      </c>
      <c r="AG518" s="385" t="str">
        <f t="array" ref="AG518">IF(COUNT(IF($Q$5:$Q$54=$AB518,IF($A$5:$A$54=AG$505,$Q$5:$Q$54,""),""))=0,"-",AVERAGE(IF($Q$5:$Q$54=$AB518,IF($A$5:$A$54=AG$505,$H$5:$P$54,"")))-$AB518)</f>
        <v>-</v>
      </c>
      <c r="AH518" s="385" t="str">
        <f t="array" ref="AH518">IF(COUNT(IF($Q$5:$Q$54=$AB518,IF($A$5:$A$54=AH$505,$Q$5:$Q$54,""),""))=0,"-",AVERAGE(IF($Q$5:$Q$54=$AB518,IF($A$5:$A$54=AH$505,$H$5:$P$54,"")))-$AB518)</f>
        <v>-</v>
      </c>
      <c r="AI518" s="385" t="str">
        <f t="array" ref="AI518">IF(COUNT(IF($Q$5:$Q$54=$AB518,IF($A$5:$A$54=AI$505,$Q$5:$Q$54,""),""))=0,"-",AVERAGE(IF($Q$5:$Q$54=$AB518,IF($A$5:$A$54=AI$505,$H$5:$P$54,"")))-$AB518)</f>
        <v>-</v>
      </c>
      <c r="AJ518" s="385" t="str">
        <f t="array" ref="AJ518">IF(COUNT(IF($Q$5:$Q$54=$AB518,IF($A$5:$A$54=AJ$505,$Q$5:$Q$54,""),""))=0,"-",AVERAGE(IF($Q$5:$Q$54=$AB518,IF($A$5:$A$54=AJ$505,$H$5:$P$54,"")))-$AB518)</f>
        <v>-</v>
      </c>
      <c r="AK518" s="385" t="str">
        <f t="array" ref="AK518">IF(COUNT(IF($Q$5:$Q$54=$AB518,IF($A$5:$A$54=AK$505,$Q$5:$Q$54,""),""))=0,"-",AVERAGE(IF($Q$5:$Q$54=$AB518,IF($A$5:$A$54=AK$505,$H$5:$P$54,"")))-$AB518)</f>
        <v>-</v>
      </c>
      <c r="AL518" s="385" t="str">
        <f t="array" ref="AL518">IF(COUNT(IF($Q$5:$Q$54=$AB518,IF($A$5:$A$54=AL$505,$Q$5:$Q$54,""),""))=0,"-",AVERAGE(IF($Q$5:$Q$54=$AB518,IF($A$5:$A$54=AL$505,$H$5:$P$54,"")))-$AB518)</f>
        <v>-</v>
      </c>
      <c r="AM518" s="385" t="str">
        <f t="array" ref="AM518">IF(COUNT(IF($Q$5:$Q$54=$AB518,IF($A$5:$A$54=AM$505,$Q$5:$Q$54,""),""))=0,"-",AVERAGE(IF($Q$5:$Q$54=$AB518,IF($A$5:$A$54=AM$505,$H$5:$P$54,"")))-$AB518)</f>
        <v>-</v>
      </c>
      <c r="AN518" s="385" t="str">
        <f t="array" ref="AN518">IF(COUNT(IF($Q$5:$Q$54=$AB518,IF($A$5:$A$54=AN$505,$Q$5:$Q$54,""),""))=0,"-",AVERAGE(IF($Q$5:$Q$54=$AB518,IF($A$5:$A$54=AN$505,$H$5:$P$54,"")))-$AB518)</f>
        <v>-</v>
      </c>
      <c r="AO518" s="387">
        <f t="array" ref="AO518">IF(COUNT(AC518:AN518)=0,"-",AVERAGE(IF($Q$5:$Q$54=$AB518,$H$5:$P$54,""))-$AB518)</f>
        <v>-0.44444444444444464</v>
      </c>
      <c r="AP518" s="19"/>
      <c r="AQ518" s="8"/>
      <c r="AR518" s="19"/>
      <c r="AS518" s="19"/>
      <c r="AT518" s="19"/>
      <c r="AU518" s="19"/>
      <c r="AV518" s="19"/>
      <c r="AW518" s="19"/>
      <c r="AX518" s="19"/>
      <c r="AY518" s="19"/>
      <c r="AZ518" s="19"/>
      <c r="BA518" s="19"/>
      <c r="BB518" s="19"/>
      <c r="BP518" s="12"/>
      <c r="BQ518" s="12"/>
      <c r="BR518" s="12"/>
      <c r="BS518" s="76"/>
      <c r="BT518" s="76"/>
    </row>
    <row r="519" spans="1:72">
      <c r="A519" s="19"/>
      <c r="B519" s="19"/>
      <c r="C519" s="19"/>
      <c r="D519" s="19"/>
      <c r="E519" s="89"/>
      <c r="F519" s="89"/>
      <c r="G519" s="19"/>
      <c r="H519" s="90"/>
      <c r="I519" s="90"/>
      <c r="J519" s="19"/>
      <c r="K519" s="19"/>
      <c r="L519" s="19"/>
      <c r="M519" s="19"/>
      <c r="N519" s="19"/>
      <c r="O519" s="19"/>
      <c r="P519" s="19"/>
      <c r="Q519" s="141"/>
      <c r="R519" s="141"/>
      <c r="S519" s="141"/>
      <c r="T519" s="141"/>
      <c r="U519" s="141"/>
      <c r="V519" s="141"/>
      <c r="W519" s="141"/>
      <c r="X519" s="141"/>
      <c r="Y519" s="19"/>
      <c r="Z519" s="19"/>
      <c r="AA519" s="19"/>
      <c r="AB519" s="377">
        <v>13</v>
      </c>
      <c r="AC519" s="385" t="str">
        <f t="array" ref="AC519">IF(COUNT(IF($Q$5:$Q$54=$AB519,IF($A$5:$A$54=AC$505,$Q$5:$Q$54,""),""))=0,"-",AVERAGE(IF($Q$5:$Q$54=$AB519,IF($A$5:$A$54=AC$505,$H$5:$P$54,"")))-$AB519)</f>
        <v>-</v>
      </c>
      <c r="AD519" s="385" t="str">
        <f t="array" ref="AD519">IF(COUNT(IF($Q$5:$Q$54=$AB519,IF($A$5:$A$54=AD$505,$Q$5:$Q$54,""),""))=0,"-",AVERAGE(IF($Q$5:$Q$54=$AB519,IF($A$5:$A$54=AD$505,$H$5:$P$54,"")))-$AB519)</f>
        <v>-</v>
      </c>
      <c r="AE519" s="385" t="str">
        <f t="array" ref="AE519">IF(COUNT(IF($Q$5:$Q$54=$AB519,IF($A$5:$A$54=AE$505,$Q$5:$Q$54,""),""))=0,"-",AVERAGE(IF($Q$5:$Q$54=$AB519,IF($A$5:$A$54=AE$505,$H$5:$P$54,"")))-$AB519)</f>
        <v>-</v>
      </c>
      <c r="AF519" s="385" t="str">
        <f t="array" ref="AF519">IF(COUNT(IF($Q$5:$Q$54=$AB519,IF($A$5:$A$54=AF$505,$Q$5:$Q$54,""),""))=0,"-",AVERAGE(IF($Q$5:$Q$54=$AB519,IF($A$5:$A$54=AF$505,$H$5:$P$54,"")))-$AB519)</f>
        <v>-</v>
      </c>
      <c r="AG519" s="385" t="str">
        <f t="array" ref="AG519">IF(COUNT(IF($Q$5:$Q$54=$AB519,IF($A$5:$A$54=AG$505,$Q$5:$Q$54,""),""))=0,"-",AVERAGE(IF($Q$5:$Q$54=$AB519,IF($A$5:$A$54=AG$505,$H$5:$P$54,"")))-$AB519)</f>
        <v>-</v>
      </c>
      <c r="AH519" s="385" t="str">
        <f t="array" ref="AH519">IF(COUNT(IF($Q$5:$Q$54=$AB519,IF($A$5:$A$54=AH$505,$Q$5:$Q$54,""),""))=0,"-",AVERAGE(IF($Q$5:$Q$54=$AB519,IF($A$5:$A$54=AH$505,$H$5:$P$54,"")))-$AB519)</f>
        <v>-</v>
      </c>
      <c r="AI519" s="385" t="str">
        <f t="array" ref="AI519">IF(COUNT(IF($Q$5:$Q$54=$AB519,IF($A$5:$A$54=AI$505,$Q$5:$Q$54,""),""))=0,"-",AVERAGE(IF($Q$5:$Q$54=$AB519,IF($A$5:$A$54=AI$505,$H$5:$P$54,"")))-$AB519)</f>
        <v>-</v>
      </c>
      <c r="AJ519" s="385" t="str">
        <f t="array" ref="AJ519">IF(COUNT(IF($Q$5:$Q$54=$AB519,IF($A$5:$A$54=AJ$505,$Q$5:$Q$54,""),""))=0,"-",AVERAGE(IF($Q$5:$Q$54=$AB519,IF($A$5:$A$54=AJ$505,$H$5:$P$54,"")))-$AB519)</f>
        <v>-</v>
      </c>
      <c r="AK519" s="385" t="str">
        <f t="array" ref="AK519">IF(COUNT(IF($Q$5:$Q$54=$AB519,IF($A$5:$A$54=AK$505,$Q$5:$Q$54,""),""))=0,"-",AVERAGE(IF($Q$5:$Q$54=$AB519,IF($A$5:$A$54=AK$505,$H$5:$P$54,"")))-$AB519)</f>
        <v>-</v>
      </c>
      <c r="AL519" s="385" t="str">
        <f t="array" ref="AL519">IF(COUNT(IF($Q$5:$Q$54=$AB519,IF($A$5:$A$54=AL$505,$Q$5:$Q$54,""),""))=0,"-",AVERAGE(IF($Q$5:$Q$54=$AB519,IF($A$5:$A$54=AL$505,$H$5:$P$54,"")))-$AB519)</f>
        <v>-</v>
      </c>
      <c r="AM519" s="385" t="str">
        <f t="array" ref="AM519">IF(COUNT(IF($Q$5:$Q$54=$AB519,IF($A$5:$A$54=AM$505,$Q$5:$Q$54,""),""))=0,"-",AVERAGE(IF($Q$5:$Q$54=$AB519,IF($A$5:$A$54=AM$505,$H$5:$P$54,"")))-$AB519)</f>
        <v>-</v>
      </c>
      <c r="AN519" s="385" t="str">
        <f t="array" ref="AN519">IF(COUNT(IF($Q$5:$Q$54=$AB519,IF($A$5:$A$54=AN$505,$Q$5:$Q$54,""),""))=0,"-",AVERAGE(IF($Q$5:$Q$54=$AB519,IF($A$5:$A$54=AN$505,$H$5:$P$54,"")))-$AB519)</f>
        <v>-</v>
      </c>
      <c r="AO519" s="387" t="str">
        <f t="array" ref="AO519">IF(COUNT(AC519:AN519)=0,"-",AVERAGE(IF($Q$5:$Q$54=$AB519,$H$5:$P$54,""))-$AB519)</f>
        <v>-</v>
      </c>
      <c r="AP519" s="19"/>
      <c r="AQ519" s="8"/>
      <c r="AR519" s="19"/>
      <c r="AS519" s="19"/>
      <c r="AT519" s="19"/>
      <c r="AU519" s="19"/>
      <c r="AV519" s="19"/>
      <c r="AW519" s="19"/>
      <c r="AX519" s="19"/>
      <c r="AY519" s="19"/>
      <c r="AZ519" s="19"/>
      <c r="BA519" s="19"/>
      <c r="BB519" s="19"/>
      <c r="BP519" s="12"/>
      <c r="BQ519" s="12"/>
      <c r="BR519" s="12"/>
      <c r="BS519" s="76"/>
      <c r="BT519" s="76"/>
    </row>
    <row r="520" spans="1:72">
      <c r="A520" s="19"/>
      <c r="B520" s="19"/>
      <c r="C520" s="19"/>
      <c r="D520" s="19"/>
      <c r="E520" s="89"/>
      <c r="F520" s="89"/>
      <c r="G520" s="19"/>
      <c r="H520" s="90"/>
      <c r="I520" s="90"/>
      <c r="J520" s="19"/>
      <c r="K520" s="19"/>
      <c r="L520" s="19"/>
      <c r="M520" s="19"/>
      <c r="N520" s="19"/>
      <c r="O520" s="19"/>
      <c r="P520" s="19"/>
      <c r="Q520" s="141"/>
      <c r="R520" s="141"/>
      <c r="S520" s="141"/>
      <c r="T520" s="141"/>
      <c r="U520" s="141"/>
      <c r="V520" s="141"/>
      <c r="W520" s="141"/>
      <c r="X520" s="141"/>
      <c r="Y520" s="19"/>
      <c r="Z520" s="19"/>
      <c r="AA520" s="19"/>
      <c r="AB520" s="377">
        <v>14</v>
      </c>
      <c r="AC520" s="385" t="str">
        <f t="array" ref="AC520">IF(COUNT(IF($Q$5:$Q$54=$AB520,IF($A$5:$A$54=AC$505,$Q$5:$Q$54,""),""))=0,"-",AVERAGE(IF($Q$5:$Q$54=$AB520,IF($A$5:$A$54=AC$505,$H$5:$P$54,"")))-$AB520)</f>
        <v>-</v>
      </c>
      <c r="AD520" s="385" t="str">
        <f t="array" ref="AD520">IF(COUNT(IF($Q$5:$Q$54=$AB520,IF($A$5:$A$54=AD$505,$Q$5:$Q$54,""),""))=0,"-",AVERAGE(IF($Q$5:$Q$54=$AB520,IF($A$5:$A$54=AD$505,$H$5:$P$54,"")))-$AB520)</f>
        <v>-</v>
      </c>
      <c r="AE520" s="385" t="str">
        <f t="array" ref="AE520">IF(COUNT(IF($Q$5:$Q$54=$AB520,IF($A$5:$A$54=AE$505,$Q$5:$Q$54,""),""))=0,"-",AVERAGE(IF($Q$5:$Q$54=$AB520,IF($A$5:$A$54=AE$505,$H$5:$P$54,"")))-$AB520)</f>
        <v>-</v>
      </c>
      <c r="AF520" s="385" t="str">
        <f t="array" ref="AF520">IF(COUNT(IF($Q$5:$Q$54=$AB520,IF($A$5:$A$54=AF$505,$Q$5:$Q$54,""),""))=0,"-",AVERAGE(IF($Q$5:$Q$54=$AB520,IF($A$5:$A$54=AF$505,$H$5:$P$54,"")))-$AB520)</f>
        <v>-</v>
      </c>
      <c r="AG520" s="385" t="str">
        <f t="array" ref="AG520">IF(COUNT(IF($Q$5:$Q$54=$AB520,IF($A$5:$A$54=AG$505,$Q$5:$Q$54,""),""))=0,"-",AVERAGE(IF($Q$5:$Q$54=$AB520,IF($A$5:$A$54=AG$505,$H$5:$P$54,"")))-$AB520)</f>
        <v>-</v>
      </c>
      <c r="AH520" s="385" t="str">
        <f t="array" ref="AH520">IF(COUNT(IF($Q$5:$Q$54=$AB520,IF($A$5:$A$54=AH$505,$Q$5:$Q$54,""),""))=0,"-",AVERAGE(IF($Q$5:$Q$54=$AB520,IF($A$5:$A$54=AH$505,$H$5:$P$54,"")))-$AB520)</f>
        <v>-</v>
      </c>
      <c r="AI520" s="385" t="str">
        <f t="array" ref="AI520">IF(COUNT(IF($Q$5:$Q$54=$AB520,IF($A$5:$A$54=AI$505,$Q$5:$Q$54,""),""))=0,"-",AVERAGE(IF($Q$5:$Q$54=$AB520,IF($A$5:$A$54=AI$505,$H$5:$P$54,"")))-$AB520)</f>
        <v>-</v>
      </c>
      <c r="AJ520" s="385" t="str">
        <f t="array" ref="AJ520">IF(COUNT(IF($Q$5:$Q$54=$AB520,IF($A$5:$A$54=AJ$505,$Q$5:$Q$54,""),""))=0,"-",AVERAGE(IF($Q$5:$Q$54=$AB520,IF($A$5:$A$54=AJ$505,$H$5:$P$54,"")))-$AB520)</f>
        <v>-</v>
      </c>
      <c r="AK520" s="385" t="str">
        <f t="array" ref="AK520">IF(COUNT(IF($Q$5:$Q$54=$AB520,IF($A$5:$A$54=AK$505,$Q$5:$Q$54,""),""))=0,"-",AVERAGE(IF($Q$5:$Q$54=$AB520,IF($A$5:$A$54=AK$505,$H$5:$P$54,"")))-$AB520)</f>
        <v>-</v>
      </c>
      <c r="AL520" s="385" t="str">
        <f t="array" ref="AL520">IF(COUNT(IF($Q$5:$Q$54=$AB520,IF($A$5:$A$54=AL$505,$Q$5:$Q$54,""),""))=0,"-",AVERAGE(IF($Q$5:$Q$54=$AB520,IF($A$5:$A$54=AL$505,$H$5:$P$54,"")))-$AB520)</f>
        <v>-</v>
      </c>
      <c r="AM520" s="385" t="str">
        <f t="array" ref="AM520">IF(COUNT(IF($Q$5:$Q$54=$AB520,IF($A$5:$A$54=AM$505,$Q$5:$Q$54,""),""))=0,"-",AVERAGE(IF($Q$5:$Q$54=$AB520,IF($A$5:$A$54=AM$505,$H$5:$P$54,"")))-$AB520)</f>
        <v>-</v>
      </c>
      <c r="AN520" s="385" t="str">
        <f t="array" ref="AN520">IF(COUNT(IF($Q$5:$Q$54=$AB520,IF($A$5:$A$54=AN$505,$Q$5:$Q$54,""),""))=0,"-",AVERAGE(IF($Q$5:$Q$54=$AB520,IF($A$5:$A$54=AN$505,$H$5:$P$54,"")))-$AB520)</f>
        <v>-</v>
      </c>
      <c r="AO520" s="387" t="str">
        <f t="array" ref="AO520">IF(COUNT(AC520:AN520)=0,"-",AVERAGE(IF($Q$5:$Q$54=$AB520,$H$5:$P$54,""))-$AB520)</f>
        <v>-</v>
      </c>
      <c r="AP520" s="19"/>
      <c r="AQ520" s="8"/>
      <c r="AR520" s="19"/>
      <c r="AS520" s="19"/>
      <c r="AT520" s="19"/>
      <c r="AU520" s="19"/>
      <c r="AV520" s="19"/>
      <c r="AW520" s="19"/>
      <c r="AX520" s="19"/>
      <c r="AY520" s="19"/>
      <c r="AZ520" s="19"/>
      <c r="BA520" s="19"/>
      <c r="BB520" s="19"/>
      <c r="BP520" s="12"/>
      <c r="BQ520" s="12"/>
      <c r="BR520" s="12"/>
      <c r="BS520" s="76"/>
      <c r="BT520" s="76"/>
    </row>
    <row r="521" spans="1:72">
      <c r="A521" s="19"/>
      <c r="B521" s="19"/>
      <c r="C521" s="19"/>
      <c r="D521" s="19"/>
      <c r="E521" s="89"/>
      <c r="F521" s="89"/>
      <c r="G521" s="19"/>
      <c r="H521" s="90"/>
      <c r="I521" s="90"/>
      <c r="J521" s="19"/>
      <c r="K521" s="19"/>
      <c r="L521" s="19"/>
      <c r="M521" s="19"/>
      <c r="N521" s="19"/>
      <c r="O521" s="19"/>
      <c r="P521" s="19"/>
      <c r="Q521" s="141"/>
      <c r="R521" s="141"/>
      <c r="S521" s="141"/>
      <c r="T521" s="141"/>
      <c r="U521" s="141"/>
      <c r="V521" s="141"/>
      <c r="W521" s="141"/>
      <c r="X521" s="141"/>
      <c r="Y521" s="19"/>
      <c r="Z521" s="19"/>
      <c r="AA521" s="19"/>
      <c r="AB521" s="377">
        <v>15</v>
      </c>
      <c r="AC521" s="385" t="str">
        <f t="array" ref="AC521">IF(COUNT(IF($Q$5:$Q$54=$AB521,IF($A$5:$A$54=AC$505,$Q$5:$Q$54,""),""))=0,"-",AVERAGE(IF($Q$5:$Q$54=$AB521,IF($A$5:$A$54=AC$505,$H$5:$P$54,"")))-$AB521)</f>
        <v>-</v>
      </c>
      <c r="AD521" s="385">
        <f t="array" ref="AD521">IF(COUNT(IF($Q$5:$Q$54=$AB521,IF($A$5:$A$54=AD$505,$Q$5:$Q$54,""),""))=0,"-",AVERAGE(IF($Q$5:$Q$54=$AB521,IF($A$5:$A$54=AD$505,$H$5:$P$54,"")))-$AB521)</f>
        <v>1</v>
      </c>
      <c r="AE521" s="385" t="str">
        <f t="array" ref="AE521">IF(COUNT(IF($Q$5:$Q$54=$AB521,IF($A$5:$A$54=AE$505,$Q$5:$Q$54,""),""))=0,"-",AVERAGE(IF($Q$5:$Q$54=$AB521,IF($A$5:$A$54=AE$505,$H$5:$P$54,"")))-$AB521)</f>
        <v>-</v>
      </c>
      <c r="AF521" s="385" t="str">
        <f t="array" ref="AF521">IF(COUNT(IF($Q$5:$Q$54=$AB521,IF($A$5:$A$54=AF$505,$Q$5:$Q$54,""),""))=0,"-",AVERAGE(IF($Q$5:$Q$54=$AB521,IF($A$5:$A$54=AF$505,$H$5:$P$54,"")))-$AB521)</f>
        <v>-</v>
      </c>
      <c r="AG521" s="385" t="str">
        <f t="array" ref="AG521">IF(COUNT(IF($Q$5:$Q$54=$AB521,IF($A$5:$A$54=AG$505,$Q$5:$Q$54,""),""))=0,"-",AVERAGE(IF($Q$5:$Q$54=$AB521,IF($A$5:$A$54=AG$505,$H$5:$P$54,"")))-$AB521)</f>
        <v>-</v>
      </c>
      <c r="AH521" s="385" t="str">
        <f t="array" ref="AH521">IF(COUNT(IF($Q$5:$Q$54=$AB521,IF($A$5:$A$54=AH$505,$Q$5:$Q$54,""),""))=0,"-",AVERAGE(IF($Q$5:$Q$54=$AB521,IF($A$5:$A$54=AH$505,$H$5:$P$54,"")))-$AB521)</f>
        <v>-</v>
      </c>
      <c r="AI521" s="385" t="str">
        <f t="array" ref="AI521">IF(COUNT(IF($Q$5:$Q$54=$AB521,IF($A$5:$A$54=AI$505,$Q$5:$Q$54,""),""))=0,"-",AVERAGE(IF($Q$5:$Q$54=$AB521,IF($A$5:$A$54=AI$505,$H$5:$P$54,"")))-$AB521)</f>
        <v>-</v>
      </c>
      <c r="AJ521" s="385" t="str">
        <f t="array" ref="AJ521">IF(COUNT(IF($Q$5:$Q$54=$AB521,IF($A$5:$A$54=AJ$505,$Q$5:$Q$54,""),""))=0,"-",AVERAGE(IF($Q$5:$Q$54=$AB521,IF($A$5:$A$54=AJ$505,$H$5:$P$54,"")))-$AB521)</f>
        <v>-</v>
      </c>
      <c r="AK521" s="385" t="str">
        <f t="array" ref="AK521">IF(COUNT(IF($Q$5:$Q$54=$AB521,IF($A$5:$A$54=AK$505,$Q$5:$Q$54,""),""))=0,"-",AVERAGE(IF($Q$5:$Q$54=$AB521,IF($A$5:$A$54=AK$505,$H$5:$P$54,"")))-$AB521)</f>
        <v>-</v>
      </c>
      <c r="AL521" s="385" t="str">
        <f t="array" ref="AL521">IF(COUNT(IF($Q$5:$Q$54=$AB521,IF($A$5:$A$54=AL$505,$Q$5:$Q$54,""),""))=0,"-",AVERAGE(IF($Q$5:$Q$54=$AB521,IF($A$5:$A$54=AL$505,$H$5:$P$54,"")))-$AB521)</f>
        <v>-</v>
      </c>
      <c r="AM521" s="385" t="str">
        <f t="array" ref="AM521">IF(COUNT(IF($Q$5:$Q$54=$AB521,IF($A$5:$A$54=AM$505,$Q$5:$Q$54,""),""))=0,"-",AVERAGE(IF($Q$5:$Q$54=$AB521,IF($A$5:$A$54=AM$505,$H$5:$P$54,"")))-$AB521)</f>
        <v>-</v>
      </c>
      <c r="AN521" s="385" t="str">
        <f t="array" ref="AN521">IF(COUNT(IF($Q$5:$Q$54=$AB521,IF($A$5:$A$54=AN$505,$Q$5:$Q$54,""),""))=0,"-",AVERAGE(IF($Q$5:$Q$54=$AB521,IF($A$5:$A$54=AN$505,$H$5:$P$54,"")))-$AB521)</f>
        <v>-</v>
      </c>
      <c r="AO521" s="388">
        <f t="array" ref="AO521">IF(COUNT(AC521:AN521)=0,"-",AVERAGE(IF($Q$5:$Q$54=$AB521,$H$5:$P$54,""))-$AB521)</f>
        <v>1</v>
      </c>
      <c r="AP521" s="19"/>
      <c r="AQ521" s="8"/>
      <c r="AR521" s="19"/>
      <c r="AS521" s="19"/>
      <c r="AT521" s="19"/>
      <c r="AU521" s="19"/>
      <c r="AV521" s="19"/>
      <c r="AW521" s="19"/>
      <c r="AX521" s="19"/>
      <c r="AY521" s="19"/>
      <c r="AZ521" s="19"/>
      <c r="BA521" s="19"/>
      <c r="BB521" s="19"/>
      <c r="BP521" s="12"/>
      <c r="BQ521" s="12"/>
      <c r="BR521" s="12"/>
      <c r="BS521" s="76"/>
      <c r="BT521" s="76"/>
    </row>
    <row r="522" spans="1:72">
      <c r="A522" s="19"/>
      <c r="B522" s="19"/>
      <c r="C522" s="19"/>
      <c r="D522" s="19"/>
      <c r="E522" s="89"/>
      <c r="F522" s="89"/>
      <c r="G522" s="19"/>
      <c r="H522" s="90"/>
      <c r="I522" s="90"/>
      <c r="J522" s="19"/>
      <c r="K522" s="19"/>
      <c r="L522" s="19"/>
      <c r="M522" s="19"/>
      <c r="N522" s="19"/>
      <c r="O522" s="19"/>
      <c r="P522" s="19"/>
      <c r="Q522" s="141"/>
      <c r="R522" s="141"/>
      <c r="S522" s="141"/>
      <c r="T522" s="141"/>
      <c r="U522" s="141"/>
      <c r="V522" s="141"/>
      <c r="W522" s="141"/>
      <c r="X522" s="141"/>
      <c r="Y522" s="19"/>
      <c r="Z522" s="19"/>
      <c r="AA522" s="19"/>
      <c r="AB522" s="424" t="s">
        <v>5</v>
      </c>
      <c r="AC522" s="390">
        <f>IF(COUNT(AC506:AC521)=0,"-",SUMPRODUCT(AC506:AC521,AC440:AC455)/AC456)</f>
        <v>-2.5641025641025685E-2</v>
      </c>
      <c r="AD522" s="391">
        <f t="shared" ref="AD522:AO522" si="50">IF(COUNT(AD506:AD521)=0,"-",SUMPRODUCT(AD506:AD521,AD440:AD455)/AD456)</f>
        <v>3.9613799991158508E-2</v>
      </c>
      <c r="AE522" s="391" t="str">
        <f t="shared" si="50"/>
        <v>-</v>
      </c>
      <c r="AF522" s="391" t="str">
        <f t="shared" si="50"/>
        <v>-</v>
      </c>
      <c r="AG522" s="391" t="str">
        <f t="shared" si="50"/>
        <v>-</v>
      </c>
      <c r="AH522" s="391" t="str">
        <f t="shared" si="50"/>
        <v>-</v>
      </c>
      <c r="AI522" s="391" t="str">
        <f t="shared" si="50"/>
        <v>-</v>
      </c>
      <c r="AJ522" s="391" t="str">
        <f t="shared" si="50"/>
        <v>-</v>
      </c>
      <c r="AK522" s="391" t="str">
        <f t="shared" si="50"/>
        <v>-</v>
      </c>
      <c r="AL522" s="391" t="str">
        <f t="shared" si="50"/>
        <v>-</v>
      </c>
      <c r="AM522" s="391" t="str">
        <f t="shared" si="50"/>
        <v>-</v>
      </c>
      <c r="AN522" s="392" t="str">
        <f t="shared" si="50"/>
        <v>-</v>
      </c>
      <c r="AO522" s="393">
        <f t="shared" si="50"/>
        <v>2.26475453267906E-2</v>
      </c>
      <c r="AP522" s="19"/>
      <c r="AQ522" s="8"/>
      <c r="AR522" s="19"/>
      <c r="AS522" s="19"/>
      <c r="AT522" s="19"/>
      <c r="AU522" s="19"/>
      <c r="AV522" s="19"/>
      <c r="AW522" s="19"/>
      <c r="AX522" s="19"/>
      <c r="AY522" s="19"/>
      <c r="AZ522" s="19"/>
      <c r="BA522" s="19"/>
      <c r="BB522" s="19"/>
      <c r="BP522" s="12"/>
      <c r="BQ522" s="12"/>
      <c r="BR522" s="12"/>
      <c r="BS522" s="76"/>
      <c r="BT522" s="76"/>
    </row>
    <row r="523" spans="1:72">
      <c r="A523" s="19"/>
      <c r="B523" s="19"/>
      <c r="C523" s="19"/>
      <c r="D523" s="19"/>
      <c r="E523" s="89"/>
      <c r="F523" s="89"/>
      <c r="G523" s="19"/>
      <c r="H523" s="90"/>
      <c r="I523" s="90"/>
      <c r="J523" s="19"/>
      <c r="K523" s="19"/>
      <c r="L523" s="19"/>
      <c r="M523" s="19"/>
      <c r="N523" s="19"/>
      <c r="O523" s="19"/>
      <c r="P523" s="19"/>
      <c r="Q523" s="141"/>
      <c r="R523" s="141"/>
      <c r="S523" s="141"/>
      <c r="T523" s="141"/>
      <c r="U523" s="141"/>
      <c r="V523" s="141"/>
      <c r="W523" s="141"/>
      <c r="X523" s="141"/>
      <c r="Y523" s="19"/>
      <c r="Z523" s="19"/>
      <c r="AA523" s="19"/>
      <c r="AB523" s="367" t="s">
        <v>88</v>
      </c>
      <c r="AC523" s="118"/>
      <c r="AD523" s="118"/>
      <c r="AE523" s="118"/>
      <c r="AF523" s="118"/>
      <c r="AG523" s="118"/>
      <c r="AH523" s="118"/>
      <c r="AI523" s="118"/>
      <c r="AJ523" s="118"/>
      <c r="AK523" s="118"/>
      <c r="AL523" s="118"/>
      <c r="AM523" s="118"/>
      <c r="AN523" s="118"/>
      <c r="AO523" s="118"/>
      <c r="AP523" s="19"/>
      <c r="AQ523" s="8"/>
      <c r="AR523" s="19"/>
      <c r="AS523" s="19"/>
      <c r="AT523" s="19"/>
      <c r="AU523" s="19"/>
      <c r="AV523" s="19"/>
      <c r="AW523" s="19"/>
      <c r="AX523" s="19"/>
      <c r="AY523" s="19"/>
      <c r="AZ523" s="19"/>
      <c r="BA523" s="19"/>
      <c r="BB523" s="19"/>
      <c r="BP523" s="12"/>
      <c r="BQ523" s="12"/>
      <c r="BR523" s="12"/>
      <c r="BS523" s="76"/>
      <c r="BT523" s="76"/>
    </row>
    <row r="524" spans="1:72">
      <c r="A524" s="19"/>
      <c r="B524" s="19"/>
      <c r="C524" s="19"/>
      <c r="D524" s="19"/>
      <c r="E524" s="89"/>
      <c r="F524" s="89"/>
      <c r="G524" s="19"/>
      <c r="H524" s="90"/>
      <c r="I524" s="90"/>
      <c r="J524" s="19"/>
      <c r="K524" s="19"/>
      <c r="L524" s="19"/>
      <c r="M524" s="19"/>
      <c r="N524" s="19"/>
      <c r="O524" s="19"/>
      <c r="P524" s="19"/>
      <c r="Q524" s="141"/>
      <c r="R524" s="141"/>
      <c r="S524" s="141"/>
      <c r="T524" s="141"/>
      <c r="U524" s="141"/>
      <c r="V524" s="141"/>
      <c r="W524" s="141"/>
      <c r="X524" s="141"/>
      <c r="Y524" s="19"/>
      <c r="Z524" s="19"/>
      <c r="AA524" s="19"/>
      <c r="AB524" s="19"/>
      <c r="AC524" s="19"/>
      <c r="AD524" s="19"/>
      <c r="AE524" s="19"/>
      <c r="AF524" s="19"/>
      <c r="AG524" s="19"/>
      <c r="AH524" s="19"/>
      <c r="AI524" s="19"/>
      <c r="AJ524" s="19"/>
      <c r="AK524" s="19"/>
      <c r="AL524" s="19"/>
      <c r="AM524" s="19"/>
      <c r="AN524" s="19"/>
      <c r="AO524" s="19"/>
      <c r="AP524" s="19"/>
      <c r="AQ524" s="8"/>
      <c r="AR524" s="19"/>
      <c r="AS524" s="19"/>
      <c r="AT524" s="19"/>
      <c r="AU524" s="19"/>
      <c r="AV524" s="19"/>
      <c r="AW524" s="19"/>
      <c r="AX524" s="19"/>
      <c r="AY524" s="19"/>
      <c r="AZ524" s="19"/>
      <c r="BA524" s="19"/>
      <c r="BB524" s="19"/>
      <c r="BP524" s="12"/>
      <c r="BQ524" s="12"/>
      <c r="BR524" s="12"/>
      <c r="BS524" s="76"/>
      <c r="BT524" s="76"/>
    </row>
    <row r="525" spans="1:72">
      <c r="A525" s="19"/>
      <c r="B525" s="19"/>
      <c r="C525" s="19"/>
      <c r="D525" s="19"/>
      <c r="E525" s="89"/>
      <c r="F525" s="89"/>
      <c r="G525" s="19"/>
      <c r="H525" s="90"/>
      <c r="I525" s="90"/>
      <c r="J525" s="19"/>
      <c r="K525" s="19"/>
      <c r="L525" s="19"/>
      <c r="M525" s="19"/>
      <c r="N525" s="19"/>
      <c r="O525" s="19"/>
      <c r="P525" s="19"/>
      <c r="Q525" s="141"/>
      <c r="R525" s="141"/>
      <c r="S525" s="141"/>
      <c r="T525" s="141"/>
      <c r="U525" s="141"/>
      <c r="V525" s="141"/>
      <c r="W525" s="141"/>
      <c r="X525" s="141"/>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P525" s="12"/>
      <c r="BQ525" s="12"/>
      <c r="BR525" s="12"/>
      <c r="BS525" s="76"/>
      <c r="BT525" s="76"/>
    </row>
    <row r="526" spans="1:72" ht="23.25">
      <c r="A526" s="19"/>
      <c r="B526" s="19"/>
      <c r="C526" s="19"/>
      <c r="D526" s="19"/>
      <c r="E526" s="89"/>
      <c r="F526" s="89"/>
      <c r="G526" s="19"/>
      <c r="H526" s="90"/>
      <c r="I526" s="90"/>
      <c r="J526" s="19"/>
      <c r="K526" s="19"/>
      <c r="L526" s="19"/>
      <c r="M526" s="19"/>
      <c r="N526" s="19"/>
      <c r="O526" s="19"/>
      <c r="P526" s="19"/>
      <c r="Q526" s="141"/>
      <c r="R526" s="141"/>
      <c r="S526" s="141"/>
      <c r="T526" s="141"/>
      <c r="U526" s="141"/>
      <c r="V526" s="141"/>
      <c r="W526" s="141"/>
      <c r="X526" s="141"/>
      <c r="Y526" s="19"/>
      <c r="Z526" s="92" t="str">
        <f>J1</f>
        <v>Seilesing HI 2015, ALDER</v>
      </c>
      <c r="AA526" s="266"/>
      <c r="AB526" s="266"/>
      <c r="AC526" s="266"/>
      <c r="AD526" s="266"/>
      <c r="AE526" s="266"/>
      <c r="AF526" s="266"/>
      <c r="AG526" s="266"/>
      <c r="AH526" s="266"/>
      <c r="AI526" s="266"/>
      <c r="AJ526" s="266"/>
      <c r="AK526" s="266"/>
      <c r="AL526" s="266"/>
      <c r="AM526" s="266"/>
      <c r="AN526" s="266"/>
      <c r="AO526" s="266"/>
      <c r="AP526" s="266"/>
      <c r="AQ526" s="266"/>
      <c r="AR526" s="266"/>
      <c r="AS526" s="266"/>
      <c r="AT526" s="266"/>
      <c r="AU526" s="266"/>
      <c r="AV526" s="118"/>
      <c r="AW526" s="118"/>
      <c r="AX526" s="118"/>
      <c r="AY526" s="118"/>
      <c r="AZ526" s="118"/>
      <c r="BA526" s="19"/>
      <c r="BB526" s="19"/>
      <c r="BP526" s="12"/>
      <c r="BQ526" s="12"/>
      <c r="BR526" s="12"/>
      <c r="BS526" s="76"/>
      <c r="BT526" s="76"/>
    </row>
    <row r="527" spans="1:72" ht="15.75">
      <c r="A527" s="19"/>
      <c r="B527" s="19"/>
      <c r="C527" s="19"/>
      <c r="D527" s="19"/>
      <c r="E527" s="89"/>
      <c r="F527" s="89"/>
      <c r="G527" s="19"/>
      <c r="H527" s="90"/>
      <c r="I527" s="90"/>
      <c r="J527" s="19"/>
      <c r="K527" s="19"/>
      <c r="L527" s="19"/>
      <c r="M527" s="19"/>
      <c r="N527" s="19"/>
      <c r="O527" s="19"/>
      <c r="P527" s="19"/>
      <c r="Q527" s="141"/>
      <c r="R527" s="141"/>
      <c r="S527" s="141"/>
      <c r="T527" s="141"/>
      <c r="U527" s="141"/>
      <c r="V527" s="141"/>
      <c r="W527" s="141"/>
      <c r="X527" s="141"/>
      <c r="Y527" s="19"/>
      <c r="Z527" s="114"/>
      <c r="AA527" s="114"/>
      <c r="AB527" s="114"/>
      <c r="AC527" s="114"/>
      <c r="AD527" s="114"/>
      <c r="AE527" s="114"/>
      <c r="AF527" s="114"/>
      <c r="AG527" s="114"/>
      <c r="AH527" s="114"/>
      <c r="AI527" s="114"/>
      <c r="AJ527" s="114"/>
      <c r="AK527" s="114"/>
      <c r="AL527" s="114"/>
      <c r="AM527" s="114"/>
      <c r="AN527" s="114"/>
      <c r="AO527" s="114"/>
      <c r="AP527" s="114"/>
      <c r="AQ527" s="114"/>
      <c r="AR527" s="114"/>
      <c r="AS527" s="114"/>
      <c r="AT527" s="114"/>
      <c r="AU527" s="114"/>
      <c r="AV527" s="118"/>
      <c r="AW527" s="118"/>
      <c r="AX527" s="118"/>
      <c r="AY527" s="118"/>
      <c r="AZ527" s="118"/>
      <c r="BA527" s="19"/>
      <c r="BB527" s="19"/>
      <c r="BP527" s="12"/>
      <c r="BQ527" s="12"/>
      <c r="BR527" s="12"/>
      <c r="BS527" s="76"/>
      <c r="BT527" s="76"/>
    </row>
    <row r="528" spans="1:72" ht="18.75">
      <c r="A528" s="19"/>
      <c r="B528" s="19"/>
      <c r="C528" s="19"/>
      <c r="D528" s="19"/>
      <c r="E528" s="89"/>
      <c r="F528" s="89"/>
      <c r="G528" s="19"/>
      <c r="H528" s="90"/>
      <c r="I528" s="90"/>
      <c r="J528" s="19"/>
      <c r="K528" s="19"/>
      <c r="L528" s="19"/>
      <c r="M528" s="19"/>
      <c r="N528" s="19"/>
      <c r="O528" s="19"/>
      <c r="P528" s="19"/>
      <c r="Q528" s="141"/>
      <c r="R528" s="141"/>
      <c r="S528" s="141"/>
      <c r="T528" s="141"/>
      <c r="U528" s="141"/>
      <c r="V528" s="141"/>
      <c r="W528" s="141"/>
      <c r="X528" s="141"/>
      <c r="Y528" s="19"/>
      <c r="Z528" s="220" t="s">
        <v>100</v>
      </c>
      <c r="AA528" s="557"/>
      <c r="AB528" s="557"/>
      <c r="AC528" s="426"/>
      <c r="AD528" s="96"/>
      <c r="AE528" s="427"/>
      <c r="AF528" s="94"/>
      <c r="AG528" s="94"/>
      <c r="AH528" s="94"/>
      <c r="AI528" s="94"/>
      <c r="AJ528" s="94"/>
      <c r="AK528" s="94"/>
      <c r="AL528" s="94"/>
      <c r="AM528" s="94"/>
      <c r="AN528" s="94"/>
      <c r="AO528" s="94"/>
      <c r="AP528" s="94"/>
      <c r="AQ528" s="94"/>
      <c r="AR528" s="94"/>
      <c r="AS528" s="94"/>
      <c r="AT528" s="94"/>
      <c r="AU528" s="94"/>
      <c r="AV528" s="96"/>
      <c r="AW528" s="118"/>
      <c r="AX528" s="118"/>
      <c r="AY528" s="118"/>
      <c r="AZ528" s="118"/>
      <c r="BA528" s="19"/>
      <c r="BB528" s="19"/>
      <c r="BP528" s="12"/>
      <c r="BQ528" s="12"/>
      <c r="BR528" s="12"/>
      <c r="BS528" s="76"/>
      <c r="BT528" s="76"/>
    </row>
    <row r="529" spans="1:72" ht="18.75">
      <c r="A529" s="214"/>
      <c r="B529" s="214"/>
      <c r="C529" s="214"/>
      <c r="D529" s="214"/>
      <c r="E529" s="332"/>
      <c r="F529" s="332"/>
      <c r="G529" s="214"/>
      <c r="H529" s="333"/>
      <c r="I529" s="333"/>
      <c r="J529" s="214"/>
      <c r="K529" s="214"/>
      <c r="L529" s="214"/>
      <c r="M529" s="214"/>
      <c r="N529" s="214"/>
      <c r="O529" s="214"/>
      <c r="P529" s="214"/>
      <c r="Q529" s="248"/>
      <c r="R529" s="248"/>
      <c r="S529" s="248"/>
      <c r="T529" s="248"/>
      <c r="U529" s="248"/>
      <c r="V529" s="248"/>
      <c r="W529" s="248"/>
      <c r="X529" s="248"/>
      <c r="Y529" s="19"/>
      <c r="Z529" s="93"/>
      <c r="AA529" s="102"/>
      <c r="AB529" s="93"/>
      <c r="AC529" s="426"/>
      <c r="AD529" s="96"/>
      <c r="AE529" s="427"/>
      <c r="AF529" s="94"/>
      <c r="AG529" s="94"/>
      <c r="AH529" s="94"/>
      <c r="AI529" s="94"/>
      <c r="AJ529" s="94"/>
      <c r="AK529" s="94"/>
      <c r="AL529" s="94"/>
      <c r="AM529" s="94"/>
      <c r="AN529" s="94"/>
      <c r="AO529" s="94"/>
      <c r="AP529" s="94"/>
      <c r="AQ529" s="94"/>
      <c r="AR529" s="94"/>
      <c r="AS529" s="94"/>
      <c r="AT529" s="94"/>
      <c r="AU529" s="94"/>
      <c r="AV529" s="96"/>
      <c r="AW529" s="118"/>
      <c r="AX529" s="118"/>
      <c r="AY529" s="118"/>
      <c r="AZ529" s="118"/>
      <c r="BA529" s="19"/>
      <c r="BB529" s="19"/>
      <c r="BP529" s="12"/>
      <c r="BQ529" s="12"/>
      <c r="BR529" s="12"/>
      <c r="BS529" s="76"/>
      <c r="BT529" s="76"/>
    </row>
    <row r="530" spans="1:72" ht="18.75">
      <c r="A530" s="335" t="s">
        <v>101</v>
      </c>
      <c r="B530" s="336"/>
      <c r="C530" s="337"/>
      <c r="D530" s="336" t="s">
        <v>70</v>
      </c>
      <c r="E530" s="338"/>
      <c r="F530" s="336" t="s">
        <v>70</v>
      </c>
      <c r="G530" s="337"/>
      <c r="H530" s="336" t="s">
        <v>70</v>
      </c>
      <c r="I530" s="336"/>
      <c r="J530" s="337"/>
      <c r="K530" s="336" t="s">
        <v>70</v>
      </c>
      <c r="L530" s="337"/>
      <c r="M530" s="336" t="s">
        <v>70</v>
      </c>
      <c r="N530" s="336"/>
      <c r="O530" s="337"/>
      <c r="P530" s="336" t="s">
        <v>70</v>
      </c>
      <c r="Q530" s="339"/>
      <c r="R530" s="336" t="s">
        <v>70</v>
      </c>
      <c r="S530" s="339"/>
      <c r="T530" s="336" t="s">
        <v>70</v>
      </c>
      <c r="U530" s="339"/>
      <c r="V530" s="336" t="s">
        <v>70</v>
      </c>
      <c r="W530" s="339"/>
      <c r="X530" s="339"/>
      <c r="Y530" s="19"/>
      <c r="Z530" s="94"/>
      <c r="AA530" s="94"/>
      <c r="AB530" s="94"/>
      <c r="AC530" s="426"/>
      <c r="AD530" s="96"/>
      <c r="AE530" s="428"/>
      <c r="AF530" s="428"/>
      <c r="AG530" s="428"/>
      <c r="AH530" s="428"/>
      <c r="AI530" s="428"/>
      <c r="AJ530" s="428"/>
      <c r="AK530" s="428"/>
      <c r="AL530" s="428"/>
      <c r="AM530" s="428"/>
      <c r="AN530" s="428"/>
      <c r="AO530" s="428"/>
      <c r="AP530" s="428"/>
      <c r="AQ530" s="428"/>
      <c r="AR530" s="428"/>
      <c r="AS530" s="428"/>
      <c r="AT530" s="428"/>
      <c r="AU530" s="428"/>
      <c r="AV530" s="96"/>
      <c r="AW530" s="118"/>
      <c r="AX530" s="118"/>
      <c r="AY530" s="118"/>
      <c r="AZ530" s="118"/>
      <c r="BA530" s="19"/>
      <c r="BB530" s="19"/>
      <c r="BP530" s="12"/>
      <c r="BQ530" s="12"/>
      <c r="BR530" s="12"/>
      <c r="BS530" s="76"/>
      <c r="BT530" s="76"/>
    </row>
    <row r="531" spans="1:72" ht="15.75">
      <c r="A531" s="214"/>
      <c r="B531" s="214"/>
      <c r="C531" s="214"/>
      <c r="D531" s="214"/>
      <c r="E531" s="332"/>
      <c r="F531" s="332"/>
      <c r="G531" s="214"/>
      <c r="H531" s="333"/>
      <c r="I531" s="333"/>
      <c r="J531" s="214"/>
      <c r="K531" s="214"/>
      <c r="L531" s="214"/>
      <c r="M531" s="214"/>
      <c r="N531" s="214"/>
      <c r="O531" s="214"/>
      <c r="P531" s="214"/>
      <c r="Q531" s="214"/>
      <c r="R531" s="214"/>
      <c r="S531" s="214"/>
      <c r="T531" s="214"/>
      <c r="U531" s="214"/>
      <c r="V531" s="214"/>
      <c r="W531" s="214"/>
      <c r="X531" s="214"/>
      <c r="Y531" s="19"/>
      <c r="Z531" s="114"/>
      <c r="AA531" s="114"/>
      <c r="AB531" s="114"/>
      <c r="AC531" s="111"/>
      <c r="AD531" s="111"/>
      <c r="AE531" s="111"/>
      <c r="AF531" s="111"/>
      <c r="AG531" s="111"/>
      <c r="AH531" s="111"/>
      <c r="AI531" s="111"/>
      <c r="AJ531" s="111"/>
      <c r="AK531" s="111"/>
      <c r="AL531" s="111"/>
      <c r="AM531" s="111"/>
      <c r="AN531" s="111"/>
      <c r="AO531" s="111"/>
      <c r="AP531" s="111"/>
      <c r="AQ531" s="111"/>
      <c r="AR531" s="111"/>
      <c r="AS531" s="111"/>
      <c r="AT531" s="111"/>
      <c r="AU531" s="111"/>
      <c r="AV531" s="118"/>
      <c r="AW531" s="118"/>
      <c r="AX531" s="118"/>
      <c r="AY531" s="118"/>
      <c r="AZ531" s="118"/>
      <c r="BA531" s="19"/>
      <c r="BB531" s="19"/>
      <c r="BP531" s="12"/>
      <c r="BQ531" s="12"/>
      <c r="BR531" s="12"/>
      <c r="BS531" s="76"/>
      <c r="BT531" s="76"/>
    </row>
    <row r="532" spans="1:72">
      <c r="A532" s="19"/>
      <c r="B532" s="19"/>
      <c r="C532" s="19"/>
      <c r="D532" s="19"/>
      <c r="E532" s="89"/>
      <c r="F532" s="89"/>
      <c r="G532" s="19"/>
      <c r="H532" s="90"/>
      <c r="I532" s="90"/>
      <c r="J532" s="19"/>
      <c r="K532" s="19"/>
      <c r="L532" s="19"/>
      <c r="M532" s="19"/>
      <c r="N532" s="19"/>
      <c r="O532" s="19"/>
      <c r="P532" s="19"/>
      <c r="Q532" s="141"/>
      <c r="R532" s="141"/>
      <c r="S532" s="141"/>
      <c r="T532" s="141"/>
      <c r="U532" s="141"/>
      <c r="V532" s="141"/>
      <c r="W532" s="141"/>
      <c r="X532" s="141"/>
      <c r="Y532" s="19"/>
      <c r="Z532" s="118"/>
      <c r="AA532" s="118"/>
      <c r="AB532" s="136"/>
      <c r="AC532" s="118"/>
      <c r="AD532" s="118"/>
      <c r="AE532" s="118"/>
      <c r="AF532" s="118"/>
      <c r="AG532" s="118"/>
      <c r="AH532" s="118"/>
      <c r="AI532" s="118"/>
      <c r="AJ532" s="118"/>
      <c r="AK532" s="118"/>
      <c r="AL532" s="118"/>
      <c r="AM532" s="118"/>
      <c r="AN532" s="118"/>
      <c r="AO532" s="118"/>
      <c r="AP532" s="118"/>
      <c r="AQ532" s="118"/>
      <c r="AR532" s="118"/>
      <c r="AS532" s="118"/>
      <c r="AT532" s="118"/>
      <c r="AU532" s="118"/>
      <c r="AV532" s="118"/>
      <c r="AW532" s="118"/>
      <c r="AX532" s="118"/>
      <c r="AY532" s="118"/>
      <c r="AZ532" s="118"/>
      <c r="BA532" s="19"/>
      <c r="BB532" s="19"/>
      <c r="BP532" s="12"/>
      <c r="BQ532" s="12"/>
      <c r="BR532" s="12"/>
      <c r="BS532" s="76"/>
      <c r="BT532" s="76"/>
    </row>
    <row r="533" spans="1:72">
      <c r="A533" s="19"/>
      <c r="B533" s="19"/>
      <c r="C533" s="19"/>
      <c r="D533" s="19"/>
      <c r="E533" s="89"/>
      <c r="F533" s="89"/>
      <c r="G533" s="19"/>
      <c r="H533" s="90"/>
      <c r="I533" s="90"/>
      <c r="J533" s="19"/>
      <c r="K533" s="19"/>
      <c r="L533" s="19"/>
      <c r="M533" s="19"/>
      <c r="N533" s="19"/>
      <c r="O533" s="19"/>
      <c r="P533" s="19"/>
      <c r="Q533" s="141"/>
      <c r="R533" s="141"/>
      <c r="S533" s="141"/>
      <c r="T533" s="141"/>
      <c r="U533" s="141"/>
      <c r="V533" s="141"/>
      <c r="W533" s="141"/>
      <c r="X533" s="141"/>
      <c r="Y533" s="19"/>
      <c r="Z533" s="118"/>
      <c r="AA533" s="118"/>
      <c r="AB533" s="136"/>
      <c r="AC533" s="118"/>
      <c r="AD533" s="118"/>
      <c r="AE533" s="118"/>
      <c r="AF533" s="118"/>
      <c r="AG533" s="118"/>
      <c r="AH533" s="118"/>
      <c r="AI533" s="118"/>
      <c r="AJ533" s="118"/>
      <c r="AK533" s="118"/>
      <c r="AL533" s="118"/>
      <c r="AM533" s="118"/>
      <c r="AN533" s="118"/>
      <c r="AO533" s="118"/>
      <c r="AP533" s="118"/>
      <c r="AQ533" s="118"/>
      <c r="AR533" s="118"/>
      <c r="AS533" s="118"/>
      <c r="AT533" s="118"/>
      <c r="AU533" s="118"/>
      <c r="AV533" s="118"/>
      <c r="AW533" s="118"/>
      <c r="AX533" s="118"/>
      <c r="AY533" s="118"/>
      <c r="AZ533" s="118"/>
      <c r="BA533" s="19"/>
      <c r="BB533" s="19"/>
      <c r="BP533" s="12"/>
      <c r="BQ533" s="12"/>
      <c r="BR533" s="12"/>
      <c r="BS533" s="76"/>
      <c r="BT533" s="76"/>
    </row>
    <row r="534" spans="1:72" ht="18">
      <c r="A534" s="19"/>
      <c r="B534" s="19"/>
      <c r="C534" s="19"/>
      <c r="D534" s="19"/>
      <c r="E534" s="89"/>
      <c r="F534" s="89"/>
      <c r="G534" s="19"/>
      <c r="H534" s="90"/>
      <c r="I534" s="90"/>
      <c r="J534" s="19"/>
      <c r="K534" s="19"/>
      <c r="L534" s="19"/>
      <c r="M534" s="19"/>
      <c r="N534" s="19"/>
      <c r="O534" s="19"/>
      <c r="P534" s="19"/>
      <c r="Q534" s="141"/>
      <c r="R534" s="141"/>
      <c r="S534" s="141"/>
      <c r="T534" s="141"/>
      <c r="U534" s="141"/>
      <c r="V534" s="141"/>
      <c r="W534" s="141"/>
      <c r="X534" s="141"/>
      <c r="Y534" s="19"/>
      <c r="Z534" s="591" t="str">
        <f>H3</f>
        <v>Harald</v>
      </c>
      <c r="AA534" s="591"/>
      <c r="AB534" s="136"/>
      <c r="AC534" s="118"/>
      <c r="AD534" s="118"/>
      <c r="AE534" s="118"/>
      <c r="AF534" s="118"/>
      <c r="AG534" s="118"/>
      <c r="AH534" s="118"/>
      <c r="AI534" s="118"/>
      <c r="AJ534" s="118"/>
      <c r="AK534" s="118"/>
      <c r="AL534" s="118"/>
      <c r="AM534" s="118"/>
      <c r="AN534" s="118"/>
      <c r="AO534" s="118"/>
      <c r="AP534" s="118"/>
      <c r="AQ534" s="118"/>
      <c r="AR534" s="118"/>
      <c r="AS534" s="118"/>
      <c r="AT534" s="537" t="str">
        <f>J3</f>
        <v>Hildegunn</v>
      </c>
      <c r="AU534" s="429"/>
      <c r="AV534" s="118"/>
      <c r="AW534" s="118"/>
      <c r="AX534" s="118"/>
      <c r="AY534" s="118"/>
      <c r="AZ534" s="118"/>
      <c r="BA534" s="19"/>
      <c r="BB534" s="19"/>
      <c r="BP534" s="12"/>
      <c r="BQ534" s="12"/>
      <c r="BR534" s="12"/>
      <c r="BS534" s="76"/>
      <c r="BT534" s="76"/>
    </row>
    <row r="535" spans="1:72">
      <c r="A535" s="19"/>
      <c r="B535" s="19"/>
      <c r="C535" s="19"/>
      <c r="D535" s="19"/>
      <c r="E535" s="89"/>
      <c r="F535" s="89"/>
      <c r="G535" s="19"/>
      <c r="H535" s="90"/>
      <c r="I535" s="90"/>
      <c r="J535" s="19"/>
      <c r="K535" s="19"/>
      <c r="L535" s="19"/>
      <c r="M535" s="19"/>
      <c r="N535" s="19"/>
      <c r="O535" s="19"/>
      <c r="P535" s="19"/>
      <c r="Q535" s="141"/>
      <c r="R535" s="141"/>
      <c r="S535" s="141"/>
      <c r="T535" s="141"/>
      <c r="U535" s="141"/>
      <c r="V535" s="141"/>
      <c r="W535" s="141"/>
      <c r="X535" s="141"/>
      <c r="Y535" s="19"/>
      <c r="Z535" s="578">
        <f>H4</f>
        <v>3</v>
      </c>
      <c r="AA535" s="578"/>
      <c r="AB535" s="136"/>
      <c r="AC535" s="118"/>
      <c r="AD535" s="118"/>
      <c r="AE535" s="118"/>
      <c r="AF535" s="118"/>
      <c r="AG535" s="118"/>
      <c r="AH535" s="118"/>
      <c r="AI535" s="118"/>
      <c r="AJ535" s="118"/>
      <c r="AK535" s="118"/>
      <c r="AL535" s="118"/>
      <c r="AM535" s="118"/>
      <c r="AN535" s="118"/>
      <c r="AO535" s="118"/>
      <c r="AP535" s="118"/>
      <c r="AQ535" s="118"/>
      <c r="AR535" s="118"/>
      <c r="AS535" s="118"/>
      <c r="AT535" s="578">
        <f>J4</f>
        <v>2</v>
      </c>
      <c r="AU535" s="578"/>
      <c r="AV535" s="118"/>
      <c r="AW535" s="118"/>
      <c r="AX535" s="118"/>
      <c r="AY535" s="118"/>
      <c r="AZ535" s="118"/>
      <c r="BA535" s="19"/>
      <c r="BB535" s="19"/>
      <c r="BP535" s="12"/>
      <c r="BQ535" s="12"/>
      <c r="BR535" s="12"/>
      <c r="BS535" s="76"/>
      <c r="BT535" s="76"/>
    </row>
    <row r="536" spans="1:72">
      <c r="A536" s="19"/>
      <c r="B536" s="19"/>
      <c r="C536" s="19"/>
      <c r="D536" s="19"/>
      <c r="E536" s="89"/>
      <c r="F536" s="89"/>
      <c r="G536" s="19"/>
      <c r="H536" s="90"/>
      <c r="I536" s="90"/>
      <c r="J536" s="19"/>
      <c r="K536" s="19"/>
      <c r="L536" s="19"/>
      <c r="M536" s="19"/>
      <c r="N536" s="19"/>
      <c r="O536" s="19"/>
      <c r="P536" s="19"/>
      <c r="Q536" s="141"/>
      <c r="R536" s="141"/>
      <c r="S536" s="141"/>
      <c r="T536" s="141"/>
      <c r="U536" s="141"/>
      <c r="V536" s="141"/>
      <c r="W536" s="141"/>
      <c r="X536" s="141"/>
      <c r="Y536" s="19"/>
      <c r="Z536" s="578"/>
      <c r="AA536" s="578"/>
      <c r="AB536" s="136"/>
      <c r="AC536" s="118"/>
      <c r="AD536" s="118"/>
      <c r="AE536" s="118"/>
      <c r="AF536" s="118"/>
      <c r="AG536" s="118"/>
      <c r="AH536" s="118"/>
      <c r="AI536" s="118"/>
      <c r="AJ536" s="118"/>
      <c r="AK536" s="118"/>
      <c r="AL536" s="118"/>
      <c r="AM536" s="118"/>
      <c r="AN536" s="118"/>
      <c r="AO536" s="118"/>
      <c r="AP536" s="118"/>
      <c r="AQ536" s="118"/>
      <c r="AR536" s="118"/>
      <c r="AS536" s="118"/>
      <c r="AT536" s="578"/>
      <c r="AU536" s="578"/>
      <c r="AV536" s="118"/>
      <c r="AW536" s="118"/>
      <c r="AX536" s="118"/>
      <c r="AY536" s="118"/>
      <c r="AZ536" s="118"/>
      <c r="BA536" s="19"/>
      <c r="BB536" s="19"/>
      <c r="BP536" s="12"/>
      <c r="BQ536" s="12"/>
      <c r="BR536" s="12"/>
      <c r="BS536" s="76"/>
      <c r="BT536" s="76"/>
    </row>
    <row r="537" spans="1:72">
      <c r="A537" s="19"/>
      <c r="B537" s="19"/>
      <c r="C537" s="19"/>
      <c r="D537" s="19"/>
      <c r="E537" s="89"/>
      <c r="F537" s="89"/>
      <c r="G537" s="19"/>
      <c r="H537" s="90"/>
      <c r="I537" s="90"/>
      <c r="J537" s="19"/>
      <c r="K537" s="19"/>
      <c r="L537" s="19"/>
      <c r="M537" s="19"/>
      <c r="N537" s="19"/>
      <c r="O537" s="19"/>
      <c r="P537" s="19"/>
      <c r="Q537" s="141"/>
      <c r="R537" s="141"/>
      <c r="S537" s="141"/>
      <c r="T537" s="141"/>
      <c r="U537" s="141"/>
      <c r="V537" s="141"/>
      <c r="W537" s="141"/>
      <c r="X537" s="141"/>
      <c r="Y537" s="19"/>
      <c r="Z537" s="578"/>
      <c r="AA537" s="578"/>
      <c r="AB537" s="136"/>
      <c r="AC537" s="118"/>
      <c r="AD537" s="118"/>
      <c r="AE537" s="118"/>
      <c r="AF537" s="118"/>
      <c r="AG537" s="118"/>
      <c r="AH537" s="118"/>
      <c r="AI537" s="118"/>
      <c r="AJ537" s="118"/>
      <c r="AK537" s="118"/>
      <c r="AL537" s="118"/>
      <c r="AM537" s="118"/>
      <c r="AN537" s="118"/>
      <c r="AO537" s="118"/>
      <c r="AP537" s="118"/>
      <c r="AQ537" s="118"/>
      <c r="AR537" s="118"/>
      <c r="AS537" s="118"/>
      <c r="AT537" s="578"/>
      <c r="AU537" s="578"/>
      <c r="AV537" s="118"/>
      <c r="AW537" s="118"/>
      <c r="AX537" s="118"/>
      <c r="AY537" s="118"/>
      <c r="AZ537" s="118"/>
      <c r="BA537" s="19"/>
      <c r="BB537" s="19"/>
      <c r="BP537" s="12"/>
      <c r="BQ537" s="12"/>
      <c r="BR537" s="12"/>
      <c r="BS537" s="76"/>
      <c r="BT537" s="76"/>
    </row>
    <row r="538" spans="1:72">
      <c r="A538" s="19"/>
      <c r="B538" s="19"/>
      <c r="C538" s="19"/>
      <c r="D538" s="19"/>
      <c r="E538" s="89"/>
      <c r="F538" s="89"/>
      <c r="G538" s="19"/>
      <c r="H538" s="90"/>
      <c r="I538" s="90"/>
      <c r="J538" s="19"/>
      <c r="K538" s="19"/>
      <c r="L538" s="19"/>
      <c r="M538" s="19"/>
      <c r="N538" s="19"/>
      <c r="O538" s="19"/>
      <c r="P538" s="19"/>
      <c r="Q538" s="141"/>
      <c r="R538" s="141"/>
      <c r="S538" s="141"/>
      <c r="T538" s="141"/>
      <c r="U538" s="141"/>
      <c r="V538" s="141"/>
      <c r="W538" s="141"/>
      <c r="X538" s="141"/>
      <c r="Y538" s="19"/>
      <c r="Z538" s="578"/>
      <c r="AA538" s="578"/>
      <c r="AB538" s="136"/>
      <c r="AC538" s="118"/>
      <c r="AD538" s="118"/>
      <c r="AE538" s="118"/>
      <c r="AF538" s="118"/>
      <c r="AG538" s="118"/>
      <c r="AH538" s="118"/>
      <c r="AI538" s="118"/>
      <c r="AJ538" s="118"/>
      <c r="AK538" s="118"/>
      <c r="AL538" s="118"/>
      <c r="AM538" s="118"/>
      <c r="AN538" s="118"/>
      <c r="AO538" s="118"/>
      <c r="AP538" s="118"/>
      <c r="AQ538" s="118"/>
      <c r="AR538" s="118"/>
      <c r="AS538" s="118"/>
      <c r="AT538" s="578"/>
      <c r="AU538" s="578"/>
      <c r="AV538" s="118"/>
      <c r="AW538" s="118"/>
      <c r="AX538" s="118"/>
      <c r="AY538" s="118"/>
      <c r="AZ538" s="118"/>
      <c r="BA538" s="19"/>
      <c r="BB538" s="19"/>
      <c r="BP538" s="12"/>
      <c r="BQ538" s="12"/>
      <c r="BR538" s="12"/>
      <c r="BS538" s="76"/>
      <c r="BT538" s="76"/>
    </row>
    <row r="539" spans="1:72">
      <c r="A539" s="19"/>
      <c r="B539" s="19"/>
      <c r="C539" s="19"/>
      <c r="D539" s="19"/>
      <c r="E539" s="89"/>
      <c r="F539" s="89"/>
      <c r="G539" s="19"/>
      <c r="H539" s="90"/>
      <c r="I539" s="90"/>
      <c r="J539" s="19"/>
      <c r="K539" s="19"/>
      <c r="L539" s="19"/>
      <c r="M539" s="19"/>
      <c r="N539" s="19"/>
      <c r="O539" s="19"/>
      <c r="P539" s="19"/>
      <c r="Q539" s="141"/>
      <c r="R539" s="141"/>
      <c r="S539" s="141"/>
      <c r="T539" s="141"/>
      <c r="U539" s="141"/>
      <c r="V539" s="141"/>
      <c r="W539" s="141"/>
      <c r="X539" s="141"/>
      <c r="Y539" s="19"/>
      <c r="Z539" s="578"/>
      <c r="AA539" s="578"/>
      <c r="AB539" s="136"/>
      <c r="AC539" s="118"/>
      <c r="AD539" s="118"/>
      <c r="AE539" s="118"/>
      <c r="AF539" s="118"/>
      <c r="AG539" s="118"/>
      <c r="AH539" s="118"/>
      <c r="AI539" s="118"/>
      <c r="AJ539" s="118"/>
      <c r="AK539" s="118"/>
      <c r="AL539" s="118"/>
      <c r="AM539" s="118"/>
      <c r="AN539" s="118"/>
      <c r="AO539" s="118"/>
      <c r="AP539" s="118"/>
      <c r="AQ539" s="118"/>
      <c r="AR539" s="118"/>
      <c r="AS539" s="118"/>
      <c r="AT539" s="578"/>
      <c r="AU539" s="578"/>
      <c r="AV539" s="118"/>
      <c r="AW539" s="118"/>
      <c r="AX539" s="118"/>
      <c r="AY539" s="118"/>
      <c r="AZ539" s="118"/>
      <c r="BA539" s="19"/>
      <c r="BB539" s="19"/>
      <c r="BP539" s="12"/>
      <c r="BQ539" s="12"/>
      <c r="BR539" s="12"/>
      <c r="BS539" s="76"/>
      <c r="BT539" s="76"/>
    </row>
    <row r="540" spans="1:72">
      <c r="A540" s="19"/>
      <c r="B540" s="19"/>
      <c r="C540" s="19"/>
      <c r="D540" s="19"/>
      <c r="E540" s="89"/>
      <c r="F540" s="89"/>
      <c r="G540" s="19"/>
      <c r="H540" s="90"/>
      <c r="I540" s="90"/>
      <c r="J540" s="19"/>
      <c r="K540" s="19"/>
      <c r="L540" s="19"/>
      <c r="M540" s="19"/>
      <c r="N540" s="19"/>
      <c r="O540" s="19"/>
      <c r="P540" s="19"/>
      <c r="Q540" s="141"/>
      <c r="R540" s="141"/>
      <c r="S540" s="141"/>
      <c r="T540" s="141"/>
      <c r="U540" s="141"/>
      <c r="V540" s="141"/>
      <c r="W540" s="141"/>
      <c r="X540" s="141"/>
      <c r="Y540" s="19"/>
      <c r="Z540" s="578"/>
      <c r="AA540" s="578"/>
      <c r="AB540" s="136"/>
      <c r="AC540" s="118"/>
      <c r="AD540" s="118"/>
      <c r="AE540" s="118"/>
      <c r="AF540" s="118"/>
      <c r="AG540" s="118"/>
      <c r="AH540" s="118"/>
      <c r="AI540" s="118"/>
      <c r="AJ540" s="118"/>
      <c r="AK540" s="118"/>
      <c r="AL540" s="118"/>
      <c r="AM540" s="118"/>
      <c r="AN540" s="118"/>
      <c r="AO540" s="118"/>
      <c r="AP540" s="118"/>
      <c r="AQ540" s="118"/>
      <c r="AR540" s="118"/>
      <c r="AS540" s="118"/>
      <c r="AT540" s="578"/>
      <c r="AU540" s="578"/>
      <c r="AV540" s="118"/>
      <c r="AW540" s="118"/>
      <c r="AX540" s="118"/>
      <c r="AY540" s="118"/>
      <c r="AZ540" s="118"/>
      <c r="BA540" s="19"/>
      <c r="BB540" s="19"/>
      <c r="BP540" s="12"/>
      <c r="BQ540" s="12"/>
      <c r="BR540" s="12"/>
      <c r="BS540" s="76"/>
      <c r="BT540" s="76"/>
    </row>
    <row r="541" spans="1:72">
      <c r="A541" s="19"/>
      <c r="B541" s="19"/>
      <c r="C541" s="19"/>
      <c r="D541" s="19"/>
      <c r="E541" s="89"/>
      <c r="F541" s="89"/>
      <c r="G541" s="19"/>
      <c r="H541" s="90"/>
      <c r="I541" s="90"/>
      <c r="J541" s="19"/>
      <c r="K541" s="19"/>
      <c r="L541" s="19"/>
      <c r="M541" s="19"/>
      <c r="N541" s="19"/>
      <c r="O541" s="19"/>
      <c r="P541" s="19"/>
      <c r="Q541" s="141"/>
      <c r="R541" s="141"/>
      <c r="S541" s="141"/>
      <c r="T541" s="141"/>
      <c r="U541" s="141"/>
      <c r="V541" s="141"/>
      <c r="W541" s="141"/>
      <c r="X541" s="141"/>
      <c r="Y541" s="19"/>
      <c r="Z541" s="578"/>
      <c r="AA541" s="578"/>
      <c r="AB541" s="136"/>
      <c r="AC541" s="118"/>
      <c r="AD541" s="118"/>
      <c r="AE541" s="118"/>
      <c r="AF541" s="118"/>
      <c r="AG541" s="118"/>
      <c r="AH541" s="118"/>
      <c r="AI541" s="118"/>
      <c r="AJ541" s="118"/>
      <c r="AK541" s="118"/>
      <c r="AL541" s="118"/>
      <c r="AM541" s="118"/>
      <c r="AN541" s="118"/>
      <c r="AO541" s="118"/>
      <c r="AP541" s="118"/>
      <c r="AQ541" s="118"/>
      <c r="AR541" s="118"/>
      <c r="AS541" s="118"/>
      <c r="AT541" s="578"/>
      <c r="AU541" s="578"/>
      <c r="AV541" s="118"/>
      <c r="AW541" s="118"/>
      <c r="AX541" s="118"/>
      <c r="AY541" s="118"/>
      <c r="AZ541" s="118"/>
      <c r="BA541" s="19"/>
      <c r="BB541" s="19"/>
      <c r="BP541" s="12"/>
      <c r="BQ541" s="12"/>
      <c r="BR541" s="12"/>
      <c r="BS541" s="76"/>
      <c r="BT541" s="76"/>
    </row>
    <row r="542" spans="1:72">
      <c r="A542" s="19"/>
      <c r="B542" s="19"/>
      <c r="C542" s="19"/>
      <c r="D542" s="19"/>
      <c r="E542" s="89"/>
      <c r="F542" s="89"/>
      <c r="G542" s="19"/>
      <c r="H542" s="90"/>
      <c r="I542" s="90"/>
      <c r="J542" s="19"/>
      <c r="K542" s="19"/>
      <c r="L542" s="19"/>
      <c r="M542" s="19"/>
      <c r="N542" s="19"/>
      <c r="O542" s="19"/>
      <c r="P542" s="19"/>
      <c r="Q542" s="141"/>
      <c r="R542" s="141"/>
      <c r="S542" s="141"/>
      <c r="T542" s="141"/>
      <c r="U542" s="141"/>
      <c r="V542" s="141"/>
      <c r="W542" s="141"/>
      <c r="X542" s="141"/>
      <c r="Y542" s="19"/>
      <c r="Z542" s="578"/>
      <c r="AA542" s="578"/>
      <c r="AB542" s="118"/>
      <c r="AC542" s="118"/>
      <c r="AD542" s="118"/>
      <c r="AE542" s="118"/>
      <c r="AF542" s="118"/>
      <c r="AG542" s="118"/>
      <c r="AH542" s="118"/>
      <c r="AI542" s="118"/>
      <c r="AJ542" s="118"/>
      <c r="AK542" s="118"/>
      <c r="AL542" s="118"/>
      <c r="AM542" s="118"/>
      <c r="AN542" s="118"/>
      <c r="AO542" s="118"/>
      <c r="AP542" s="118"/>
      <c r="AQ542" s="118"/>
      <c r="AR542" s="118"/>
      <c r="AS542" s="118"/>
      <c r="AT542" s="578"/>
      <c r="AU542" s="578"/>
      <c r="AV542" s="118"/>
      <c r="AW542" s="118"/>
      <c r="AX542" s="118"/>
      <c r="AY542" s="118"/>
      <c r="AZ542" s="118"/>
      <c r="BA542" s="19"/>
      <c r="BB542" s="19"/>
      <c r="BP542" s="12"/>
      <c r="BQ542" s="12"/>
      <c r="BR542" s="12"/>
      <c r="BS542" s="76"/>
      <c r="BT542" s="76"/>
    </row>
    <row r="543" spans="1:72">
      <c r="A543" s="19"/>
      <c r="B543" s="19"/>
      <c r="C543" s="19"/>
      <c r="D543" s="19"/>
      <c r="E543" s="89"/>
      <c r="F543" s="89"/>
      <c r="G543" s="19"/>
      <c r="H543" s="90"/>
      <c r="I543" s="90"/>
      <c r="J543" s="19"/>
      <c r="K543" s="19"/>
      <c r="L543" s="19"/>
      <c r="M543" s="19"/>
      <c r="N543" s="19"/>
      <c r="O543" s="19"/>
      <c r="P543" s="19"/>
      <c r="Q543" s="141"/>
      <c r="R543" s="141"/>
      <c r="S543" s="141"/>
      <c r="T543" s="141"/>
      <c r="U543" s="141"/>
      <c r="V543" s="141"/>
      <c r="W543" s="141"/>
      <c r="X543" s="141"/>
      <c r="Y543" s="19"/>
      <c r="Z543" s="578"/>
      <c r="AA543" s="578"/>
      <c r="AB543" s="118"/>
      <c r="AC543" s="118"/>
      <c r="AD543" s="118"/>
      <c r="AE543" s="118"/>
      <c r="AF543" s="118"/>
      <c r="AG543" s="118"/>
      <c r="AH543" s="118"/>
      <c r="AI543" s="118"/>
      <c r="AJ543" s="118"/>
      <c r="AK543" s="118"/>
      <c r="AL543" s="118"/>
      <c r="AM543" s="118"/>
      <c r="AN543" s="118"/>
      <c r="AO543" s="118"/>
      <c r="AP543" s="118"/>
      <c r="AQ543" s="118"/>
      <c r="AR543" s="118"/>
      <c r="AS543" s="118"/>
      <c r="AT543" s="578"/>
      <c r="AU543" s="578"/>
      <c r="AV543" s="118"/>
      <c r="AW543" s="118"/>
      <c r="AX543" s="118"/>
      <c r="AY543" s="118"/>
      <c r="AZ543" s="118"/>
      <c r="BA543" s="19"/>
      <c r="BB543" s="19"/>
      <c r="BP543" s="12"/>
      <c r="BQ543" s="12"/>
      <c r="BR543" s="12"/>
      <c r="BS543" s="76"/>
      <c r="BT543" s="76"/>
    </row>
    <row r="544" spans="1:72">
      <c r="A544" s="19"/>
      <c r="B544" s="19"/>
      <c r="C544" s="19"/>
      <c r="D544" s="19"/>
      <c r="E544" s="89"/>
      <c r="F544" s="89"/>
      <c r="G544" s="19"/>
      <c r="H544" s="90"/>
      <c r="I544" s="90"/>
      <c r="J544" s="19"/>
      <c r="K544" s="19"/>
      <c r="L544" s="19"/>
      <c r="M544" s="19"/>
      <c r="N544" s="19"/>
      <c r="O544" s="19"/>
      <c r="P544" s="19"/>
      <c r="Q544" s="141"/>
      <c r="R544" s="141"/>
      <c r="S544" s="141"/>
      <c r="T544" s="141"/>
      <c r="U544" s="141"/>
      <c r="V544" s="141"/>
      <c r="W544" s="141"/>
      <c r="X544" s="141"/>
      <c r="Y544" s="19"/>
      <c r="Z544" s="578"/>
      <c r="AA544" s="578"/>
      <c r="AB544" s="118"/>
      <c r="AC544" s="118"/>
      <c r="AD544" s="118"/>
      <c r="AE544" s="118"/>
      <c r="AF544" s="118"/>
      <c r="AG544" s="118"/>
      <c r="AH544" s="118"/>
      <c r="AI544" s="118"/>
      <c r="AJ544" s="118"/>
      <c r="AK544" s="118"/>
      <c r="AL544" s="118"/>
      <c r="AM544" s="118"/>
      <c r="AN544" s="118"/>
      <c r="AO544" s="118"/>
      <c r="AP544" s="118"/>
      <c r="AQ544" s="118"/>
      <c r="AR544" s="118"/>
      <c r="AS544" s="118"/>
      <c r="AT544" s="578"/>
      <c r="AU544" s="578"/>
      <c r="AV544" s="118"/>
      <c r="AW544" s="118"/>
      <c r="AX544" s="118"/>
      <c r="AY544" s="118"/>
      <c r="AZ544" s="118"/>
      <c r="BA544" s="19"/>
      <c r="BB544" s="19"/>
      <c r="BP544" s="12"/>
      <c r="BQ544" s="12"/>
      <c r="BR544" s="12"/>
      <c r="BS544" s="76"/>
      <c r="BT544" s="76"/>
    </row>
    <row r="545" spans="1:72">
      <c r="A545" s="19"/>
      <c r="B545" s="19"/>
      <c r="C545" s="19"/>
      <c r="D545" s="19"/>
      <c r="E545" s="89"/>
      <c r="F545" s="89"/>
      <c r="G545" s="19"/>
      <c r="H545" s="90"/>
      <c r="I545" s="90"/>
      <c r="J545" s="19"/>
      <c r="K545" s="19"/>
      <c r="L545" s="19"/>
      <c r="M545" s="19"/>
      <c r="N545" s="19"/>
      <c r="O545" s="19"/>
      <c r="P545" s="19"/>
      <c r="Q545" s="141"/>
      <c r="R545" s="141"/>
      <c r="S545" s="141"/>
      <c r="T545" s="141"/>
      <c r="U545" s="141"/>
      <c r="V545" s="141"/>
      <c r="W545" s="141"/>
      <c r="X545" s="141"/>
      <c r="Y545" s="19"/>
      <c r="Z545" s="118"/>
      <c r="AA545" s="118"/>
      <c r="AB545" s="118"/>
      <c r="AC545" s="118"/>
      <c r="AD545" s="118"/>
      <c r="AE545" s="118"/>
      <c r="AF545" s="118"/>
      <c r="AG545" s="118"/>
      <c r="AH545" s="118"/>
      <c r="AI545" s="118"/>
      <c r="AJ545" s="118"/>
      <c r="AK545" s="118"/>
      <c r="AL545" s="118"/>
      <c r="AM545" s="118"/>
      <c r="AN545" s="118"/>
      <c r="AO545" s="118"/>
      <c r="AP545" s="118"/>
      <c r="AQ545" s="118"/>
      <c r="AR545" s="118"/>
      <c r="AS545" s="118"/>
      <c r="AT545" s="118"/>
      <c r="AU545" s="118"/>
      <c r="AV545" s="118"/>
      <c r="AW545" s="118"/>
      <c r="AX545" s="118"/>
      <c r="AY545" s="118"/>
      <c r="AZ545" s="118"/>
      <c r="BA545" s="19"/>
      <c r="BB545" s="19"/>
      <c r="BP545" s="12"/>
      <c r="BQ545" s="12"/>
      <c r="BR545" s="12"/>
      <c r="BS545" s="76"/>
      <c r="BT545" s="76"/>
    </row>
    <row r="546" spans="1:72">
      <c r="A546" s="19"/>
      <c r="B546" s="19"/>
      <c r="C546" s="19"/>
      <c r="D546" s="19"/>
      <c r="E546" s="89"/>
      <c r="F546" s="89"/>
      <c r="G546" s="19"/>
      <c r="H546" s="90"/>
      <c r="I546" s="90"/>
      <c r="J546" s="19"/>
      <c r="K546" s="19"/>
      <c r="L546" s="19"/>
      <c r="M546" s="19"/>
      <c r="N546" s="19"/>
      <c r="O546" s="19"/>
      <c r="P546" s="19"/>
      <c r="Q546" s="141"/>
      <c r="R546" s="141"/>
      <c r="S546" s="141"/>
      <c r="T546" s="141"/>
      <c r="U546" s="141"/>
      <c r="V546" s="141"/>
      <c r="W546" s="141"/>
      <c r="X546" s="141"/>
      <c r="Y546" s="19"/>
      <c r="Z546" s="118"/>
      <c r="AA546" s="118"/>
      <c r="AB546" s="118"/>
      <c r="AC546" s="118"/>
      <c r="AD546" s="118"/>
      <c r="AE546" s="118"/>
      <c r="AF546" s="118"/>
      <c r="AG546" s="118"/>
      <c r="AH546" s="118"/>
      <c r="AI546" s="118"/>
      <c r="AJ546" s="118"/>
      <c r="AK546" s="118"/>
      <c r="AL546" s="118"/>
      <c r="AM546" s="118"/>
      <c r="AN546" s="118"/>
      <c r="AO546" s="118"/>
      <c r="AP546" s="118"/>
      <c r="AQ546" s="118"/>
      <c r="AR546" s="118"/>
      <c r="AS546" s="118"/>
      <c r="AT546" s="118"/>
      <c r="AU546" s="118"/>
      <c r="AV546" s="118"/>
      <c r="AW546" s="118"/>
      <c r="AX546" s="118"/>
      <c r="AY546" s="118"/>
      <c r="AZ546" s="118"/>
      <c r="BA546" s="19"/>
      <c r="BB546" s="19"/>
      <c r="BP546" s="12"/>
      <c r="BQ546" s="12"/>
      <c r="BR546" s="12"/>
      <c r="BS546" s="76"/>
      <c r="BT546" s="76"/>
    </row>
    <row r="547" spans="1:72" ht="20.25">
      <c r="A547" s="19"/>
      <c r="B547" s="19"/>
      <c r="C547" s="19"/>
      <c r="D547" s="19"/>
      <c r="E547" s="89"/>
      <c r="F547" s="89"/>
      <c r="G547" s="19"/>
      <c r="H547" s="90"/>
      <c r="I547" s="90"/>
      <c r="J547" s="19"/>
      <c r="K547" s="19"/>
      <c r="L547" s="19"/>
      <c r="M547" s="19"/>
      <c r="N547" s="19"/>
      <c r="O547" s="19"/>
      <c r="P547" s="19"/>
      <c r="Q547" s="141"/>
      <c r="R547" s="141"/>
      <c r="S547" s="141"/>
      <c r="T547" s="141"/>
      <c r="U547" s="141"/>
      <c r="V547" s="141"/>
      <c r="W547" s="141"/>
      <c r="X547" s="141"/>
      <c r="Y547" s="19"/>
      <c r="Z547" s="585" t="str">
        <f>I3</f>
        <v>Lisbet</v>
      </c>
      <c r="AA547" s="585"/>
      <c r="AB547" s="118"/>
      <c r="AC547" s="118"/>
      <c r="AD547" s="118"/>
      <c r="AE547" s="118"/>
      <c r="AF547" s="118"/>
      <c r="AG547" s="118"/>
      <c r="AH547" s="118"/>
      <c r="AI547" s="118"/>
      <c r="AJ547" s="118"/>
      <c r="AK547" s="118"/>
      <c r="AL547" s="118"/>
      <c r="AM547" s="118"/>
      <c r="AN547" s="118"/>
      <c r="AO547" s="118"/>
      <c r="AP547" s="118"/>
      <c r="AQ547" s="118"/>
      <c r="AR547" s="118"/>
      <c r="AS547" s="118"/>
      <c r="AT547" s="536" t="str">
        <f>L3</f>
        <v>Merete</v>
      </c>
      <c r="AU547" s="431"/>
      <c r="AV547" s="118"/>
      <c r="AW547" s="118"/>
      <c r="AX547" s="118"/>
      <c r="AY547" s="118"/>
      <c r="AZ547" s="118"/>
      <c r="BA547" s="19"/>
      <c r="BB547" s="19"/>
      <c r="BP547" s="12"/>
      <c r="BQ547" s="12"/>
      <c r="BR547" s="12"/>
      <c r="BS547" s="76"/>
      <c r="BT547" s="76"/>
    </row>
    <row r="548" spans="1:72">
      <c r="A548" s="19"/>
      <c r="B548" s="19"/>
      <c r="C548" s="19"/>
      <c r="D548" s="19"/>
      <c r="E548" s="89"/>
      <c r="F548" s="89"/>
      <c r="G548" s="19"/>
      <c r="H548" s="90"/>
      <c r="I548" s="90"/>
      <c r="J548" s="19"/>
      <c r="K548" s="19"/>
      <c r="L548" s="19"/>
      <c r="M548" s="19"/>
      <c r="N548" s="19"/>
      <c r="O548" s="19"/>
      <c r="P548" s="19"/>
      <c r="Q548" s="141"/>
      <c r="R548" s="141"/>
      <c r="S548" s="141"/>
      <c r="T548" s="141"/>
      <c r="U548" s="141"/>
      <c r="V548" s="141"/>
      <c r="W548" s="141"/>
      <c r="X548" s="141"/>
      <c r="Y548" s="19"/>
      <c r="Z548" s="578">
        <f>I4</f>
        <v>1</v>
      </c>
      <c r="AA548" s="578"/>
      <c r="AB548" s="118"/>
      <c r="AC548" s="118"/>
      <c r="AD548" s="118"/>
      <c r="AE548" s="118"/>
      <c r="AF548" s="118"/>
      <c r="AG548" s="118"/>
      <c r="AH548" s="118"/>
      <c r="AI548" s="118"/>
      <c r="AJ548" s="118"/>
      <c r="AK548" s="118"/>
      <c r="AL548" s="118"/>
      <c r="AM548" s="118"/>
      <c r="AN548" s="118"/>
      <c r="AO548" s="118"/>
      <c r="AP548" s="118"/>
      <c r="AQ548" s="118"/>
      <c r="AR548" s="118"/>
      <c r="AS548" s="118"/>
      <c r="AT548" s="578">
        <f>L4</f>
        <v>4</v>
      </c>
      <c r="AU548" s="578"/>
      <c r="AV548" s="118"/>
      <c r="AW548" s="118"/>
      <c r="AX548" s="118"/>
      <c r="AY548" s="118"/>
      <c r="AZ548" s="118"/>
      <c r="BA548" s="19"/>
      <c r="BB548" s="19"/>
      <c r="BP548" s="12"/>
      <c r="BQ548" s="12"/>
      <c r="BR548" s="12"/>
      <c r="BS548" s="76"/>
      <c r="BT548" s="76"/>
    </row>
    <row r="549" spans="1:72">
      <c r="A549" s="19"/>
      <c r="B549" s="19"/>
      <c r="C549" s="19"/>
      <c r="D549" s="19"/>
      <c r="E549" s="89"/>
      <c r="F549" s="89"/>
      <c r="G549" s="19"/>
      <c r="H549" s="90"/>
      <c r="I549" s="90"/>
      <c r="J549" s="19"/>
      <c r="K549" s="19"/>
      <c r="L549" s="19"/>
      <c r="M549" s="19"/>
      <c r="N549" s="19"/>
      <c r="O549" s="19"/>
      <c r="P549" s="19"/>
      <c r="Q549" s="141"/>
      <c r="R549" s="141"/>
      <c r="S549" s="141"/>
      <c r="T549" s="141"/>
      <c r="U549" s="141"/>
      <c r="V549" s="141"/>
      <c r="W549" s="141"/>
      <c r="X549" s="141"/>
      <c r="Y549" s="19"/>
      <c r="Z549" s="578"/>
      <c r="AA549" s="578"/>
      <c r="AB549" s="118"/>
      <c r="AC549" s="118"/>
      <c r="AD549" s="118"/>
      <c r="AE549" s="118"/>
      <c r="AF549" s="118"/>
      <c r="AG549" s="118"/>
      <c r="AH549" s="118"/>
      <c r="AI549" s="118"/>
      <c r="AJ549" s="118"/>
      <c r="AK549" s="118"/>
      <c r="AL549" s="118"/>
      <c r="AM549" s="118"/>
      <c r="AN549" s="118"/>
      <c r="AO549" s="118"/>
      <c r="AP549" s="118"/>
      <c r="AQ549" s="118"/>
      <c r="AR549" s="118"/>
      <c r="AS549" s="118"/>
      <c r="AT549" s="578"/>
      <c r="AU549" s="578"/>
      <c r="AV549" s="118"/>
      <c r="AW549" s="118"/>
      <c r="AX549" s="118"/>
      <c r="AY549" s="118"/>
      <c r="AZ549" s="118"/>
      <c r="BA549" s="19"/>
      <c r="BB549" s="19"/>
      <c r="BP549" s="12"/>
      <c r="BQ549" s="12"/>
      <c r="BR549" s="12"/>
      <c r="BS549" s="76"/>
      <c r="BT549" s="76"/>
    </row>
    <row r="550" spans="1:72">
      <c r="A550" s="19"/>
      <c r="B550" s="19"/>
      <c r="C550" s="19"/>
      <c r="D550" s="19"/>
      <c r="E550" s="89"/>
      <c r="F550" s="89"/>
      <c r="G550" s="19"/>
      <c r="H550" s="90"/>
      <c r="I550" s="90"/>
      <c r="J550" s="19"/>
      <c r="K550" s="19"/>
      <c r="L550" s="19"/>
      <c r="M550" s="19"/>
      <c r="N550" s="19"/>
      <c r="O550" s="19"/>
      <c r="P550" s="19"/>
      <c r="Q550" s="141"/>
      <c r="R550" s="141"/>
      <c r="S550" s="141"/>
      <c r="T550" s="141"/>
      <c r="U550" s="141"/>
      <c r="V550" s="141"/>
      <c r="W550" s="141"/>
      <c r="X550" s="141"/>
      <c r="Y550" s="19"/>
      <c r="Z550" s="578"/>
      <c r="AA550" s="578"/>
      <c r="AB550" s="118"/>
      <c r="AC550" s="118"/>
      <c r="AD550" s="118"/>
      <c r="AE550" s="118"/>
      <c r="AF550" s="118"/>
      <c r="AG550" s="118"/>
      <c r="AH550" s="118"/>
      <c r="AI550" s="118"/>
      <c r="AJ550" s="118"/>
      <c r="AK550" s="118"/>
      <c r="AL550" s="118"/>
      <c r="AM550" s="118"/>
      <c r="AN550" s="118"/>
      <c r="AO550" s="118"/>
      <c r="AP550" s="118"/>
      <c r="AQ550" s="118"/>
      <c r="AR550" s="118"/>
      <c r="AS550" s="118"/>
      <c r="AT550" s="578"/>
      <c r="AU550" s="578"/>
      <c r="AV550" s="118"/>
      <c r="AW550" s="118"/>
      <c r="AX550" s="118"/>
      <c r="AY550" s="118"/>
      <c r="AZ550" s="118"/>
      <c r="BA550" s="19"/>
      <c r="BB550" s="19"/>
      <c r="BP550" s="12"/>
      <c r="BQ550" s="12"/>
      <c r="BR550" s="12"/>
      <c r="BS550" s="76"/>
      <c r="BT550" s="76"/>
    </row>
    <row r="551" spans="1:72">
      <c r="A551" s="19"/>
      <c r="B551" s="19"/>
      <c r="C551" s="19"/>
      <c r="D551" s="19"/>
      <c r="E551" s="89"/>
      <c r="F551" s="89"/>
      <c r="G551" s="19"/>
      <c r="H551" s="90"/>
      <c r="I551" s="90"/>
      <c r="J551" s="19"/>
      <c r="K551" s="19"/>
      <c r="L551" s="19"/>
      <c r="M551" s="19"/>
      <c r="N551" s="19"/>
      <c r="O551" s="19"/>
      <c r="P551" s="19"/>
      <c r="Q551" s="141"/>
      <c r="R551" s="141"/>
      <c r="S551" s="141"/>
      <c r="T551" s="141"/>
      <c r="U551" s="141"/>
      <c r="V551" s="141"/>
      <c r="W551" s="141"/>
      <c r="X551" s="141"/>
      <c r="Y551" s="19"/>
      <c r="Z551" s="578"/>
      <c r="AA551" s="578"/>
      <c r="AB551" s="118"/>
      <c r="AC551" s="118"/>
      <c r="AD551" s="118"/>
      <c r="AE551" s="118"/>
      <c r="AF551" s="118"/>
      <c r="AG551" s="118"/>
      <c r="AH551" s="118"/>
      <c r="AI551" s="118"/>
      <c r="AJ551" s="118"/>
      <c r="AK551" s="118"/>
      <c r="AL551" s="118"/>
      <c r="AM551" s="118"/>
      <c r="AN551" s="118"/>
      <c r="AO551" s="118"/>
      <c r="AP551" s="118"/>
      <c r="AQ551" s="118"/>
      <c r="AR551" s="118"/>
      <c r="AS551" s="118"/>
      <c r="AT551" s="578"/>
      <c r="AU551" s="578"/>
      <c r="AV551" s="118"/>
      <c r="AW551" s="118"/>
      <c r="AX551" s="118"/>
      <c r="AY551" s="118"/>
      <c r="AZ551" s="118"/>
      <c r="BA551" s="19"/>
      <c r="BB551" s="19"/>
      <c r="BP551" s="12"/>
      <c r="BQ551" s="12"/>
      <c r="BR551" s="12"/>
      <c r="BS551" s="76"/>
      <c r="BT551" s="76"/>
    </row>
    <row r="552" spans="1:72">
      <c r="A552" s="19"/>
      <c r="B552" s="19"/>
      <c r="C552" s="19"/>
      <c r="D552" s="19"/>
      <c r="E552" s="89"/>
      <c r="F552" s="89"/>
      <c r="G552" s="19"/>
      <c r="H552" s="90"/>
      <c r="I552" s="90"/>
      <c r="J552" s="19"/>
      <c r="K552" s="19"/>
      <c r="L552" s="19"/>
      <c r="M552" s="19"/>
      <c r="N552" s="19"/>
      <c r="O552" s="19"/>
      <c r="P552" s="19"/>
      <c r="Q552" s="141"/>
      <c r="R552" s="141"/>
      <c r="S552" s="141"/>
      <c r="T552" s="141"/>
      <c r="U552" s="141"/>
      <c r="V552" s="141"/>
      <c r="W552" s="141"/>
      <c r="X552" s="141"/>
      <c r="Y552" s="19"/>
      <c r="Z552" s="578"/>
      <c r="AA552" s="578"/>
      <c r="AB552" s="118"/>
      <c r="AC552" s="118"/>
      <c r="AD552" s="118"/>
      <c r="AE552" s="118"/>
      <c r="AF552" s="118"/>
      <c r="AG552" s="118"/>
      <c r="AH552" s="118"/>
      <c r="AI552" s="118"/>
      <c r="AJ552" s="118"/>
      <c r="AK552" s="118"/>
      <c r="AL552" s="118"/>
      <c r="AM552" s="118"/>
      <c r="AN552" s="118"/>
      <c r="AO552" s="118"/>
      <c r="AP552" s="118"/>
      <c r="AQ552" s="118"/>
      <c r="AR552" s="118"/>
      <c r="AS552" s="118"/>
      <c r="AT552" s="578"/>
      <c r="AU552" s="578"/>
      <c r="AV552" s="118"/>
      <c r="AW552" s="118"/>
      <c r="AX552" s="118"/>
      <c r="AY552" s="118"/>
      <c r="AZ552" s="118"/>
      <c r="BA552" s="19"/>
      <c r="BB552" s="19"/>
      <c r="BP552" s="12"/>
      <c r="BQ552" s="12"/>
      <c r="BR552" s="12"/>
      <c r="BS552" s="76"/>
      <c r="BT552" s="76"/>
    </row>
    <row r="553" spans="1:72">
      <c r="A553" s="19"/>
      <c r="B553" s="19"/>
      <c r="C553" s="19"/>
      <c r="D553" s="19"/>
      <c r="E553" s="89"/>
      <c r="F553" s="89"/>
      <c r="G553" s="19"/>
      <c r="H553" s="90"/>
      <c r="I553" s="90"/>
      <c r="J553" s="19"/>
      <c r="K553" s="19"/>
      <c r="L553" s="19"/>
      <c r="M553" s="19"/>
      <c r="N553" s="19"/>
      <c r="O553" s="19"/>
      <c r="P553" s="19"/>
      <c r="Q553" s="141"/>
      <c r="R553" s="141"/>
      <c r="S553" s="141"/>
      <c r="T553" s="141"/>
      <c r="U553" s="141"/>
      <c r="V553" s="141"/>
      <c r="W553" s="141"/>
      <c r="X553" s="141"/>
      <c r="Y553" s="19"/>
      <c r="Z553" s="578"/>
      <c r="AA553" s="578"/>
      <c r="AB553" s="118"/>
      <c r="AC553" s="118"/>
      <c r="AD553" s="118"/>
      <c r="AE553" s="118"/>
      <c r="AF553" s="118"/>
      <c r="AG553" s="118"/>
      <c r="AH553" s="118"/>
      <c r="AI553" s="118"/>
      <c r="AJ553" s="118"/>
      <c r="AK553" s="118"/>
      <c r="AL553" s="118"/>
      <c r="AM553" s="118"/>
      <c r="AN553" s="118"/>
      <c r="AO553" s="118"/>
      <c r="AP553" s="118"/>
      <c r="AQ553" s="118"/>
      <c r="AR553" s="118"/>
      <c r="AS553" s="118"/>
      <c r="AT553" s="578"/>
      <c r="AU553" s="578"/>
      <c r="AV553" s="118"/>
      <c r="AW553" s="118"/>
      <c r="AX553" s="118"/>
      <c r="AY553" s="118"/>
      <c r="AZ553" s="118"/>
      <c r="BA553" s="19"/>
      <c r="BB553" s="19"/>
      <c r="BP553" s="12"/>
      <c r="BQ553" s="12"/>
      <c r="BR553" s="12"/>
      <c r="BS553" s="76"/>
      <c r="BT553" s="76"/>
    </row>
    <row r="554" spans="1:72">
      <c r="A554" s="19"/>
      <c r="B554" s="19"/>
      <c r="C554" s="19"/>
      <c r="D554" s="19"/>
      <c r="E554" s="89"/>
      <c r="F554" s="89"/>
      <c r="G554" s="19"/>
      <c r="H554" s="90"/>
      <c r="I554" s="90"/>
      <c r="J554" s="19"/>
      <c r="K554" s="19"/>
      <c r="L554" s="19"/>
      <c r="M554" s="19"/>
      <c r="N554" s="19"/>
      <c r="O554" s="19"/>
      <c r="P554" s="19"/>
      <c r="Q554" s="141"/>
      <c r="R554" s="141"/>
      <c r="S554" s="141"/>
      <c r="T554" s="141"/>
      <c r="U554" s="141"/>
      <c r="V554" s="141"/>
      <c r="W554" s="141"/>
      <c r="X554" s="141"/>
      <c r="Y554" s="19"/>
      <c r="Z554" s="578"/>
      <c r="AA554" s="578"/>
      <c r="AB554" s="118"/>
      <c r="AC554" s="118"/>
      <c r="AD554" s="118"/>
      <c r="AE554" s="118"/>
      <c r="AF554" s="118"/>
      <c r="AG554" s="118"/>
      <c r="AH554" s="118"/>
      <c r="AI554" s="118"/>
      <c r="AJ554" s="118"/>
      <c r="AK554" s="118"/>
      <c r="AL554" s="118"/>
      <c r="AM554" s="118"/>
      <c r="AN554" s="118"/>
      <c r="AO554" s="118"/>
      <c r="AP554" s="118"/>
      <c r="AQ554" s="118"/>
      <c r="AR554" s="118"/>
      <c r="AS554" s="118"/>
      <c r="AT554" s="578"/>
      <c r="AU554" s="578"/>
      <c r="AV554" s="118"/>
      <c r="AW554" s="118"/>
      <c r="AX554" s="118"/>
      <c r="AY554" s="118"/>
      <c r="AZ554" s="118"/>
      <c r="BA554" s="19"/>
      <c r="BB554" s="19"/>
      <c r="BP554" s="12"/>
      <c r="BQ554" s="12"/>
      <c r="BR554" s="12"/>
      <c r="BS554" s="76"/>
      <c r="BT554" s="76"/>
    </row>
    <row r="555" spans="1:72" ht="18">
      <c r="A555" s="19"/>
      <c r="B555" s="19"/>
      <c r="C555" s="19"/>
      <c r="D555" s="19"/>
      <c r="E555" s="89"/>
      <c r="F555" s="89"/>
      <c r="G555" s="19"/>
      <c r="H555" s="90"/>
      <c r="I555" s="90"/>
      <c r="J555" s="19"/>
      <c r="K555" s="19"/>
      <c r="L555" s="19"/>
      <c r="M555" s="19"/>
      <c r="N555" s="19"/>
      <c r="O555" s="19"/>
      <c r="P555" s="19"/>
      <c r="Q555" s="141"/>
      <c r="R555" s="141"/>
      <c r="S555" s="141"/>
      <c r="T555" s="141"/>
      <c r="U555" s="141"/>
      <c r="V555" s="141"/>
      <c r="W555" s="141"/>
      <c r="X555" s="141"/>
      <c r="Y555" s="19"/>
      <c r="Z555" s="578"/>
      <c r="AA555" s="578"/>
      <c r="AB555" s="96"/>
      <c r="AC555" s="96"/>
      <c r="AD555" s="96"/>
      <c r="AE555" s="96"/>
      <c r="AF555" s="96"/>
      <c r="AG555" s="96"/>
      <c r="AH555" s="96"/>
      <c r="AI555" s="96"/>
      <c r="AJ555" s="96"/>
      <c r="AK555" s="96"/>
      <c r="AL555" s="96"/>
      <c r="AM555" s="96"/>
      <c r="AN555" s="96"/>
      <c r="AO555" s="96"/>
      <c r="AP555" s="96"/>
      <c r="AQ555" s="96"/>
      <c r="AR555" s="96"/>
      <c r="AS555" s="96"/>
      <c r="AT555" s="578"/>
      <c r="AU555" s="578"/>
      <c r="AV555" s="118"/>
      <c r="AW555" s="118"/>
      <c r="AX555" s="118"/>
      <c r="AY555" s="118"/>
      <c r="AZ555" s="118"/>
      <c r="BA555" s="19"/>
      <c r="BB555" s="19"/>
      <c r="BP555" s="12"/>
      <c r="BQ555" s="12"/>
      <c r="BR555" s="12"/>
      <c r="BS555" s="76"/>
      <c r="BT555" s="76"/>
    </row>
    <row r="556" spans="1:72">
      <c r="A556" s="19"/>
      <c r="B556" s="19"/>
      <c r="C556" s="19"/>
      <c r="D556" s="19"/>
      <c r="E556" s="89"/>
      <c r="F556" s="89"/>
      <c r="G556" s="19"/>
      <c r="H556" s="90"/>
      <c r="I556" s="90"/>
      <c r="J556" s="19"/>
      <c r="K556" s="19"/>
      <c r="L556" s="19"/>
      <c r="M556" s="19"/>
      <c r="N556" s="19"/>
      <c r="O556" s="19"/>
      <c r="P556" s="19"/>
      <c r="Q556" s="141"/>
      <c r="R556" s="141"/>
      <c r="S556" s="141"/>
      <c r="T556" s="141"/>
      <c r="U556" s="141"/>
      <c r="V556" s="141"/>
      <c r="W556" s="141"/>
      <c r="X556" s="141"/>
      <c r="Y556" s="19"/>
      <c r="Z556" s="578"/>
      <c r="AA556" s="578"/>
      <c r="AB556" s="118"/>
      <c r="AC556" s="118"/>
      <c r="AD556" s="118"/>
      <c r="AE556" s="118"/>
      <c r="AF556" s="118"/>
      <c r="AG556" s="118"/>
      <c r="AH556" s="118"/>
      <c r="AI556" s="118"/>
      <c r="AJ556" s="118"/>
      <c r="AK556" s="118"/>
      <c r="AL556" s="118"/>
      <c r="AM556" s="118"/>
      <c r="AN556" s="118"/>
      <c r="AO556" s="118"/>
      <c r="AP556" s="118"/>
      <c r="AQ556" s="118"/>
      <c r="AR556" s="118"/>
      <c r="AS556" s="118"/>
      <c r="AT556" s="578"/>
      <c r="AU556" s="578"/>
      <c r="AV556" s="118"/>
      <c r="AW556" s="118"/>
      <c r="AX556" s="118"/>
      <c r="AY556" s="118"/>
      <c r="AZ556" s="118"/>
      <c r="BA556" s="19"/>
      <c r="BB556" s="19"/>
      <c r="BP556" s="12"/>
      <c r="BQ556" s="12"/>
      <c r="BR556" s="12"/>
      <c r="BS556" s="76"/>
      <c r="BT556" s="76"/>
    </row>
    <row r="557" spans="1:72">
      <c r="A557" s="19"/>
      <c r="B557" s="19"/>
      <c r="C557" s="19"/>
      <c r="D557" s="19"/>
      <c r="E557" s="89"/>
      <c r="F557" s="89"/>
      <c r="G557" s="19"/>
      <c r="H557" s="90"/>
      <c r="I557" s="90"/>
      <c r="J557" s="19"/>
      <c r="K557" s="19"/>
      <c r="L557" s="19"/>
      <c r="M557" s="19"/>
      <c r="N557" s="19"/>
      <c r="O557" s="19"/>
      <c r="P557" s="19"/>
      <c r="Q557" s="141"/>
      <c r="R557" s="141"/>
      <c r="S557" s="141"/>
      <c r="T557" s="141"/>
      <c r="U557" s="141"/>
      <c r="V557" s="141"/>
      <c r="W557" s="141"/>
      <c r="X557" s="141"/>
      <c r="Y557" s="19"/>
      <c r="Z557" s="578"/>
      <c r="AA557" s="578"/>
      <c r="AB557" s="118"/>
      <c r="AC557" s="118"/>
      <c r="AD557" s="118"/>
      <c r="AE557" s="118"/>
      <c r="AF557" s="118"/>
      <c r="AG557" s="118"/>
      <c r="AH557" s="118"/>
      <c r="AI557" s="118"/>
      <c r="AJ557" s="118"/>
      <c r="AK557" s="118"/>
      <c r="AL557" s="118"/>
      <c r="AM557" s="118"/>
      <c r="AN557" s="118"/>
      <c r="AO557" s="118"/>
      <c r="AP557" s="118"/>
      <c r="AQ557" s="118"/>
      <c r="AR557" s="118"/>
      <c r="AS557" s="118"/>
      <c r="AT557" s="578"/>
      <c r="AU557" s="578"/>
      <c r="AV557" s="118"/>
      <c r="AW557" s="118"/>
      <c r="AX557" s="118"/>
      <c r="AY557" s="118"/>
      <c r="AZ557" s="118"/>
      <c r="BA557" s="19"/>
      <c r="BB557" s="19"/>
      <c r="BP557" s="12"/>
      <c r="BQ557" s="12"/>
      <c r="BR557" s="12"/>
      <c r="BS557" s="76"/>
      <c r="BT557" s="76"/>
    </row>
    <row r="558" spans="1:72">
      <c r="A558" s="19"/>
      <c r="B558" s="19"/>
      <c r="C558" s="19"/>
      <c r="D558" s="19"/>
      <c r="E558" s="89"/>
      <c r="F558" s="89"/>
      <c r="G558" s="19"/>
      <c r="H558" s="90"/>
      <c r="I558" s="90"/>
      <c r="J558" s="19"/>
      <c r="K558" s="19"/>
      <c r="L558" s="19"/>
      <c r="M558" s="19"/>
      <c r="N558" s="19"/>
      <c r="O558" s="19"/>
      <c r="P558" s="19"/>
      <c r="Q558" s="141"/>
      <c r="R558" s="141"/>
      <c r="S558" s="141"/>
      <c r="T558" s="141"/>
      <c r="U558" s="141"/>
      <c r="V558" s="141"/>
      <c r="W558" s="141"/>
      <c r="X558" s="141"/>
      <c r="Y558" s="19"/>
      <c r="Z558" s="118"/>
      <c r="AA558" s="118"/>
      <c r="AB558" s="118"/>
      <c r="AC558" s="118"/>
      <c r="AD558" s="118"/>
      <c r="AE558" s="118"/>
      <c r="AF558" s="118"/>
      <c r="AG558" s="118"/>
      <c r="AH558" s="118"/>
      <c r="AI558" s="118"/>
      <c r="AJ558" s="118"/>
      <c r="AK558" s="118"/>
      <c r="AL558" s="118"/>
      <c r="AM558" s="118"/>
      <c r="AN558" s="118"/>
      <c r="AO558" s="118"/>
      <c r="AP558" s="118"/>
      <c r="AQ558" s="118"/>
      <c r="AR558" s="118"/>
      <c r="AS558" s="118"/>
      <c r="AT558" s="118"/>
      <c r="AU558" s="118"/>
      <c r="AV558" s="118"/>
      <c r="AW558" s="118"/>
      <c r="AX558" s="118"/>
      <c r="AY558" s="118"/>
      <c r="AZ558" s="118"/>
      <c r="BA558" s="19"/>
      <c r="BB558" s="19"/>
      <c r="BP558" s="12"/>
      <c r="BQ558" s="12"/>
      <c r="BR558" s="12"/>
      <c r="BS558" s="76"/>
      <c r="BT558" s="76"/>
    </row>
    <row r="559" spans="1:72">
      <c r="A559" s="19"/>
      <c r="B559" s="19"/>
      <c r="C559" s="19"/>
      <c r="D559" s="19"/>
      <c r="E559" s="89"/>
      <c r="F559" s="89"/>
      <c r="G559" s="19"/>
      <c r="H559" s="90"/>
      <c r="I559" s="90"/>
      <c r="J559" s="19"/>
      <c r="K559" s="19"/>
      <c r="L559" s="19"/>
      <c r="M559" s="19"/>
      <c r="N559" s="19"/>
      <c r="O559" s="19"/>
      <c r="P559" s="19"/>
      <c r="Q559" s="141"/>
      <c r="R559" s="141"/>
      <c r="S559" s="141"/>
      <c r="T559" s="141"/>
      <c r="U559" s="141"/>
      <c r="V559" s="141"/>
      <c r="W559" s="141"/>
      <c r="X559" s="141"/>
      <c r="Y559" s="19"/>
      <c r="Z559" s="118"/>
      <c r="AA559" s="118"/>
      <c r="AB559" s="118"/>
      <c r="AC559" s="118"/>
      <c r="AD559" s="118"/>
      <c r="AE559" s="118"/>
      <c r="AF559" s="118"/>
      <c r="AG559" s="118"/>
      <c r="AH559" s="118"/>
      <c r="AI559" s="118"/>
      <c r="AJ559" s="118"/>
      <c r="AK559" s="118"/>
      <c r="AL559" s="118"/>
      <c r="AM559" s="118"/>
      <c r="AN559" s="118"/>
      <c r="AO559" s="118"/>
      <c r="AP559" s="118"/>
      <c r="AQ559" s="118"/>
      <c r="AR559" s="118"/>
      <c r="AS559" s="118"/>
      <c r="AT559" s="118"/>
      <c r="AU559" s="118"/>
      <c r="AV559" s="118"/>
      <c r="AW559" s="118"/>
      <c r="AX559" s="118"/>
      <c r="AY559" s="118"/>
      <c r="AZ559" s="118"/>
      <c r="BA559" s="19"/>
      <c r="BB559" s="19"/>
      <c r="BP559" s="12"/>
      <c r="BQ559" s="12"/>
      <c r="BR559" s="12"/>
      <c r="BS559" s="76"/>
      <c r="BT559" s="76"/>
    </row>
    <row r="560" spans="1:72" ht="20.25">
      <c r="A560" s="19"/>
      <c r="B560" s="19"/>
      <c r="C560" s="19"/>
      <c r="D560" s="19"/>
      <c r="E560" s="89"/>
      <c r="F560" s="89"/>
      <c r="G560" s="19"/>
      <c r="H560" s="90"/>
      <c r="I560" s="90"/>
      <c r="J560" s="19"/>
      <c r="K560" s="19"/>
      <c r="L560" s="19"/>
      <c r="M560" s="19"/>
      <c r="N560" s="19"/>
      <c r="O560" s="19"/>
      <c r="P560" s="19"/>
      <c r="Q560" s="141"/>
      <c r="R560" s="141"/>
      <c r="S560" s="141"/>
      <c r="T560" s="141"/>
      <c r="U560" s="141"/>
      <c r="V560" s="141"/>
      <c r="W560" s="141"/>
      <c r="X560" s="141"/>
      <c r="Y560" s="19"/>
      <c r="Z560" s="585" t="str">
        <f>K3</f>
        <v>Stian</v>
      </c>
      <c r="AA560" s="585"/>
      <c r="AB560" s="118"/>
      <c r="AC560" s="118"/>
      <c r="AD560" s="118"/>
      <c r="AE560" s="118"/>
      <c r="AF560" s="118"/>
      <c r="AG560" s="118"/>
      <c r="AH560" s="118"/>
      <c r="AI560" s="118"/>
      <c r="AJ560" s="118"/>
      <c r="AK560" s="118"/>
      <c r="AL560" s="118"/>
      <c r="AM560" s="118"/>
      <c r="AN560" s="118"/>
      <c r="AO560" s="118"/>
      <c r="AP560" s="118"/>
      <c r="AQ560" s="118"/>
      <c r="AR560" s="118"/>
      <c r="AS560" s="118"/>
      <c r="AT560" s="536" t="str">
        <f>O3</f>
        <v>Asbjørn</v>
      </c>
      <c r="AU560" s="431"/>
      <c r="AV560" s="118"/>
      <c r="AW560" s="118"/>
      <c r="AX560" s="118"/>
      <c r="AY560" s="118"/>
      <c r="AZ560" s="118"/>
      <c r="BA560" s="19"/>
      <c r="BB560" s="19"/>
      <c r="BP560" s="12"/>
      <c r="BQ560" s="12"/>
      <c r="BR560" s="12"/>
      <c r="BS560" s="76"/>
      <c r="BT560" s="76"/>
    </row>
    <row r="561" spans="1:72">
      <c r="A561" s="19"/>
      <c r="B561" s="19"/>
      <c r="C561" s="19"/>
      <c r="D561" s="19"/>
      <c r="E561" s="89"/>
      <c r="F561" s="89"/>
      <c r="G561" s="19"/>
      <c r="H561" s="90"/>
      <c r="I561" s="90"/>
      <c r="J561" s="19"/>
      <c r="K561" s="19"/>
      <c r="L561" s="19"/>
      <c r="M561" s="19"/>
      <c r="N561" s="19"/>
      <c r="O561" s="19"/>
      <c r="P561" s="19"/>
      <c r="Q561" s="141"/>
      <c r="R561" s="141"/>
      <c r="S561" s="141"/>
      <c r="T561" s="141"/>
      <c r="U561" s="141"/>
      <c r="V561" s="141"/>
      <c r="W561" s="141"/>
      <c r="X561" s="141"/>
      <c r="Y561" s="19"/>
      <c r="Z561" s="578">
        <f>K4</f>
        <v>10</v>
      </c>
      <c r="AA561" s="578"/>
      <c r="AB561" s="118"/>
      <c r="AC561" s="118"/>
      <c r="AD561" s="118"/>
      <c r="AE561" s="118"/>
      <c r="AF561" s="118"/>
      <c r="AG561" s="118"/>
      <c r="AH561" s="118"/>
      <c r="AI561" s="118"/>
      <c r="AJ561" s="118"/>
      <c r="AK561" s="118"/>
      <c r="AL561" s="118"/>
      <c r="AM561" s="118"/>
      <c r="AN561" s="118"/>
      <c r="AO561" s="118"/>
      <c r="AP561" s="118"/>
      <c r="AQ561" s="118"/>
      <c r="AR561" s="118"/>
      <c r="AS561" s="118"/>
      <c r="AT561" s="578">
        <f>O4</f>
        <v>8</v>
      </c>
      <c r="AU561" s="578"/>
      <c r="AV561" s="118"/>
      <c r="AW561" s="118"/>
      <c r="AX561" s="118"/>
      <c r="AY561" s="118"/>
      <c r="AZ561" s="118"/>
      <c r="BA561" s="19"/>
      <c r="BB561" s="19"/>
      <c r="BP561" s="12"/>
      <c r="BQ561" s="12"/>
      <c r="BR561" s="12"/>
      <c r="BS561" s="76"/>
      <c r="BT561" s="76"/>
    </row>
    <row r="562" spans="1:72">
      <c r="A562" s="19"/>
      <c r="B562" s="19"/>
      <c r="C562" s="19"/>
      <c r="D562" s="19"/>
      <c r="E562" s="89"/>
      <c r="F562" s="89"/>
      <c r="G562" s="19"/>
      <c r="H562" s="90"/>
      <c r="I562" s="90"/>
      <c r="J562" s="19"/>
      <c r="K562" s="19"/>
      <c r="L562" s="19"/>
      <c r="M562" s="19"/>
      <c r="N562" s="19"/>
      <c r="O562" s="19"/>
      <c r="P562" s="19"/>
      <c r="Q562" s="141"/>
      <c r="R562" s="141"/>
      <c r="S562" s="141"/>
      <c r="T562" s="141"/>
      <c r="U562" s="141"/>
      <c r="V562" s="141"/>
      <c r="W562" s="141"/>
      <c r="X562" s="141"/>
      <c r="Y562" s="19"/>
      <c r="Z562" s="578"/>
      <c r="AA562" s="578"/>
      <c r="AB562" s="118"/>
      <c r="AC562" s="118"/>
      <c r="AD562" s="118"/>
      <c r="AE562" s="118"/>
      <c r="AF562" s="118"/>
      <c r="AG562" s="118"/>
      <c r="AH562" s="118"/>
      <c r="AI562" s="118"/>
      <c r="AJ562" s="118"/>
      <c r="AK562" s="118"/>
      <c r="AL562" s="118"/>
      <c r="AM562" s="118"/>
      <c r="AN562" s="118"/>
      <c r="AO562" s="118"/>
      <c r="AP562" s="118"/>
      <c r="AQ562" s="118"/>
      <c r="AR562" s="118"/>
      <c r="AS562" s="118"/>
      <c r="AT562" s="578"/>
      <c r="AU562" s="578"/>
      <c r="AV562" s="118"/>
      <c r="AW562" s="118"/>
      <c r="AX562" s="118"/>
      <c r="AY562" s="118"/>
      <c r="AZ562" s="118"/>
      <c r="BA562" s="19"/>
      <c r="BB562" s="19"/>
      <c r="BP562" s="12"/>
      <c r="BQ562" s="12"/>
      <c r="BR562" s="12"/>
      <c r="BS562" s="76"/>
      <c r="BT562" s="76"/>
    </row>
    <row r="563" spans="1:72">
      <c r="A563" s="19"/>
      <c r="B563" s="19"/>
      <c r="C563" s="19"/>
      <c r="D563" s="19"/>
      <c r="E563" s="89"/>
      <c r="F563" s="89"/>
      <c r="G563" s="19"/>
      <c r="H563" s="90"/>
      <c r="I563" s="90"/>
      <c r="J563" s="19"/>
      <c r="K563" s="19"/>
      <c r="L563" s="19"/>
      <c r="M563" s="19"/>
      <c r="N563" s="19"/>
      <c r="O563" s="19"/>
      <c r="P563" s="19"/>
      <c r="Q563" s="141"/>
      <c r="R563" s="141"/>
      <c r="S563" s="141"/>
      <c r="T563" s="141"/>
      <c r="U563" s="141"/>
      <c r="V563" s="141"/>
      <c r="W563" s="141"/>
      <c r="X563" s="141"/>
      <c r="Y563" s="19"/>
      <c r="Z563" s="578"/>
      <c r="AA563" s="578"/>
      <c r="AB563" s="118"/>
      <c r="AC563" s="118"/>
      <c r="AD563" s="118"/>
      <c r="AE563" s="118"/>
      <c r="AF563" s="118"/>
      <c r="AG563" s="118"/>
      <c r="AH563" s="118"/>
      <c r="AI563" s="118"/>
      <c r="AJ563" s="118"/>
      <c r="AK563" s="118"/>
      <c r="AL563" s="118"/>
      <c r="AM563" s="118"/>
      <c r="AN563" s="118"/>
      <c r="AO563" s="118"/>
      <c r="AP563" s="118"/>
      <c r="AQ563" s="118"/>
      <c r="AR563" s="118"/>
      <c r="AS563" s="118"/>
      <c r="AT563" s="578"/>
      <c r="AU563" s="578"/>
      <c r="AV563" s="118"/>
      <c r="AW563" s="118"/>
      <c r="AX563" s="118"/>
      <c r="AY563" s="118"/>
      <c r="AZ563" s="118"/>
      <c r="BA563" s="19"/>
      <c r="BB563" s="19"/>
      <c r="BP563" s="12"/>
      <c r="BQ563" s="12"/>
      <c r="BR563" s="12"/>
      <c r="BS563" s="76"/>
      <c r="BT563" s="76"/>
    </row>
    <row r="564" spans="1:72">
      <c r="A564" s="19"/>
      <c r="B564" s="19"/>
      <c r="C564" s="19"/>
      <c r="D564" s="19"/>
      <c r="E564" s="89"/>
      <c r="F564" s="89"/>
      <c r="G564" s="19"/>
      <c r="H564" s="90"/>
      <c r="I564" s="90"/>
      <c r="J564" s="19"/>
      <c r="K564" s="19"/>
      <c r="L564" s="19"/>
      <c r="M564" s="19"/>
      <c r="N564" s="19"/>
      <c r="O564" s="19"/>
      <c r="P564" s="19"/>
      <c r="Q564" s="141"/>
      <c r="R564" s="141"/>
      <c r="S564" s="141"/>
      <c r="T564" s="141"/>
      <c r="U564" s="141"/>
      <c r="V564" s="141"/>
      <c r="W564" s="141"/>
      <c r="X564" s="141"/>
      <c r="Y564" s="19"/>
      <c r="Z564" s="578"/>
      <c r="AA564" s="578"/>
      <c r="AB564" s="118"/>
      <c r="AC564" s="118"/>
      <c r="AD564" s="118"/>
      <c r="AE564" s="118"/>
      <c r="AF564" s="118"/>
      <c r="AG564" s="118"/>
      <c r="AH564" s="118"/>
      <c r="AI564" s="118"/>
      <c r="AJ564" s="118"/>
      <c r="AK564" s="118"/>
      <c r="AL564" s="118"/>
      <c r="AM564" s="118"/>
      <c r="AN564" s="118"/>
      <c r="AO564" s="118"/>
      <c r="AP564" s="118"/>
      <c r="AQ564" s="118"/>
      <c r="AR564" s="118"/>
      <c r="AS564" s="118"/>
      <c r="AT564" s="578"/>
      <c r="AU564" s="578"/>
      <c r="AV564" s="118"/>
      <c r="AW564" s="118"/>
      <c r="AX564" s="118"/>
      <c r="AY564" s="118"/>
      <c r="AZ564" s="118"/>
      <c r="BA564" s="19"/>
      <c r="BB564" s="19"/>
      <c r="BP564" s="12"/>
      <c r="BQ564" s="12"/>
      <c r="BR564" s="12"/>
      <c r="BS564" s="76"/>
      <c r="BT564" s="76"/>
    </row>
    <row r="565" spans="1:72">
      <c r="A565" s="19"/>
      <c r="B565" s="19"/>
      <c r="C565" s="19"/>
      <c r="D565" s="19"/>
      <c r="E565" s="89"/>
      <c r="F565" s="89"/>
      <c r="G565" s="19"/>
      <c r="H565" s="90"/>
      <c r="I565" s="90"/>
      <c r="J565" s="19"/>
      <c r="K565" s="19"/>
      <c r="L565" s="19"/>
      <c r="M565" s="19"/>
      <c r="N565" s="19"/>
      <c r="O565" s="19"/>
      <c r="P565" s="19"/>
      <c r="Q565" s="141"/>
      <c r="R565" s="141"/>
      <c r="S565" s="141"/>
      <c r="T565" s="141"/>
      <c r="U565" s="141"/>
      <c r="V565" s="141"/>
      <c r="W565" s="141"/>
      <c r="X565" s="141"/>
      <c r="Y565" s="19"/>
      <c r="Z565" s="578"/>
      <c r="AA565" s="578"/>
      <c r="AB565" s="118"/>
      <c r="AC565" s="118"/>
      <c r="AD565" s="118"/>
      <c r="AE565" s="118"/>
      <c r="AF565" s="118"/>
      <c r="AG565" s="118"/>
      <c r="AH565" s="118"/>
      <c r="AI565" s="118"/>
      <c r="AJ565" s="118"/>
      <c r="AK565" s="118"/>
      <c r="AL565" s="118"/>
      <c r="AM565" s="118"/>
      <c r="AN565" s="118"/>
      <c r="AO565" s="118"/>
      <c r="AP565" s="118"/>
      <c r="AQ565" s="118"/>
      <c r="AR565" s="118"/>
      <c r="AS565" s="118"/>
      <c r="AT565" s="578"/>
      <c r="AU565" s="578"/>
      <c r="AV565" s="118"/>
      <c r="AW565" s="118"/>
      <c r="AX565" s="118"/>
      <c r="AY565" s="118"/>
      <c r="AZ565" s="118"/>
      <c r="BA565" s="19"/>
      <c r="BB565" s="19"/>
      <c r="BP565" s="12"/>
      <c r="BQ565" s="12"/>
      <c r="BR565" s="12"/>
      <c r="BS565" s="76"/>
      <c r="BT565" s="76"/>
    </row>
    <row r="566" spans="1:72">
      <c r="A566" s="19"/>
      <c r="B566" s="19"/>
      <c r="C566" s="19"/>
      <c r="D566" s="19"/>
      <c r="E566" s="89"/>
      <c r="F566" s="89"/>
      <c r="G566" s="19"/>
      <c r="H566" s="90"/>
      <c r="I566" s="90"/>
      <c r="J566" s="19"/>
      <c r="K566" s="19"/>
      <c r="L566" s="19"/>
      <c r="M566" s="19"/>
      <c r="N566" s="19"/>
      <c r="O566" s="19"/>
      <c r="P566" s="19"/>
      <c r="Q566" s="141"/>
      <c r="R566" s="141"/>
      <c r="S566" s="141"/>
      <c r="T566" s="141"/>
      <c r="U566" s="141"/>
      <c r="V566" s="141"/>
      <c r="W566" s="141"/>
      <c r="X566" s="141"/>
      <c r="Y566" s="19"/>
      <c r="Z566" s="578"/>
      <c r="AA566" s="578"/>
      <c r="AB566" s="118"/>
      <c r="AC566" s="118"/>
      <c r="AD566" s="118"/>
      <c r="AE566" s="118"/>
      <c r="AF566" s="118"/>
      <c r="AG566" s="118"/>
      <c r="AH566" s="118"/>
      <c r="AI566" s="118"/>
      <c r="AJ566" s="118"/>
      <c r="AK566" s="118"/>
      <c r="AL566" s="118"/>
      <c r="AM566" s="118"/>
      <c r="AN566" s="118"/>
      <c r="AO566" s="118"/>
      <c r="AP566" s="118"/>
      <c r="AQ566" s="118"/>
      <c r="AR566" s="118"/>
      <c r="AS566" s="118"/>
      <c r="AT566" s="578"/>
      <c r="AU566" s="578"/>
      <c r="AV566" s="118"/>
      <c r="AW566" s="118"/>
      <c r="AX566" s="118"/>
      <c r="AY566" s="118"/>
      <c r="AZ566" s="118"/>
      <c r="BA566" s="19"/>
      <c r="BB566" s="19"/>
      <c r="BP566" s="12"/>
      <c r="BQ566" s="12"/>
      <c r="BR566" s="12"/>
      <c r="BS566" s="76"/>
      <c r="BT566" s="76"/>
    </row>
    <row r="567" spans="1:72">
      <c r="A567" s="19"/>
      <c r="B567" s="19"/>
      <c r="C567" s="19"/>
      <c r="D567" s="19"/>
      <c r="E567" s="89"/>
      <c r="F567" s="89"/>
      <c r="G567" s="19"/>
      <c r="H567" s="90"/>
      <c r="I567" s="90"/>
      <c r="J567" s="19"/>
      <c r="K567" s="19"/>
      <c r="L567" s="19"/>
      <c r="M567" s="19"/>
      <c r="N567" s="19"/>
      <c r="O567" s="19"/>
      <c r="P567" s="19"/>
      <c r="Q567" s="141"/>
      <c r="R567" s="141"/>
      <c r="S567" s="141"/>
      <c r="T567" s="141"/>
      <c r="U567" s="141"/>
      <c r="V567" s="141"/>
      <c r="W567" s="141"/>
      <c r="X567" s="141"/>
      <c r="Y567" s="19"/>
      <c r="Z567" s="578"/>
      <c r="AA567" s="578"/>
      <c r="AB567" s="118"/>
      <c r="AC567" s="118"/>
      <c r="AD567" s="118"/>
      <c r="AE567" s="118"/>
      <c r="AF567" s="118"/>
      <c r="AG567" s="118"/>
      <c r="AH567" s="118"/>
      <c r="AI567" s="118"/>
      <c r="AJ567" s="118"/>
      <c r="AK567" s="118"/>
      <c r="AL567" s="118"/>
      <c r="AM567" s="118"/>
      <c r="AN567" s="118"/>
      <c r="AO567" s="118"/>
      <c r="AP567" s="118"/>
      <c r="AQ567" s="118"/>
      <c r="AR567" s="118"/>
      <c r="AS567" s="118"/>
      <c r="AT567" s="578"/>
      <c r="AU567" s="578"/>
      <c r="AV567" s="118"/>
      <c r="AW567" s="118"/>
      <c r="AX567" s="118"/>
      <c r="AY567" s="118"/>
      <c r="AZ567" s="118"/>
      <c r="BA567" s="19"/>
      <c r="BB567" s="19"/>
      <c r="BP567" s="12"/>
      <c r="BQ567" s="12"/>
      <c r="BR567" s="12"/>
      <c r="BS567" s="76"/>
      <c r="BT567" s="76"/>
    </row>
    <row r="568" spans="1:72">
      <c r="A568" s="19"/>
      <c r="B568" s="19"/>
      <c r="C568" s="19"/>
      <c r="D568" s="19"/>
      <c r="E568" s="89"/>
      <c r="F568" s="89"/>
      <c r="G568" s="19"/>
      <c r="H568" s="90"/>
      <c r="I568" s="90"/>
      <c r="J568" s="19"/>
      <c r="K568" s="19"/>
      <c r="L568" s="19"/>
      <c r="M568" s="19"/>
      <c r="N568" s="19"/>
      <c r="O568" s="19"/>
      <c r="P568" s="19"/>
      <c r="Q568" s="141"/>
      <c r="R568" s="141"/>
      <c r="S568" s="141"/>
      <c r="T568" s="141"/>
      <c r="U568" s="141"/>
      <c r="V568" s="141"/>
      <c r="W568" s="141"/>
      <c r="X568" s="141"/>
      <c r="Y568" s="19"/>
      <c r="Z568" s="578"/>
      <c r="AA568" s="578"/>
      <c r="AB568" s="118"/>
      <c r="AC568" s="118"/>
      <c r="AD568" s="118"/>
      <c r="AE568" s="118"/>
      <c r="AF568" s="118"/>
      <c r="AG568" s="118"/>
      <c r="AH568" s="118"/>
      <c r="AI568" s="118"/>
      <c r="AJ568" s="118"/>
      <c r="AK568" s="118"/>
      <c r="AL568" s="118"/>
      <c r="AM568" s="118"/>
      <c r="AN568" s="118"/>
      <c r="AO568" s="118"/>
      <c r="AP568" s="118"/>
      <c r="AQ568" s="118"/>
      <c r="AR568" s="118"/>
      <c r="AS568" s="118"/>
      <c r="AT568" s="578"/>
      <c r="AU568" s="578"/>
      <c r="AV568" s="118"/>
      <c r="AW568" s="118"/>
      <c r="AX568" s="118"/>
      <c r="AY568" s="118"/>
      <c r="AZ568" s="118"/>
      <c r="BA568" s="19"/>
      <c r="BB568" s="19"/>
      <c r="BP568" s="12"/>
      <c r="BQ568" s="12"/>
      <c r="BR568" s="12"/>
      <c r="BS568" s="76"/>
      <c r="BT568" s="76"/>
    </row>
    <row r="569" spans="1:72">
      <c r="A569" s="19"/>
      <c r="B569" s="19"/>
      <c r="C569" s="19"/>
      <c r="D569" s="19"/>
      <c r="E569" s="89"/>
      <c r="F569" s="89"/>
      <c r="G569" s="19"/>
      <c r="H569" s="90"/>
      <c r="I569" s="90"/>
      <c r="J569" s="19"/>
      <c r="K569" s="19"/>
      <c r="L569" s="19"/>
      <c r="M569" s="19"/>
      <c r="N569" s="19"/>
      <c r="O569" s="19"/>
      <c r="P569" s="19"/>
      <c r="Q569" s="141"/>
      <c r="R569" s="141"/>
      <c r="S569" s="141"/>
      <c r="T569" s="141"/>
      <c r="U569" s="141"/>
      <c r="V569" s="141"/>
      <c r="W569" s="141"/>
      <c r="X569" s="141"/>
      <c r="Y569" s="19"/>
      <c r="Z569" s="578"/>
      <c r="AA569" s="578"/>
      <c r="AB569" s="118"/>
      <c r="AC569" s="118"/>
      <c r="AD569" s="118"/>
      <c r="AE569" s="118"/>
      <c r="AF569" s="118"/>
      <c r="AG569" s="118"/>
      <c r="AH569" s="118"/>
      <c r="AI569" s="118"/>
      <c r="AJ569" s="118"/>
      <c r="AK569" s="118"/>
      <c r="AL569" s="118"/>
      <c r="AM569" s="118"/>
      <c r="AN569" s="118"/>
      <c r="AO569" s="118"/>
      <c r="AP569" s="118"/>
      <c r="AQ569" s="118"/>
      <c r="AR569" s="118"/>
      <c r="AS569" s="118"/>
      <c r="AT569" s="578"/>
      <c r="AU569" s="578"/>
      <c r="AV569" s="118"/>
      <c r="AW569" s="118"/>
      <c r="AX569" s="118"/>
      <c r="AY569" s="118"/>
      <c r="AZ569" s="118"/>
      <c r="BA569" s="19"/>
      <c r="BB569" s="19"/>
      <c r="BP569" s="12"/>
      <c r="BQ569" s="12"/>
      <c r="BR569" s="12"/>
      <c r="BS569" s="76"/>
      <c r="BT569" s="76"/>
    </row>
    <row r="570" spans="1:72">
      <c r="A570" s="19"/>
      <c r="B570" s="19"/>
      <c r="C570" s="19"/>
      <c r="D570" s="19"/>
      <c r="E570" s="89"/>
      <c r="F570" s="89"/>
      <c r="G570" s="19"/>
      <c r="H570" s="90"/>
      <c r="I570" s="90"/>
      <c r="J570" s="19"/>
      <c r="K570" s="19"/>
      <c r="L570" s="19"/>
      <c r="M570" s="19"/>
      <c r="N570" s="19"/>
      <c r="O570" s="19"/>
      <c r="P570" s="19"/>
      <c r="Q570" s="141"/>
      <c r="R570" s="141"/>
      <c r="S570" s="141"/>
      <c r="T570" s="141"/>
      <c r="U570" s="141"/>
      <c r="V570" s="141"/>
      <c r="W570" s="141"/>
      <c r="X570" s="141"/>
      <c r="Y570" s="19"/>
      <c r="Z570" s="578"/>
      <c r="AA570" s="578"/>
      <c r="AB570" s="118"/>
      <c r="AC570" s="118"/>
      <c r="AD570" s="118"/>
      <c r="AE570" s="118"/>
      <c r="AF570" s="118"/>
      <c r="AG570" s="118"/>
      <c r="AH570" s="118"/>
      <c r="AI570" s="118"/>
      <c r="AJ570" s="118"/>
      <c r="AK570" s="118"/>
      <c r="AL570" s="118"/>
      <c r="AM570" s="118"/>
      <c r="AN570" s="118"/>
      <c r="AO570" s="118"/>
      <c r="AP570" s="118"/>
      <c r="AQ570" s="118"/>
      <c r="AR570" s="118"/>
      <c r="AS570" s="118"/>
      <c r="AT570" s="578"/>
      <c r="AU570" s="578"/>
      <c r="AV570" s="118"/>
      <c r="AW570" s="118"/>
      <c r="AX570" s="118"/>
      <c r="AY570" s="118"/>
      <c r="AZ570" s="118"/>
      <c r="BA570" s="19"/>
      <c r="BB570" s="19"/>
      <c r="BP570" s="12"/>
      <c r="BQ570" s="12"/>
      <c r="BR570" s="12"/>
      <c r="BS570" s="76"/>
      <c r="BT570" s="76"/>
    </row>
    <row r="571" spans="1:72" ht="20.25">
      <c r="A571" s="19"/>
      <c r="B571" s="19"/>
      <c r="C571" s="19"/>
      <c r="D571" s="19"/>
      <c r="E571" s="89"/>
      <c r="F571" s="89"/>
      <c r="G571" s="19"/>
      <c r="H571" s="90"/>
      <c r="I571" s="90"/>
      <c r="J571" s="19"/>
      <c r="K571" s="19"/>
      <c r="L571" s="19"/>
      <c r="M571" s="19"/>
      <c r="N571" s="19"/>
      <c r="O571" s="19"/>
      <c r="P571" s="19"/>
      <c r="Q571" s="141"/>
      <c r="R571" s="141"/>
      <c r="S571" s="141"/>
      <c r="T571" s="141"/>
      <c r="U571" s="141"/>
      <c r="V571" s="141"/>
      <c r="W571" s="141"/>
      <c r="X571" s="141"/>
      <c r="Y571" s="19"/>
      <c r="Z571" s="562"/>
      <c r="AA571" s="562"/>
      <c r="AB571" s="118"/>
      <c r="AC571" s="118"/>
      <c r="AD571" s="118"/>
      <c r="AE571" s="118"/>
      <c r="AF571" s="118"/>
      <c r="AG571" s="118"/>
      <c r="AH571" s="118"/>
      <c r="AI571" s="118"/>
      <c r="AJ571" s="118"/>
      <c r="AK571" s="118"/>
      <c r="AL571" s="118"/>
      <c r="AM571" s="118"/>
      <c r="AN571" s="118"/>
      <c r="AO571" s="118"/>
      <c r="AP571" s="118"/>
      <c r="AQ571" s="118"/>
      <c r="AR571" s="118"/>
      <c r="AS571" s="118"/>
      <c r="AT571" s="536" t="e">
        <f>#REF!</f>
        <v>#REF!</v>
      </c>
      <c r="AU571" s="431"/>
      <c r="AV571" s="118"/>
      <c r="AW571" s="118"/>
      <c r="AX571" s="118"/>
      <c r="AY571" s="118"/>
      <c r="AZ571" s="118"/>
      <c r="BA571" s="19"/>
      <c r="BB571" s="19"/>
      <c r="BP571" s="12"/>
      <c r="BQ571" s="12"/>
      <c r="BR571" s="12"/>
      <c r="BS571" s="76"/>
      <c r="BT571" s="76"/>
    </row>
    <row r="572" spans="1:72" ht="20.25">
      <c r="A572" s="19"/>
      <c r="B572" s="19"/>
      <c r="C572" s="19"/>
      <c r="D572" s="19"/>
      <c r="E572" s="89"/>
      <c r="F572" s="89"/>
      <c r="G572" s="19"/>
      <c r="H572" s="90"/>
      <c r="I572" s="90"/>
      <c r="J572" s="19"/>
      <c r="K572" s="19"/>
      <c r="L572" s="19"/>
      <c r="M572" s="19"/>
      <c r="N572" s="19"/>
      <c r="O572" s="19"/>
      <c r="P572" s="19"/>
      <c r="Q572" s="141"/>
      <c r="R572" s="141"/>
      <c r="S572" s="141"/>
      <c r="T572" s="141"/>
      <c r="U572" s="141"/>
      <c r="V572" s="141"/>
      <c r="W572" s="141"/>
      <c r="X572" s="141"/>
      <c r="Y572" s="19"/>
      <c r="Z572" s="585" t="str">
        <f>M3</f>
        <v>Janicke</v>
      </c>
      <c r="AA572" s="585"/>
      <c r="AB572" s="118"/>
      <c r="AC572" s="118"/>
      <c r="AD572" s="118"/>
      <c r="AE572" s="118"/>
      <c r="AF572" s="118"/>
      <c r="AG572" s="118"/>
      <c r="AH572" s="118"/>
      <c r="AI572" s="118"/>
      <c r="AJ572" s="118"/>
      <c r="AK572" s="118"/>
      <c r="AL572" s="118"/>
      <c r="AM572" s="118"/>
      <c r="AN572" s="118"/>
      <c r="AO572" s="118"/>
      <c r="AP572" s="118"/>
      <c r="AQ572" s="118"/>
      <c r="AR572" s="118"/>
      <c r="AS572" s="118"/>
      <c r="AT572" s="578" t="e">
        <f>#REF!</f>
        <v>#REF!</v>
      </c>
      <c r="AU572" s="578"/>
      <c r="AV572" s="118"/>
      <c r="AW572" s="118"/>
      <c r="AX572" s="118"/>
      <c r="AY572" s="118"/>
      <c r="AZ572" s="118"/>
      <c r="BA572" s="19"/>
      <c r="BB572" s="19"/>
      <c r="BP572" s="12"/>
      <c r="BQ572" s="12"/>
      <c r="BR572" s="12"/>
      <c r="BS572" s="76"/>
      <c r="BT572" s="76"/>
    </row>
    <row r="573" spans="1:72">
      <c r="A573" s="19"/>
      <c r="B573" s="19"/>
      <c r="C573" s="19"/>
      <c r="D573" s="19"/>
      <c r="E573" s="89"/>
      <c r="F573" s="89"/>
      <c r="G573" s="19"/>
      <c r="H573" s="90"/>
      <c r="I573" s="90"/>
      <c r="J573" s="19"/>
      <c r="K573" s="19"/>
      <c r="L573" s="19"/>
      <c r="M573" s="19"/>
      <c r="N573" s="19"/>
      <c r="O573" s="19"/>
      <c r="P573" s="19"/>
      <c r="Q573" s="141"/>
      <c r="R573" s="141"/>
      <c r="S573" s="141"/>
      <c r="T573" s="141"/>
      <c r="U573" s="141"/>
      <c r="V573" s="141"/>
      <c r="W573" s="141"/>
      <c r="X573" s="141"/>
      <c r="Y573" s="19"/>
      <c r="Z573" s="578">
        <f>M4</f>
        <v>9</v>
      </c>
      <c r="AA573" s="578"/>
      <c r="AB573" s="118"/>
      <c r="AC573" s="118"/>
      <c r="AD573" s="118"/>
      <c r="AE573" s="118"/>
      <c r="AF573" s="118"/>
      <c r="AG573" s="118"/>
      <c r="AH573" s="118"/>
      <c r="AI573" s="118"/>
      <c r="AJ573" s="118"/>
      <c r="AK573" s="118"/>
      <c r="AL573" s="118"/>
      <c r="AM573" s="118"/>
      <c r="AN573" s="118"/>
      <c r="AO573" s="118"/>
      <c r="AP573" s="118"/>
      <c r="AQ573" s="118"/>
      <c r="AR573" s="118"/>
      <c r="AS573" s="118"/>
      <c r="AT573" s="578"/>
      <c r="AU573" s="578"/>
      <c r="AV573" s="118"/>
      <c r="AW573" s="118"/>
      <c r="AX573" s="118"/>
      <c r="AY573" s="118"/>
      <c r="AZ573" s="118"/>
      <c r="BA573" s="19"/>
      <c r="BB573" s="19"/>
      <c r="BP573" s="12"/>
      <c r="BQ573" s="12"/>
      <c r="BR573" s="12"/>
      <c r="BS573" s="76"/>
      <c r="BT573" s="76"/>
    </row>
    <row r="574" spans="1:72">
      <c r="A574" s="19"/>
      <c r="B574" s="19"/>
      <c r="C574" s="19"/>
      <c r="D574" s="19"/>
      <c r="E574" s="89"/>
      <c r="F574" s="89"/>
      <c r="G574" s="19"/>
      <c r="H574" s="90"/>
      <c r="I574" s="90"/>
      <c r="J574" s="19"/>
      <c r="K574" s="19"/>
      <c r="L574" s="19"/>
      <c r="M574" s="19"/>
      <c r="N574" s="19"/>
      <c r="O574" s="19"/>
      <c r="P574" s="19"/>
      <c r="Q574" s="141"/>
      <c r="R574" s="141"/>
      <c r="S574" s="141"/>
      <c r="T574" s="141"/>
      <c r="U574" s="141"/>
      <c r="V574" s="141"/>
      <c r="W574" s="141"/>
      <c r="X574" s="141"/>
      <c r="Y574" s="19"/>
      <c r="Z574" s="578"/>
      <c r="AA574" s="578"/>
      <c r="AB574" s="118"/>
      <c r="AC574" s="118"/>
      <c r="AD574" s="118"/>
      <c r="AE574" s="118"/>
      <c r="AF574" s="118"/>
      <c r="AG574" s="118"/>
      <c r="AH574" s="118"/>
      <c r="AI574" s="118"/>
      <c r="AJ574" s="118"/>
      <c r="AK574" s="118"/>
      <c r="AL574" s="118"/>
      <c r="AM574" s="118"/>
      <c r="AN574" s="118"/>
      <c r="AO574" s="118"/>
      <c r="AP574" s="118"/>
      <c r="AQ574" s="118"/>
      <c r="AR574" s="118"/>
      <c r="AS574" s="118"/>
      <c r="AT574" s="578"/>
      <c r="AU574" s="578"/>
      <c r="AV574" s="118"/>
      <c r="AW574" s="118"/>
      <c r="AX574" s="118"/>
      <c r="AY574" s="118"/>
      <c r="AZ574" s="118"/>
      <c r="BA574" s="19"/>
      <c r="BB574" s="19"/>
      <c r="BP574" s="12"/>
      <c r="BQ574" s="12"/>
      <c r="BR574" s="12"/>
      <c r="BS574" s="76"/>
      <c r="BT574" s="76"/>
    </row>
    <row r="575" spans="1:72">
      <c r="A575" s="19"/>
      <c r="B575" s="19"/>
      <c r="C575" s="19"/>
      <c r="D575" s="19"/>
      <c r="E575" s="89"/>
      <c r="F575" s="89"/>
      <c r="G575" s="19"/>
      <c r="H575" s="90"/>
      <c r="I575" s="90"/>
      <c r="J575" s="19"/>
      <c r="K575" s="19"/>
      <c r="L575" s="19"/>
      <c r="M575" s="19"/>
      <c r="N575" s="19"/>
      <c r="O575" s="19"/>
      <c r="P575" s="19"/>
      <c r="Q575" s="141"/>
      <c r="R575" s="141"/>
      <c r="S575" s="141"/>
      <c r="T575" s="141"/>
      <c r="U575" s="141"/>
      <c r="V575" s="141"/>
      <c r="W575" s="141"/>
      <c r="X575" s="141"/>
      <c r="Y575" s="19"/>
      <c r="Z575" s="578"/>
      <c r="AA575" s="578"/>
      <c r="AB575" s="118"/>
      <c r="AC575" s="118"/>
      <c r="AD575" s="118"/>
      <c r="AE575" s="118"/>
      <c r="AF575" s="118"/>
      <c r="AG575" s="118"/>
      <c r="AH575" s="118"/>
      <c r="AI575" s="118"/>
      <c r="AJ575" s="118"/>
      <c r="AK575" s="118"/>
      <c r="AL575" s="118"/>
      <c r="AM575" s="118"/>
      <c r="AN575" s="118"/>
      <c r="AO575" s="118"/>
      <c r="AP575" s="118"/>
      <c r="AQ575" s="118"/>
      <c r="AR575" s="118"/>
      <c r="AS575" s="118"/>
      <c r="AT575" s="578"/>
      <c r="AU575" s="578"/>
      <c r="AV575" s="118"/>
      <c r="AW575" s="118"/>
      <c r="AX575" s="118"/>
      <c r="AY575" s="118"/>
      <c r="AZ575" s="118"/>
      <c r="BA575" s="19"/>
      <c r="BB575" s="19"/>
      <c r="BP575" s="12"/>
      <c r="BQ575" s="12"/>
      <c r="BR575" s="12"/>
      <c r="BS575" s="76"/>
      <c r="BT575" s="76"/>
    </row>
    <row r="576" spans="1:72">
      <c r="A576" s="19"/>
      <c r="B576" s="19"/>
      <c r="C576" s="19"/>
      <c r="D576" s="19"/>
      <c r="E576" s="89"/>
      <c r="F576" s="89"/>
      <c r="G576" s="19"/>
      <c r="H576" s="90"/>
      <c r="I576" s="90"/>
      <c r="J576" s="19"/>
      <c r="K576" s="19"/>
      <c r="L576" s="19"/>
      <c r="M576" s="19"/>
      <c r="N576" s="19"/>
      <c r="O576" s="19"/>
      <c r="P576" s="19"/>
      <c r="Q576" s="141"/>
      <c r="R576" s="141"/>
      <c r="S576" s="141"/>
      <c r="T576" s="141"/>
      <c r="U576" s="141"/>
      <c r="V576" s="141"/>
      <c r="W576" s="141"/>
      <c r="X576" s="141"/>
      <c r="Y576" s="19"/>
      <c r="Z576" s="578"/>
      <c r="AA576" s="578"/>
      <c r="AB576" s="118"/>
      <c r="AC576" s="118"/>
      <c r="AD576" s="118"/>
      <c r="AE576" s="118"/>
      <c r="AF576" s="118"/>
      <c r="AG576" s="118"/>
      <c r="AH576" s="118"/>
      <c r="AI576" s="118"/>
      <c r="AJ576" s="118"/>
      <c r="AK576" s="118"/>
      <c r="AL576" s="118"/>
      <c r="AM576" s="118"/>
      <c r="AN576" s="118"/>
      <c r="AO576" s="118"/>
      <c r="AP576" s="118"/>
      <c r="AQ576" s="118"/>
      <c r="AR576" s="118"/>
      <c r="AS576" s="118"/>
      <c r="AT576" s="578"/>
      <c r="AU576" s="578"/>
      <c r="AV576" s="118"/>
      <c r="AW576" s="118"/>
      <c r="AX576" s="118"/>
      <c r="AY576" s="118"/>
      <c r="AZ576" s="118"/>
      <c r="BA576" s="19"/>
      <c r="BB576" s="19"/>
      <c r="BP576" s="12"/>
      <c r="BQ576" s="12"/>
      <c r="BR576" s="12"/>
      <c r="BS576" s="76"/>
      <c r="BT576" s="76"/>
    </row>
    <row r="577" spans="1:72">
      <c r="A577" s="19"/>
      <c r="B577" s="19"/>
      <c r="C577" s="19"/>
      <c r="D577" s="19"/>
      <c r="E577" s="89"/>
      <c r="F577" s="89"/>
      <c r="G577" s="19"/>
      <c r="H577" s="90"/>
      <c r="I577" s="90"/>
      <c r="J577" s="19"/>
      <c r="K577" s="19"/>
      <c r="L577" s="19"/>
      <c r="M577" s="19"/>
      <c r="N577" s="19"/>
      <c r="O577" s="19"/>
      <c r="P577" s="19"/>
      <c r="Q577" s="141"/>
      <c r="R577" s="141"/>
      <c r="S577" s="141"/>
      <c r="T577" s="141"/>
      <c r="U577" s="141"/>
      <c r="V577" s="141"/>
      <c r="W577" s="141"/>
      <c r="X577" s="141"/>
      <c r="Y577" s="19"/>
      <c r="Z577" s="578"/>
      <c r="AA577" s="578"/>
      <c r="AB577" s="118"/>
      <c r="AC577" s="118"/>
      <c r="AD577" s="118"/>
      <c r="AE577" s="118"/>
      <c r="AF577" s="118"/>
      <c r="AG577" s="118"/>
      <c r="AH577" s="118"/>
      <c r="AI577" s="118"/>
      <c r="AJ577" s="118"/>
      <c r="AK577" s="118"/>
      <c r="AL577" s="118"/>
      <c r="AM577" s="118"/>
      <c r="AN577" s="118"/>
      <c r="AO577" s="118"/>
      <c r="AP577" s="118"/>
      <c r="AQ577" s="118"/>
      <c r="AR577" s="118"/>
      <c r="AS577" s="118"/>
      <c r="AT577" s="578"/>
      <c r="AU577" s="578"/>
      <c r="AV577" s="118"/>
      <c r="AW577" s="118"/>
      <c r="AX577" s="118"/>
      <c r="AY577" s="118"/>
      <c r="AZ577" s="118"/>
      <c r="BA577" s="19"/>
      <c r="BB577" s="19"/>
      <c r="BP577" s="12"/>
      <c r="BQ577" s="12"/>
      <c r="BR577" s="12"/>
      <c r="BS577" s="76"/>
      <c r="BT577" s="76"/>
    </row>
    <row r="578" spans="1:72">
      <c r="A578" s="19"/>
      <c r="B578" s="19"/>
      <c r="C578" s="19"/>
      <c r="D578" s="19"/>
      <c r="E578" s="89"/>
      <c r="F578" s="89"/>
      <c r="G578" s="19"/>
      <c r="H578" s="90"/>
      <c r="I578" s="90"/>
      <c r="J578" s="19"/>
      <c r="K578" s="19"/>
      <c r="L578" s="19"/>
      <c r="M578" s="19"/>
      <c r="N578" s="19"/>
      <c r="O578" s="19"/>
      <c r="P578" s="19"/>
      <c r="Q578" s="141"/>
      <c r="R578" s="141"/>
      <c r="S578" s="141"/>
      <c r="T578" s="141"/>
      <c r="U578" s="141"/>
      <c r="V578" s="141"/>
      <c r="W578" s="141"/>
      <c r="X578" s="141"/>
      <c r="Y578" s="19"/>
      <c r="Z578" s="578"/>
      <c r="AA578" s="578"/>
      <c r="AB578" s="118"/>
      <c r="AC578" s="118"/>
      <c r="AD578" s="118"/>
      <c r="AE578" s="118"/>
      <c r="AF578" s="118"/>
      <c r="AG578" s="118"/>
      <c r="AH578" s="118"/>
      <c r="AI578" s="118"/>
      <c r="AJ578" s="118"/>
      <c r="AK578" s="118"/>
      <c r="AL578" s="118"/>
      <c r="AM578" s="118"/>
      <c r="AN578" s="118"/>
      <c r="AO578" s="118"/>
      <c r="AP578" s="118"/>
      <c r="AQ578" s="118"/>
      <c r="AR578" s="118"/>
      <c r="AS578" s="118"/>
      <c r="AT578" s="578"/>
      <c r="AU578" s="578"/>
      <c r="AV578" s="118"/>
      <c r="AW578" s="118"/>
      <c r="AX578" s="118"/>
      <c r="AY578" s="118"/>
      <c r="AZ578" s="118"/>
      <c r="BA578" s="19"/>
      <c r="BB578" s="19"/>
      <c r="BP578" s="12"/>
      <c r="BQ578" s="12"/>
      <c r="BR578" s="12"/>
      <c r="BS578" s="76"/>
      <c r="BT578" s="76"/>
    </row>
    <row r="579" spans="1:72">
      <c r="A579" s="19"/>
      <c r="B579" s="19"/>
      <c r="C579" s="19"/>
      <c r="D579" s="19"/>
      <c r="E579" s="89"/>
      <c r="F579" s="89"/>
      <c r="G579" s="19"/>
      <c r="H579" s="90"/>
      <c r="I579" s="90"/>
      <c r="J579" s="19"/>
      <c r="K579" s="19"/>
      <c r="L579" s="19"/>
      <c r="M579" s="19"/>
      <c r="N579" s="19"/>
      <c r="O579" s="19"/>
      <c r="P579" s="19"/>
      <c r="Q579" s="141"/>
      <c r="R579" s="141"/>
      <c r="S579" s="141"/>
      <c r="T579" s="141"/>
      <c r="U579" s="141"/>
      <c r="V579" s="141"/>
      <c r="W579" s="141"/>
      <c r="X579" s="141"/>
      <c r="Y579" s="19"/>
      <c r="Z579" s="578"/>
      <c r="AA579" s="578"/>
      <c r="AB579" s="118"/>
      <c r="AC579" s="118"/>
      <c r="AD579" s="118"/>
      <c r="AE579" s="118"/>
      <c r="AF579" s="118"/>
      <c r="AG579" s="118"/>
      <c r="AH579" s="118"/>
      <c r="AI579" s="118"/>
      <c r="AJ579" s="118"/>
      <c r="AK579" s="118"/>
      <c r="AL579" s="118"/>
      <c r="AM579" s="118"/>
      <c r="AN579" s="118"/>
      <c r="AO579" s="118"/>
      <c r="AP579" s="118"/>
      <c r="AQ579" s="118"/>
      <c r="AR579" s="118"/>
      <c r="AS579" s="118"/>
      <c r="AT579" s="578"/>
      <c r="AU579" s="578"/>
      <c r="AV579" s="118"/>
      <c r="AW579" s="118"/>
      <c r="AX579" s="118"/>
      <c r="AY579" s="118"/>
      <c r="AZ579" s="118"/>
      <c r="BA579" s="19"/>
      <c r="BB579" s="19"/>
      <c r="BP579" s="12"/>
      <c r="BQ579" s="12"/>
      <c r="BR579" s="12"/>
      <c r="BS579" s="76"/>
      <c r="BT579" s="76"/>
    </row>
    <row r="580" spans="1:72">
      <c r="A580" s="19"/>
      <c r="B580" s="19"/>
      <c r="C580" s="19"/>
      <c r="D580" s="19"/>
      <c r="E580" s="89"/>
      <c r="F580" s="89"/>
      <c r="G580" s="19"/>
      <c r="H580" s="90"/>
      <c r="I580" s="90"/>
      <c r="J580" s="19"/>
      <c r="K580" s="19"/>
      <c r="L580" s="19"/>
      <c r="M580" s="19"/>
      <c r="N580" s="19"/>
      <c r="O580" s="19"/>
      <c r="P580" s="19"/>
      <c r="Q580" s="141"/>
      <c r="R580" s="141"/>
      <c r="S580" s="141"/>
      <c r="T580" s="141"/>
      <c r="U580" s="141"/>
      <c r="V580" s="141"/>
      <c r="W580" s="141"/>
      <c r="X580" s="141"/>
      <c r="Y580" s="19"/>
      <c r="Z580" s="578"/>
      <c r="AA580" s="578"/>
      <c r="AB580" s="118"/>
      <c r="AC580" s="118"/>
      <c r="AD580" s="118"/>
      <c r="AE580" s="118"/>
      <c r="AF580" s="118"/>
      <c r="AG580" s="118"/>
      <c r="AH580" s="118"/>
      <c r="AI580" s="118"/>
      <c r="AJ580" s="118"/>
      <c r="AK580" s="118"/>
      <c r="AL580" s="118"/>
      <c r="AM580" s="118"/>
      <c r="AN580" s="118"/>
      <c r="AO580" s="118"/>
      <c r="AP580" s="118"/>
      <c r="AQ580" s="118"/>
      <c r="AR580" s="118"/>
      <c r="AS580" s="118"/>
      <c r="AT580" s="578"/>
      <c r="AU580" s="578"/>
      <c r="AV580" s="118"/>
      <c r="AW580" s="118"/>
      <c r="AX580" s="118"/>
      <c r="AY580" s="118"/>
      <c r="AZ580" s="118"/>
      <c r="BA580" s="19"/>
      <c r="BB580" s="19"/>
      <c r="BP580" s="12"/>
      <c r="BQ580" s="12"/>
      <c r="BR580" s="12"/>
      <c r="BS580" s="76"/>
      <c r="BT580" s="76"/>
    </row>
    <row r="581" spans="1:72">
      <c r="A581" s="19"/>
      <c r="B581" s="19"/>
      <c r="C581" s="19"/>
      <c r="D581" s="19"/>
      <c r="E581" s="89"/>
      <c r="F581" s="89"/>
      <c r="G581" s="19"/>
      <c r="H581" s="90"/>
      <c r="I581" s="90"/>
      <c r="J581" s="19"/>
      <c r="K581" s="19"/>
      <c r="L581" s="19"/>
      <c r="M581" s="19"/>
      <c r="N581" s="19"/>
      <c r="O581" s="19"/>
      <c r="P581" s="19"/>
      <c r="Q581" s="141"/>
      <c r="R581" s="141"/>
      <c r="S581" s="141"/>
      <c r="T581" s="141"/>
      <c r="U581" s="141"/>
      <c r="V581" s="141"/>
      <c r="W581" s="141"/>
      <c r="X581" s="141"/>
      <c r="Y581" s="19"/>
      <c r="Z581" s="578"/>
      <c r="AA581" s="578"/>
      <c r="AB581" s="118"/>
      <c r="AC581" s="118"/>
      <c r="AD581" s="118"/>
      <c r="AE581" s="118"/>
      <c r="AF581" s="118"/>
      <c r="AG581" s="118"/>
      <c r="AH581" s="118"/>
      <c r="AI581" s="118"/>
      <c r="AJ581" s="118"/>
      <c r="AK581" s="118"/>
      <c r="AL581" s="118"/>
      <c r="AM581" s="118"/>
      <c r="AN581" s="118"/>
      <c r="AO581" s="118"/>
      <c r="AP581" s="118"/>
      <c r="AQ581" s="118"/>
      <c r="AR581" s="118"/>
      <c r="AS581" s="118"/>
      <c r="AT581" s="578"/>
      <c r="AU581" s="578"/>
      <c r="AV581" s="118"/>
      <c r="AW581" s="118"/>
      <c r="AX581" s="118"/>
      <c r="AY581" s="118"/>
      <c r="AZ581" s="118"/>
      <c r="BA581" s="19"/>
      <c r="BB581" s="19"/>
      <c r="BP581" s="12"/>
      <c r="BQ581" s="12"/>
      <c r="BR581" s="12"/>
      <c r="BS581" s="76"/>
      <c r="BT581" s="76"/>
    </row>
    <row r="582" spans="1:72">
      <c r="A582" s="19"/>
      <c r="B582" s="19"/>
      <c r="C582" s="19"/>
      <c r="D582" s="19"/>
      <c r="E582" s="89"/>
      <c r="F582" s="89"/>
      <c r="G582" s="19"/>
      <c r="H582" s="90"/>
      <c r="I582" s="90"/>
      <c r="J582" s="19"/>
      <c r="K582" s="19"/>
      <c r="L582" s="19"/>
      <c r="M582" s="19"/>
      <c r="N582" s="19"/>
      <c r="O582" s="19"/>
      <c r="P582" s="19"/>
      <c r="Q582" s="141"/>
      <c r="R582" s="141"/>
      <c r="S582" s="141"/>
      <c r="T582" s="141"/>
      <c r="U582" s="141"/>
      <c r="V582" s="141"/>
      <c r="W582" s="141"/>
      <c r="X582" s="141"/>
      <c r="Y582" s="19"/>
      <c r="Z582" s="578"/>
      <c r="AA582" s="578"/>
      <c r="AB582" s="118"/>
      <c r="AC582" s="118"/>
      <c r="AD582" s="118"/>
      <c r="AE582" s="118"/>
      <c r="AF582" s="118"/>
      <c r="AG582" s="118"/>
      <c r="AH582" s="118"/>
      <c r="AI582" s="118"/>
      <c r="AJ582" s="118"/>
      <c r="AK582" s="118"/>
      <c r="AL582" s="118"/>
      <c r="AM582" s="118"/>
      <c r="AN582" s="118"/>
      <c r="AO582" s="118"/>
      <c r="AP582" s="118"/>
      <c r="AQ582" s="118"/>
      <c r="AR582" s="118"/>
      <c r="AS582" s="118"/>
      <c r="AT582" s="562"/>
      <c r="AU582" s="562"/>
      <c r="AV582" s="118"/>
      <c r="AW582" s="118"/>
      <c r="AX582" s="118"/>
      <c r="AY582" s="118"/>
      <c r="AZ582" s="118"/>
      <c r="BA582" s="19"/>
      <c r="BB582" s="19"/>
      <c r="BP582" s="12"/>
      <c r="BQ582" s="12"/>
      <c r="BR582" s="12"/>
      <c r="BS582" s="76"/>
      <c r="BT582" s="76"/>
    </row>
    <row r="583" spans="1:72">
      <c r="A583" s="19"/>
      <c r="B583" s="19"/>
      <c r="C583" s="19"/>
      <c r="D583" s="19"/>
      <c r="E583" s="89"/>
      <c r="F583" s="89"/>
      <c r="G583" s="19"/>
      <c r="H583" s="90"/>
      <c r="I583" s="90"/>
      <c r="J583" s="19"/>
      <c r="K583" s="19"/>
      <c r="L583" s="19"/>
      <c r="M583" s="19"/>
      <c r="N583" s="19"/>
      <c r="O583" s="19"/>
      <c r="P583" s="19"/>
      <c r="Q583" s="141"/>
      <c r="R583" s="141"/>
      <c r="S583" s="141"/>
      <c r="T583" s="141"/>
      <c r="U583" s="141"/>
      <c r="V583" s="141"/>
      <c r="W583" s="141"/>
      <c r="X583" s="141"/>
      <c r="Y583" s="19"/>
      <c r="Z583" s="562"/>
      <c r="AA583" s="562"/>
      <c r="AB583" s="118"/>
      <c r="AC583" s="118"/>
      <c r="AD583" s="118"/>
      <c r="AE583" s="118"/>
      <c r="AF583" s="118"/>
      <c r="AG583" s="118"/>
      <c r="AH583" s="118"/>
      <c r="AI583" s="118"/>
      <c r="AJ583" s="118"/>
      <c r="AK583" s="118"/>
      <c r="AL583" s="118"/>
      <c r="AM583" s="118"/>
      <c r="AN583" s="118"/>
      <c r="AO583" s="118"/>
      <c r="AP583" s="118"/>
      <c r="AQ583" s="118"/>
      <c r="AR583" s="118"/>
      <c r="AS583" s="118"/>
      <c r="AT583" s="562"/>
      <c r="AU583" s="562"/>
      <c r="AV583" s="118"/>
      <c r="AW583" s="118"/>
      <c r="AX583" s="118"/>
      <c r="AY583" s="118"/>
      <c r="AZ583" s="118"/>
      <c r="BA583" s="19"/>
      <c r="BB583" s="19"/>
      <c r="BP583" s="12"/>
      <c r="BQ583" s="12"/>
      <c r="BR583" s="12"/>
      <c r="BS583" s="76"/>
      <c r="BT583" s="76"/>
    </row>
    <row r="584" spans="1:72">
      <c r="A584" s="19"/>
      <c r="B584" s="19"/>
      <c r="C584" s="19"/>
      <c r="D584" s="19"/>
      <c r="E584" s="89"/>
      <c r="F584" s="89"/>
      <c r="G584" s="19"/>
      <c r="H584" s="90"/>
      <c r="I584" s="90"/>
      <c r="J584" s="19"/>
      <c r="K584" s="19"/>
      <c r="L584" s="19"/>
      <c r="M584" s="19"/>
      <c r="N584" s="19"/>
      <c r="O584" s="19"/>
      <c r="P584" s="19"/>
      <c r="Q584" s="141"/>
      <c r="R584" s="141"/>
      <c r="S584" s="141"/>
      <c r="T584" s="141"/>
      <c r="U584" s="141"/>
      <c r="V584" s="141"/>
      <c r="W584" s="141"/>
      <c r="X584" s="141"/>
      <c r="Y584" s="19"/>
      <c r="Z584" s="562"/>
      <c r="AA584" s="562"/>
      <c r="AB584" s="118"/>
      <c r="AC584" s="118"/>
      <c r="AD584" s="118"/>
      <c r="AE584" s="118"/>
      <c r="AF584" s="118"/>
      <c r="AG584" s="118"/>
      <c r="AH584" s="118"/>
      <c r="AI584" s="118"/>
      <c r="AJ584" s="118"/>
      <c r="AK584" s="118"/>
      <c r="AL584" s="118"/>
      <c r="AM584" s="118"/>
      <c r="AN584" s="118"/>
      <c r="AO584" s="118"/>
      <c r="AP584" s="118"/>
      <c r="AQ584" s="118"/>
      <c r="AR584" s="118"/>
      <c r="AS584" s="118"/>
      <c r="AT584" s="562"/>
      <c r="AU584" s="562"/>
      <c r="AV584" s="118"/>
      <c r="AW584" s="118"/>
      <c r="AX584" s="118"/>
      <c r="AY584" s="118"/>
      <c r="AZ584" s="118"/>
      <c r="BA584" s="19"/>
      <c r="BB584" s="19"/>
      <c r="BP584" s="12"/>
      <c r="BQ584" s="12"/>
      <c r="BR584" s="12"/>
      <c r="BS584" s="76"/>
      <c r="BT584" s="76"/>
    </row>
    <row r="585" spans="1:72" ht="12.75" customHeight="1">
      <c r="A585" s="19"/>
      <c r="B585" s="19"/>
      <c r="C585" s="19"/>
      <c r="D585" s="19"/>
      <c r="E585" s="89"/>
      <c r="F585" s="89"/>
      <c r="G585" s="19"/>
      <c r="H585" s="90"/>
      <c r="I585" s="90"/>
      <c r="J585" s="19"/>
      <c r="K585" s="19"/>
      <c r="L585" s="19"/>
      <c r="M585" s="19"/>
      <c r="N585" s="19"/>
      <c r="O585" s="19"/>
      <c r="P585" s="19"/>
      <c r="Q585" s="141"/>
      <c r="R585" s="141"/>
      <c r="S585" s="141"/>
      <c r="T585" s="141"/>
      <c r="U585" s="141"/>
      <c r="V585" s="141"/>
      <c r="W585" s="141"/>
      <c r="X585" s="141"/>
      <c r="Y585" s="19"/>
      <c r="Z585" s="562"/>
      <c r="AA585" s="538" t="str">
        <f>P3</f>
        <v>Else</v>
      </c>
      <c r="AB585" s="118"/>
      <c r="AC585" s="118"/>
      <c r="AD585" s="118"/>
      <c r="AE585" s="118"/>
      <c r="AF585" s="118"/>
      <c r="AG585" s="118"/>
      <c r="AH585" s="118"/>
      <c r="AI585" s="118"/>
      <c r="AJ585" s="118"/>
      <c r="AK585" s="118"/>
      <c r="AL585" s="118"/>
      <c r="AM585" s="118"/>
      <c r="AN585" s="118"/>
      <c r="AO585" s="118"/>
      <c r="AP585" s="118"/>
      <c r="AQ585" s="118"/>
      <c r="AR585" s="118"/>
      <c r="AS585" s="118"/>
      <c r="AT585" s="562"/>
      <c r="AU585" s="562"/>
      <c r="AV585" s="118"/>
      <c r="AW585" s="118"/>
      <c r="AX585" s="118"/>
      <c r="AY585" s="118"/>
      <c r="AZ585" s="118"/>
      <c r="BA585" s="19"/>
      <c r="BB585" s="19"/>
      <c r="BP585" s="12"/>
      <c r="BQ585" s="12"/>
      <c r="BR585" s="12"/>
      <c r="BS585" s="76"/>
      <c r="BT585" s="76"/>
    </row>
    <row r="586" spans="1:72">
      <c r="A586" s="19"/>
      <c r="B586" s="19"/>
      <c r="C586" s="19"/>
      <c r="D586" s="19"/>
      <c r="E586" s="89"/>
      <c r="F586" s="89"/>
      <c r="G586" s="19"/>
      <c r="H586" s="90"/>
      <c r="I586" s="90"/>
      <c r="J586" s="19"/>
      <c r="K586" s="19"/>
      <c r="L586" s="19"/>
      <c r="M586" s="19"/>
      <c r="N586" s="19"/>
      <c r="O586" s="19"/>
      <c r="P586" s="19"/>
      <c r="Q586" s="141"/>
      <c r="R586" s="141"/>
      <c r="S586" s="141"/>
      <c r="T586" s="141"/>
      <c r="U586" s="141"/>
      <c r="V586" s="141"/>
      <c r="W586" s="141"/>
      <c r="X586" s="141"/>
      <c r="Y586" s="19"/>
      <c r="Z586" s="578">
        <f>P4</f>
        <v>6</v>
      </c>
      <c r="AA586" s="578"/>
      <c r="AB586" s="118"/>
      <c r="AC586" s="118"/>
      <c r="AD586" s="118"/>
      <c r="AE586" s="118"/>
      <c r="AF586" s="118"/>
      <c r="AG586" s="118"/>
      <c r="AH586" s="118"/>
      <c r="AI586" s="118"/>
      <c r="AJ586" s="118"/>
      <c r="AK586" s="118"/>
      <c r="AL586" s="118"/>
      <c r="AM586" s="118"/>
      <c r="AN586" s="118"/>
      <c r="AO586" s="118"/>
      <c r="AP586" s="118"/>
      <c r="AQ586" s="118"/>
      <c r="AR586" s="118"/>
      <c r="AS586" s="118"/>
      <c r="AT586" s="535"/>
      <c r="AU586" s="562"/>
      <c r="AV586" s="118"/>
      <c r="AW586" s="118"/>
      <c r="AX586" s="118"/>
      <c r="AY586" s="118"/>
      <c r="AZ586" s="118"/>
      <c r="BA586" s="19"/>
      <c r="BB586" s="19"/>
      <c r="BP586" s="12"/>
      <c r="BQ586" s="12"/>
      <c r="BR586" s="12"/>
      <c r="BS586" s="76"/>
      <c r="BT586" s="76"/>
    </row>
    <row r="587" spans="1:72">
      <c r="A587" s="19"/>
      <c r="B587" s="19"/>
      <c r="C587" s="19"/>
      <c r="D587" s="19"/>
      <c r="E587" s="89"/>
      <c r="F587" s="89"/>
      <c r="G587" s="19"/>
      <c r="H587" s="90"/>
      <c r="I587" s="90"/>
      <c r="J587" s="19"/>
      <c r="K587" s="19"/>
      <c r="L587" s="19"/>
      <c r="M587" s="19"/>
      <c r="N587" s="19"/>
      <c r="O587" s="19"/>
      <c r="P587" s="19"/>
      <c r="Q587" s="141"/>
      <c r="R587" s="141"/>
      <c r="S587" s="141"/>
      <c r="T587" s="141"/>
      <c r="U587" s="141"/>
      <c r="V587" s="141"/>
      <c r="W587" s="141"/>
      <c r="X587" s="141"/>
      <c r="Y587" s="19"/>
      <c r="Z587" s="578"/>
      <c r="AA587" s="578"/>
      <c r="AB587" s="118"/>
      <c r="AC587" s="118"/>
      <c r="AD587" s="118"/>
      <c r="AE587" s="118"/>
      <c r="AF587" s="118"/>
      <c r="AG587" s="118"/>
      <c r="AH587" s="118"/>
      <c r="AI587" s="118"/>
      <c r="AJ587" s="118"/>
      <c r="AK587" s="118"/>
      <c r="AL587" s="118"/>
      <c r="AM587" s="118"/>
      <c r="AN587" s="118"/>
      <c r="AO587" s="118"/>
      <c r="AP587" s="118"/>
      <c r="AQ587" s="118"/>
      <c r="AR587" s="118"/>
      <c r="AS587" s="118"/>
      <c r="AT587" s="562"/>
      <c r="AU587" s="562"/>
      <c r="AV587" s="118"/>
      <c r="AW587" s="118"/>
      <c r="AX587" s="118"/>
      <c r="AY587" s="118"/>
      <c r="AZ587" s="118"/>
      <c r="BA587" s="19"/>
      <c r="BB587" s="19"/>
      <c r="BP587" s="12"/>
      <c r="BQ587" s="12"/>
      <c r="BR587" s="12"/>
      <c r="BS587" s="76"/>
      <c r="BT587" s="76"/>
    </row>
    <row r="588" spans="1:72">
      <c r="A588" s="19"/>
      <c r="B588" s="19"/>
      <c r="C588" s="19"/>
      <c r="D588" s="19"/>
      <c r="E588" s="89"/>
      <c r="F588" s="89"/>
      <c r="G588" s="19"/>
      <c r="H588" s="90"/>
      <c r="I588" s="90"/>
      <c r="J588" s="19"/>
      <c r="K588" s="19"/>
      <c r="L588" s="19"/>
      <c r="M588" s="19"/>
      <c r="N588" s="19"/>
      <c r="O588" s="19"/>
      <c r="P588" s="19"/>
      <c r="Q588" s="141"/>
      <c r="R588" s="141"/>
      <c r="S588" s="141"/>
      <c r="T588" s="141"/>
      <c r="U588" s="141"/>
      <c r="V588" s="141"/>
      <c r="W588" s="141"/>
      <c r="X588" s="141"/>
      <c r="Y588" s="19"/>
      <c r="Z588" s="578"/>
      <c r="AA588" s="578"/>
      <c r="AB588" s="118"/>
      <c r="AC588" s="118"/>
      <c r="AD588" s="118"/>
      <c r="AE588" s="118"/>
      <c r="AF588" s="118"/>
      <c r="AG588" s="118"/>
      <c r="AH588" s="118"/>
      <c r="AI588" s="118"/>
      <c r="AJ588" s="118"/>
      <c r="AK588" s="118"/>
      <c r="AL588" s="118"/>
      <c r="AM588" s="118"/>
      <c r="AN588" s="118"/>
      <c r="AO588" s="118"/>
      <c r="AP588" s="118"/>
      <c r="AQ588" s="118"/>
      <c r="AR588" s="118"/>
      <c r="AS588" s="118"/>
      <c r="AT588" s="578" t="s">
        <v>128</v>
      </c>
      <c r="AU588" s="578"/>
      <c r="AV588" s="118"/>
      <c r="AW588" s="118"/>
      <c r="AX588" s="118"/>
      <c r="AY588" s="118"/>
      <c r="AZ588" s="118"/>
      <c r="BA588" s="19"/>
      <c r="BB588" s="19"/>
      <c r="BE588" s="534"/>
      <c r="BP588" s="12"/>
      <c r="BQ588" s="12"/>
      <c r="BR588" s="12"/>
      <c r="BS588" s="76"/>
      <c r="BT588" s="76"/>
    </row>
    <row r="589" spans="1:72">
      <c r="A589" s="19"/>
      <c r="B589" s="19"/>
      <c r="C589" s="19"/>
      <c r="D589" s="19"/>
      <c r="E589" s="89"/>
      <c r="F589" s="89"/>
      <c r="G589" s="19"/>
      <c r="H589" s="90"/>
      <c r="I589" s="90"/>
      <c r="J589" s="19"/>
      <c r="K589" s="19"/>
      <c r="L589" s="19"/>
      <c r="M589" s="19"/>
      <c r="N589" s="19"/>
      <c r="O589" s="19"/>
      <c r="P589" s="19"/>
      <c r="Q589" s="141"/>
      <c r="R589" s="141"/>
      <c r="S589" s="141"/>
      <c r="T589" s="141"/>
      <c r="U589" s="141"/>
      <c r="V589" s="141"/>
      <c r="W589" s="141"/>
      <c r="X589" s="141"/>
      <c r="Y589" s="19"/>
      <c r="Z589" s="578"/>
      <c r="AA589" s="578"/>
      <c r="AB589" s="118"/>
      <c r="AC589" s="118"/>
      <c r="AD589" s="118"/>
      <c r="AE589" s="118"/>
      <c r="AF589" s="118"/>
      <c r="AG589" s="118"/>
      <c r="AH589" s="118"/>
      <c r="AI589" s="118"/>
      <c r="AJ589" s="118"/>
      <c r="AK589" s="118"/>
      <c r="AL589" s="118"/>
      <c r="AM589" s="118"/>
      <c r="AN589" s="118"/>
      <c r="AO589" s="118"/>
      <c r="AP589" s="118"/>
      <c r="AQ589" s="118"/>
      <c r="AR589" s="118"/>
      <c r="AS589" s="118"/>
      <c r="AT589" s="578"/>
      <c r="AU589" s="578"/>
      <c r="AV589" s="118"/>
      <c r="AW589" s="118"/>
      <c r="AX589" s="118"/>
      <c r="AY589" s="118"/>
      <c r="AZ589" s="118"/>
      <c r="BA589" s="19"/>
      <c r="BB589" s="19"/>
      <c r="BP589" s="12"/>
      <c r="BQ589" s="12"/>
      <c r="BR589" s="12"/>
      <c r="BS589" s="76"/>
      <c r="BT589" s="76"/>
    </row>
    <row r="590" spans="1:72">
      <c r="A590" s="19"/>
      <c r="B590" s="19"/>
      <c r="C590" s="19"/>
      <c r="D590" s="19"/>
      <c r="E590" s="89"/>
      <c r="F590" s="89"/>
      <c r="G590" s="19"/>
      <c r="H590" s="90"/>
      <c r="I590" s="90"/>
      <c r="J590" s="19"/>
      <c r="K590" s="19"/>
      <c r="L590" s="19"/>
      <c r="M590" s="19"/>
      <c r="N590" s="19"/>
      <c r="O590" s="19"/>
      <c r="P590" s="19"/>
      <c r="Q590" s="141"/>
      <c r="R590" s="141"/>
      <c r="S590" s="141"/>
      <c r="T590" s="141"/>
      <c r="U590" s="141"/>
      <c r="V590" s="141"/>
      <c r="W590" s="141"/>
      <c r="X590" s="141"/>
      <c r="Y590" s="19"/>
      <c r="Z590" s="578"/>
      <c r="AA590" s="578"/>
      <c r="AB590" s="118"/>
      <c r="AC590" s="118"/>
      <c r="AD590" s="118"/>
      <c r="AE590" s="118"/>
      <c r="AF590" s="118"/>
      <c r="AG590" s="118"/>
      <c r="AH590" s="118"/>
      <c r="AI590" s="118"/>
      <c r="AJ590" s="118"/>
      <c r="AK590" s="118"/>
      <c r="AL590" s="118"/>
      <c r="AM590" s="118"/>
      <c r="AN590" s="118"/>
      <c r="AO590" s="118"/>
      <c r="AP590" s="118"/>
      <c r="AQ590" s="118"/>
      <c r="AR590" s="118"/>
      <c r="AS590" s="118"/>
      <c r="AT590" s="578"/>
      <c r="AU590" s="578"/>
      <c r="AV590" s="118"/>
      <c r="AW590" s="118"/>
      <c r="AX590" s="118"/>
      <c r="AY590" s="118"/>
      <c r="AZ590" s="118"/>
      <c r="BA590" s="19"/>
      <c r="BB590" s="19"/>
      <c r="BP590" s="12"/>
      <c r="BQ590" s="12"/>
      <c r="BR590" s="12"/>
      <c r="BS590" s="76"/>
      <c r="BT590" s="76"/>
    </row>
    <row r="591" spans="1:72">
      <c r="A591" s="19"/>
      <c r="B591" s="19"/>
      <c r="C591" s="19"/>
      <c r="D591" s="19"/>
      <c r="E591" s="89"/>
      <c r="F591" s="89"/>
      <c r="G591" s="19"/>
      <c r="H591" s="90"/>
      <c r="I591" s="90"/>
      <c r="J591" s="19"/>
      <c r="K591" s="19"/>
      <c r="L591" s="19"/>
      <c r="M591" s="19"/>
      <c r="N591" s="19"/>
      <c r="O591" s="19"/>
      <c r="P591" s="19"/>
      <c r="Q591" s="141"/>
      <c r="R591" s="141"/>
      <c r="S591" s="141"/>
      <c r="T591" s="141"/>
      <c r="U591" s="141"/>
      <c r="V591" s="141"/>
      <c r="W591" s="141"/>
      <c r="X591" s="141"/>
      <c r="Y591" s="19"/>
      <c r="Z591" s="578"/>
      <c r="AA591" s="578"/>
      <c r="AB591" s="118"/>
      <c r="AC591" s="118"/>
      <c r="AD591" s="118"/>
      <c r="AE591" s="118"/>
      <c r="AF591" s="118"/>
      <c r="AG591" s="118"/>
      <c r="AH591" s="118"/>
      <c r="AI591" s="118"/>
      <c r="AJ591" s="118"/>
      <c r="AK591" s="118"/>
      <c r="AL591" s="118"/>
      <c r="AM591" s="118"/>
      <c r="AN591" s="118"/>
      <c r="AO591" s="118"/>
      <c r="AP591" s="118"/>
      <c r="AQ591" s="118"/>
      <c r="AR591" s="118"/>
      <c r="AS591" s="118"/>
      <c r="AT591" s="578"/>
      <c r="AU591" s="578"/>
      <c r="AV591" s="118"/>
      <c r="AW591" s="118"/>
      <c r="AX591" s="118"/>
      <c r="AY591" s="118"/>
      <c r="AZ591" s="118"/>
      <c r="BA591" s="19"/>
      <c r="BB591" s="19"/>
      <c r="BP591" s="12"/>
      <c r="BQ591" s="12"/>
      <c r="BR591" s="12"/>
      <c r="BS591" s="76"/>
      <c r="BT591" s="76"/>
    </row>
    <row r="592" spans="1:72">
      <c r="A592" s="19"/>
      <c r="B592" s="19"/>
      <c r="C592" s="19"/>
      <c r="D592" s="19"/>
      <c r="E592" s="89"/>
      <c r="F592" s="89"/>
      <c r="G592" s="19"/>
      <c r="H592" s="90"/>
      <c r="I592" s="90"/>
      <c r="J592" s="19"/>
      <c r="K592" s="19"/>
      <c r="L592" s="19"/>
      <c r="M592" s="19"/>
      <c r="N592" s="19"/>
      <c r="O592" s="19"/>
      <c r="P592" s="19"/>
      <c r="Q592" s="141"/>
      <c r="R592" s="141"/>
      <c r="S592" s="141"/>
      <c r="T592" s="141"/>
      <c r="U592" s="141"/>
      <c r="V592" s="141"/>
      <c r="W592" s="141"/>
      <c r="X592" s="141"/>
      <c r="Y592" s="19"/>
      <c r="Z592" s="578"/>
      <c r="AA592" s="578"/>
      <c r="AB592" s="118"/>
      <c r="AC592" s="118"/>
      <c r="AD592" s="118"/>
      <c r="AE592" s="118"/>
      <c r="AF592" s="118"/>
      <c r="AG592" s="118"/>
      <c r="AH592" s="118"/>
      <c r="AI592" s="118"/>
      <c r="AJ592" s="118"/>
      <c r="AK592" s="118"/>
      <c r="AL592" s="118"/>
      <c r="AM592" s="118"/>
      <c r="AN592" s="118"/>
      <c r="AO592" s="118"/>
      <c r="AP592" s="118"/>
      <c r="AQ592" s="118"/>
      <c r="AR592" s="118"/>
      <c r="AS592" s="118"/>
      <c r="AT592" s="578"/>
      <c r="AU592" s="578"/>
      <c r="AV592" s="118"/>
      <c r="AW592" s="118"/>
      <c r="AX592" s="118"/>
      <c r="AY592" s="118"/>
      <c r="AZ592" s="118"/>
      <c r="BA592" s="19"/>
      <c r="BB592" s="19"/>
      <c r="BP592" s="12"/>
      <c r="BQ592" s="12"/>
      <c r="BR592" s="12"/>
      <c r="BS592" s="76"/>
      <c r="BT592" s="76"/>
    </row>
    <row r="593" spans="1:72">
      <c r="A593" s="19"/>
      <c r="B593" s="19"/>
      <c r="C593" s="19"/>
      <c r="D593" s="19"/>
      <c r="E593" s="89"/>
      <c r="F593" s="89"/>
      <c r="G593" s="19"/>
      <c r="H593" s="90"/>
      <c r="I593" s="90"/>
      <c r="J593" s="19"/>
      <c r="K593" s="19"/>
      <c r="L593" s="19"/>
      <c r="M593" s="19"/>
      <c r="N593" s="19"/>
      <c r="O593" s="19"/>
      <c r="P593" s="19"/>
      <c r="Q593" s="141"/>
      <c r="R593" s="141"/>
      <c r="S593" s="141"/>
      <c r="T593" s="141"/>
      <c r="U593" s="141"/>
      <c r="V593" s="141"/>
      <c r="W593" s="141"/>
      <c r="X593" s="141"/>
      <c r="Y593" s="19"/>
      <c r="Z593" s="578"/>
      <c r="AA593" s="578"/>
      <c r="AB593" s="118"/>
      <c r="AC593" s="118"/>
      <c r="AD593" s="118"/>
      <c r="AE593" s="118"/>
      <c r="AF593" s="118"/>
      <c r="AG593" s="118"/>
      <c r="AH593" s="118"/>
      <c r="AI593" s="118"/>
      <c r="AJ593" s="118"/>
      <c r="AK593" s="118"/>
      <c r="AL593" s="118"/>
      <c r="AM593" s="118"/>
      <c r="AN593" s="118"/>
      <c r="AO593" s="118"/>
      <c r="AP593" s="118"/>
      <c r="AQ593" s="118"/>
      <c r="AR593" s="118"/>
      <c r="AS593" s="118"/>
      <c r="AT593" s="578"/>
      <c r="AU593" s="578"/>
      <c r="AV593" s="118"/>
      <c r="AW593" s="118"/>
      <c r="AX593" s="118"/>
      <c r="AY593" s="118"/>
      <c r="AZ593" s="118"/>
      <c r="BA593" s="19"/>
      <c r="BB593" s="19"/>
      <c r="BP593" s="12"/>
      <c r="BQ593" s="12"/>
      <c r="BR593" s="12"/>
      <c r="BS593" s="76"/>
      <c r="BT593" s="76"/>
    </row>
    <row r="594" spans="1:72">
      <c r="A594" s="19"/>
      <c r="B594" s="19"/>
      <c r="C594" s="19"/>
      <c r="D594" s="19"/>
      <c r="E594" s="89"/>
      <c r="F594" s="89"/>
      <c r="G594" s="19"/>
      <c r="H594" s="90"/>
      <c r="I594" s="90"/>
      <c r="J594" s="19"/>
      <c r="K594" s="19"/>
      <c r="L594" s="19"/>
      <c r="M594" s="19"/>
      <c r="N594" s="19"/>
      <c r="O594" s="19"/>
      <c r="P594" s="19"/>
      <c r="Q594" s="141"/>
      <c r="R594" s="141"/>
      <c r="S594" s="141"/>
      <c r="T594" s="141"/>
      <c r="U594" s="141"/>
      <c r="V594" s="141"/>
      <c r="W594" s="141"/>
      <c r="X594" s="141"/>
      <c r="Y594" s="19"/>
      <c r="Z594" s="578"/>
      <c r="AA594" s="578"/>
      <c r="AB594" s="118"/>
      <c r="AC594" s="118"/>
      <c r="AD594" s="118"/>
      <c r="AE594" s="118"/>
      <c r="AF594" s="118"/>
      <c r="AG594" s="118"/>
      <c r="AH594" s="118"/>
      <c r="AI594" s="118"/>
      <c r="AJ594" s="118"/>
      <c r="AK594" s="118"/>
      <c r="AL594" s="118"/>
      <c r="AM594" s="118"/>
      <c r="AN594" s="118"/>
      <c r="AO594" s="118"/>
      <c r="AP594" s="118"/>
      <c r="AQ594" s="118"/>
      <c r="AR594" s="118"/>
      <c r="AS594" s="118"/>
      <c r="AT594" s="578"/>
      <c r="AU594" s="578"/>
      <c r="AV594" s="118"/>
      <c r="AW594" s="118"/>
      <c r="AX594" s="118"/>
      <c r="AY594" s="118"/>
      <c r="AZ594" s="118"/>
      <c r="BA594" s="19"/>
      <c r="BB594" s="19"/>
      <c r="BP594" s="12"/>
      <c r="BQ594" s="12"/>
      <c r="BR594" s="12"/>
      <c r="BS594" s="76"/>
      <c r="BT594" s="76"/>
    </row>
    <row r="595" spans="1:72" ht="12.75" customHeight="1">
      <c r="A595" s="19"/>
      <c r="B595" s="19"/>
      <c r="C595" s="19"/>
      <c r="D595" s="19"/>
      <c r="E595" s="89"/>
      <c r="F595" s="89"/>
      <c r="G595" s="19"/>
      <c r="H595" s="90"/>
      <c r="I595" s="90"/>
      <c r="J595" s="19"/>
      <c r="K595" s="19"/>
      <c r="L595" s="19"/>
      <c r="M595" s="19"/>
      <c r="N595" s="19"/>
      <c r="O595" s="19"/>
      <c r="P595" s="19"/>
      <c r="Q595" s="141"/>
      <c r="R595" s="141"/>
      <c r="S595" s="141"/>
      <c r="T595" s="141"/>
      <c r="U595" s="141"/>
      <c r="V595" s="141"/>
      <c r="W595" s="141"/>
      <c r="X595" s="141"/>
      <c r="Y595" s="19"/>
      <c r="Z595" s="578"/>
      <c r="AA595" s="578"/>
      <c r="AB595" s="118"/>
      <c r="AC595" s="118"/>
      <c r="AD595" s="118"/>
      <c r="AE595" s="118"/>
      <c r="AF595" s="118"/>
      <c r="AG595" s="118"/>
      <c r="AH595" s="118"/>
      <c r="AI595" s="118"/>
      <c r="AJ595" s="118"/>
      <c r="AK595" s="118"/>
      <c r="AL595" s="118"/>
      <c r="AM595" s="118"/>
      <c r="AN595" s="118"/>
      <c r="AO595" s="118"/>
      <c r="AP595" s="118"/>
      <c r="AQ595" s="118"/>
      <c r="AR595" s="118"/>
      <c r="AS595" s="118"/>
      <c r="AT595" s="578"/>
      <c r="AU595" s="578"/>
      <c r="AV595" s="118"/>
      <c r="AW595" s="118"/>
      <c r="AX595" s="118"/>
      <c r="AY595" s="118"/>
      <c r="AZ595" s="118"/>
      <c r="BA595" s="19"/>
      <c r="BB595" s="19"/>
      <c r="BP595" s="12"/>
      <c r="BQ595" s="12"/>
      <c r="BR595" s="12"/>
      <c r="BS595" s="76"/>
      <c r="BT595" s="76"/>
    </row>
    <row r="596" spans="1:72" ht="12.75" customHeight="1">
      <c r="A596" s="19"/>
      <c r="B596" s="19"/>
      <c r="C596" s="19"/>
      <c r="D596" s="19"/>
      <c r="E596" s="89"/>
      <c r="F596" s="89"/>
      <c r="G596" s="19"/>
      <c r="H596" s="90"/>
      <c r="I596" s="90"/>
      <c r="J596" s="19"/>
      <c r="K596" s="19"/>
      <c r="L596" s="19"/>
      <c r="M596" s="19"/>
      <c r="N596" s="19"/>
      <c r="O596" s="19"/>
      <c r="P596" s="19"/>
      <c r="Q596" s="141"/>
      <c r="R596" s="141"/>
      <c r="S596" s="141"/>
      <c r="T596" s="141"/>
      <c r="U596" s="141"/>
      <c r="V596" s="141"/>
      <c r="W596" s="141"/>
      <c r="X596" s="141"/>
      <c r="Y596" s="19"/>
      <c r="Z596" s="562"/>
      <c r="AA596" s="562"/>
      <c r="AB596" s="118"/>
      <c r="AC596" s="118"/>
      <c r="AD596" s="118"/>
      <c r="AE596" s="118"/>
      <c r="AF596" s="118"/>
      <c r="AG596" s="118"/>
      <c r="AH596" s="118"/>
      <c r="AI596" s="118"/>
      <c r="AJ596" s="118"/>
      <c r="AK596" s="118"/>
      <c r="AL596" s="118"/>
      <c r="AM596" s="118"/>
      <c r="AN596" s="118"/>
      <c r="AO596" s="118"/>
      <c r="AP596" s="118"/>
      <c r="AQ596" s="118"/>
      <c r="AR596" s="118"/>
      <c r="AS596" s="118"/>
      <c r="AT596" s="578"/>
      <c r="AU596" s="578"/>
      <c r="AV596" s="118"/>
      <c r="AW596" s="118"/>
      <c r="AX596" s="118"/>
      <c r="AY596" s="118"/>
      <c r="AZ596" s="118"/>
      <c r="BA596" s="19"/>
      <c r="BB596" s="19"/>
      <c r="BP596" s="12"/>
      <c r="BQ596" s="12"/>
      <c r="BR596" s="12"/>
      <c r="BS596" s="76"/>
      <c r="BT596" s="76"/>
    </row>
    <row r="597" spans="1:72">
      <c r="A597" s="19"/>
      <c r="B597" s="19"/>
      <c r="C597" s="19"/>
      <c r="D597" s="19"/>
      <c r="E597" s="89"/>
      <c r="F597" s="89"/>
      <c r="G597" s="19"/>
      <c r="H597" s="90"/>
      <c r="I597" s="90"/>
      <c r="J597" s="19"/>
      <c r="K597" s="19"/>
      <c r="L597" s="19"/>
      <c r="M597" s="19"/>
      <c r="N597" s="19"/>
      <c r="O597" s="19"/>
      <c r="P597" s="19"/>
      <c r="Q597" s="141"/>
      <c r="R597" s="141"/>
      <c r="S597" s="141"/>
      <c r="T597" s="141"/>
      <c r="U597" s="141"/>
      <c r="V597" s="141"/>
      <c r="W597" s="141"/>
      <c r="X597" s="141"/>
      <c r="Y597" s="19"/>
      <c r="Z597" s="562"/>
      <c r="AA597" s="562"/>
      <c r="AB597" s="118"/>
      <c r="AC597" s="118"/>
      <c r="AD597" s="118"/>
      <c r="AE597" s="118"/>
      <c r="AF597" s="118"/>
      <c r="AG597" s="118"/>
      <c r="AH597" s="118"/>
      <c r="AI597" s="118"/>
      <c r="AJ597" s="118"/>
      <c r="AK597" s="118"/>
      <c r="AL597" s="118"/>
      <c r="AM597" s="118"/>
      <c r="AN597" s="118"/>
      <c r="AO597" s="118"/>
      <c r="AP597" s="118"/>
      <c r="AQ597" s="118"/>
      <c r="AR597" s="118"/>
      <c r="AS597" s="118"/>
      <c r="AT597" s="578"/>
      <c r="AU597" s="578"/>
      <c r="AV597" s="118"/>
      <c r="AW597" s="118"/>
      <c r="AX597" s="118"/>
      <c r="AY597" s="118"/>
      <c r="AZ597" s="118"/>
      <c r="BA597" s="19"/>
      <c r="BB597" s="19"/>
      <c r="BP597" s="12"/>
      <c r="BQ597" s="12"/>
      <c r="BR597" s="12"/>
      <c r="BS597" s="76"/>
      <c r="BT597" s="76"/>
    </row>
    <row r="598" spans="1:72" ht="20.25">
      <c r="A598" s="19"/>
      <c r="B598" s="19"/>
      <c r="C598" s="19"/>
      <c r="D598" s="19"/>
      <c r="E598" s="89"/>
      <c r="F598" s="89"/>
      <c r="G598" s="19"/>
      <c r="H598" s="90"/>
      <c r="I598" s="90"/>
      <c r="J598" s="19"/>
      <c r="K598" s="19"/>
      <c r="L598" s="19"/>
      <c r="M598" s="19"/>
      <c r="N598" s="19"/>
      <c r="O598" s="19"/>
      <c r="P598" s="19"/>
      <c r="Q598" s="141"/>
      <c r="R598" s="141"/>
      <c r="S598" s="141"/>
      <c r="T598" s="141"/>
      <c r="U598" s="141"/>
      <c r="V598" s="141"/>
      <c r="W598" s="141"/>
      <c r="X598" s="141"/>
      <c r="Y598" s="19"/>
      <c r="Z598" s="562"/>
      <c r="AA598" s="538"/>
      <c r="AB598" s="118"/>
      <c r="AC598" s="118"/>
      <c r="AD598" s="118"/>
      <c r="AE598" s="118"/>
      <c r="AF598" s="118"/>
      <c r="AG598" s="118"/>
      <c r="AH598" s="118"/>
      <c r="AI598" s="118"/>
      <c r="AJ598" s="118"/>
      <c r="AK598" s="118"/>
      <c r="AL598" s="118"/>
      <c r="AM598" s="118"/>
      <c r="AN598" s="118"/>
      <c r="AO598" s="118"/>
      <c r="AP598" s="118"/>
      <c r="AQ598" s="118"/>
      <c r="AR598" s="118"/>
      <c r="AS598" s="118"/>
      <c r="AT598" s="562"/>
      <c r="AU598" s="562"/>
      <c r="AV598" s="118"/>
      <c r="AW598" s="118"/>
      <c r="AX598" s="118"/>
      <c r="AY598" s="118"/>
      <c r="AZ598" s="118"/>
      <c r="BA598" s="19"/>
      <c r="BB598" s="19"/>
      <c r="BP598" s="12"/>
      <c r="BQ598" s="12"/>
      <c r="BR598" s="12"/>
      <c r="BS598" s="76"/>
      <c r="BT598" s="76"/>
    </row>
    <row r="599" spans="1:72">
      <c r="A599" s="19"/>
      <c r="B599" s="19"/>
      <c r="C599" s="19"/>
      <c r="D599" s="19"/>
      <c r="E599" s="89"/>
      <c r="F599" s="89"/>
      <c r="G599" s="19"/>
      <c r="H599" s="90"/>
      <c r="I599" s="90"/>
      <c r="J599" s="19"/>
      <c r="K599" s="19"/>
      <c r="L599" s="19"/>
      <c r="M599" s="19"/>
      <c r="N599" s="19"/>
      <c r="O599" s="19"/>
      <c r="P599" s="19"/>
      <c r="Q599" s="141"/>
      <c r="R599" s="141"/>
      <c r="S599" s="141"/>
      <c r="T599" s="141"/>
      <c r="U599" s="141"/>
      <c r="V599" s="141"/>
      <c r="W599" s="141"/>
      <c r="X599" s="141"/>
      <c r="Y599" s="19"/>
      <c r="Z599" s="118"/>
      <c r="AA599" s="118"/>
      <c r="AB599" s="118"/>
      <c r="AC599" s="118"/>
      <c r="AD599" s="118"/>
      <c r="AE599" s="118"/>
      <c r="AF599" s="118"/>
      <c r="AG599" s="118"/>
      <c r="AH599" s="118"/>
      <c r="AI599" s="118"/>
      <c r="AJ599" s="118"/>
      <c r="AK599" s="118"/>
      <c r="AL599" s="118"/>
      <c r="AM599" s="118"/>
      <c r="AN599" s="118"/>
      <c r="AO599" s="118"/>
      <c r="AP599" s="118"/>
      <c r="AQ599" s="118"/>
      <c r="AR599" s="118"/>
      <c r="AS599" s="118"/>
      <c r="AT599" s="118"/>
      <c r="AU599" s="118"/>
      <c r="AV599" s="118"/>
      <c r="AW599" s="118"/>
      <c r="AX599" s="118"/>
      <c r="AY599" s="118"/>
      <c r="AZ599" s="118"/>
      <c r="BA599" s="19"/>
      <c r="BB599" s="19"/>
      <c r="BP599" s="12"/>
      <c r="BQ599" s="12"/>
      <c r="BR599" s="12"/>
      <c r="BS599" s="76"/>
      <c r="BT599" s="76"/>
    </row>
    <row r="600" spans="1:72" ht="20.25">
      <c r="A600" s="19"/>
      <c r="B600" s="19"/>
      <c r="C600" s="19"/>
      <c r="D600" s="19"/>
      <c r="E600" s="89"/>
      <c r="F600" s="89"/>
      <c r="G600" s="19"/>
      <c r="H600" s="90"/>
      <c r="I600" s="90"/>
      <c r="J600" s="19"/>
      <c r="K600" s="19"/>
      <c r="L600" s="19"/>
      <c r="M600" s="19"/>
      <c r="N600" s="19"/>
      <c r="O600" s="19"/>
      <c r="P600" s="19"/>
      <c r="Q600" s="141"/>
      <c r="R600" s="141"/>
      <c r="S600" s="141"/>
      <c r="T600" s="141"/>
      <c r="U600" s="141"/>
      <c r="V600" s="141"/>
      <c r="W600" s="141"/>
      <c r="X600" s="141"/>
      <c r="Y600" s="19"/>
      <c r="Z600" s="118"/>
      <c r="AA600" s="532"/>
      <c r="AB600" s="118"/>
      <c r="AC600" s="118"/>
      <c r="AD600" s="118"/>
      <c r="AE600" s="118"/>
      <c r="AF600" s="118"/>
      <c r="AG600" s="118"/>
      <c r="AH600" s="118"/>
      <c r="AI600" s="118"/>
      <c r="AJ600" s="118"/>
      <c r="AK600" s="118"/>
      <c r="AL600" s="118"/>
      <c r="AM600" s="118"/>
      <c r="AN600" s="118"/>
      <c r="AO600" s="118"/>
      <c r="AP600" s="118"/>
      <c r="AQ600" s="118"/>
      <c r="AR600" s="118"/>
      <c r="AS600" s="118"/>
      <c r="AT600" s="92"/>
      <c r="AU600" s="118"/>
      <c r="AV600" s="118"/>
      <c r="AW600" s="118"/>
      <c r="AX600" s="118"/>
      <c r="AY600" s="118"/>
      <c r="AZ600" s="118"/>
      <c r="BA600" s="19"/>
      <c r="BB600" s="19"/>
      <c r="BP600" s="12"/>
      <c r="BQ600" s="12"/>
      <c r="BR600" s="12"/>
      <c r="BS600" s="76"/>
      <c r="BT600" s="76"/>
    </row>
    <row r="601" spans="1:72">
      <c r="A601" s="19"/>
      <c r="B601" s="19"/>
      <c r="C601" s="19"/>
      <c r="D601" s="19"/>
      <c r="E601" s="89"/>
      <c r="F601" s="89"/>
      <c r="G601" s="19"/>
      <c r="H601" s="90"/>
      <c r="I601" s="90"/>
      <c r="J601" s="19"/>
      <c r="K601" s="19"/>
      <c r="L601" s="19"/>
      <c r="M601" s="19"/>
      <c r="N601" s="19"/>
      <c r="O601" s="19"/>
      <c r="P601" s="19"/>
      <c r="Q601" s="141"/>
      <c r="R601" s="141"/>
      <c r="S601" s="141"/>
      <c r="T601" s="141"/>
      <c r="U601" s="141"/>
      <c r="V601" s="141"/>
      <c r="W601" s="141"/>
      <c r="X601" s="141"/>
      <c r="Y601" s="19"/>
      <c r="Z601" s="578"/>
      <c r="AA601" s="578"/>
      <c r="AB601" s="118"/>
      <c r="AC601" s="118"/>
      <c r="AD601" s="118"/>
      <c r="AE601" s="118"/>
      <c r="AF601" s="118"/>
      <c r="AG601" s="118"/>
      <c r="AH601" s="118"/>
      <c r="AI601" s="118"/>
      <c r="AJ601" s="118"/>
      <c r="AK601" s="118"/>
      <c r="AL601" s="118"/>
      <c r="AM601" s="118"/>
      <c r="AN601" s="118"/>
      <c r="AO601" s="118"/>
      <c r="AP601" s="118"/>
      <c r="AQ601" s="118"/>
      <c r="AR601" s="118"/>
      <c r="AS601" s="118"/>
      <c r="AT601" s="578"/>
      <c r="AU601" s="578"/>
      <c r="AV601" s="118"/>
      <c r="AW601" s="118"/>
      <c r="AX601" s="118"/>
      <c r="AY601" s="118"/>
      <c r="AZ601" s="118"/>
      <c r="BA601" s="19"/>
      <c r="BB601" s="19"/>
      <c r="BP601" s="12"/>
      <c r="BQ601" s="12"/>
      <c r="BR601" s="12"/>
      <c r="BS601" s="76"/>
      <c r="BT601" s="76"/>
    </row>
    <row r="602" spans="1:72">
      <c r="A602" s="19"/>
      <c r="B602" s="19"/>
      <c r="C602" s="19"/>
      <c r="D602" s="19"/>
      <c r="E602" s="89"/>
      <c r="F602" s="89"/>
      <c r="G602" s="19"/>
      <c r="H602" s="90"/>
      <c r="I602" s="90"/>
      <c r="J602" s="19"/>
      <c r="K602" s="19"/>
      <c r="L602" s="19"/>
      <c r="M602" s="19"/>
      <c r="N602" s="19"/>
      <c r="O602" s="19"/>
      <c r="P602" s="19"/>
      <c r="Q602" s="141"/>
      <c r="R602" s="141"/>
      <c r="S602" s="141"/>
      <c r="T602" s="141"/>
      <c r="U602" s="141"/>
      <c r="V602" s="141"/>
      <c r="W602" s="141"/>
      <c r="X602" s="141"/>
      <c r="Y602" s="19"/>
      <c r="Z602" s="578"/>
      <c r="AA602" s="578"/>
      <c r="AB602" s="118"/>
      <c r="AC602" s="118"/>
      <c r="AD602" s="118"/>
      <c r="AE602" s="118"/>
      <c r="AF602" s="118"/>
      <c r="AG602" s="118"/>
      <c r="AH602" s="118"/>
      <c r="AI602" s="118"/>
      <c r="AJ602" s="118"/>
      <c r="AK602" s="118"/>
      <c r="AL602" s="118"/>
      <c r="AM602" s="118"/>
      <c r="AN602" s="118"/>
      <c r="AO602" s="118"/>
      <c r="AP602" s="118"/>
      <c r="AQ602" s="118"/>
      <c r="AR602" s="118"/>
      <c r="AS602" s="118"/>
      <c r="AT602" s="578"/>
      <c r="AU602" s="578"/>
      <c r="AV602" s="118"/>
      <c r="AW602" s="118"/>
      <c r="AX602" s="118"/>
      <c r="AY602" s="118"/>
      <c r="AZ602" s="118"/>
      <c r="BA602" s="19"/>
      <c r="BB602" s="19"/>
      <c r="BP602" s="12"/>
      <c r="BQ602" s="12"/>
      <c r="BR602" s="12"/>
      <c r="BS602" s="76"/>
      <c r="BT602" s="76"/>
    </row>
    <row r="603" spans="1:72">
      <c r="A603" s="19"/>
      <c r="B603" s="19"/>
      <c r="C603" s="19"/>
      <c r="D603" s="19"/>
      <c r="E603" s="89"/>
      <c r="F603" s="89"/>
      <c r="G603" s="19"/>
      <c r="H603" s="90"/>
      <c r="I603" s="90"/>
      <c r="J603" s="19"/>
      <c r="K603" s="19"/>
      <c r="L603" s="19"/>
      <c r="M603" s="19"/>
      <c r="N603" s="19"/>
      <c r="O603" s="19"/>
      <c r="P603" s="19"/>
      <c r="Q603" s="141"/>
      <c r="R603" s="141"/>
      <c r="S603" s="141"/>
      <c r="T603" s="141"/>
      <c r="U603" s="141"/>
      <c r="V603" s="141"/>
      <c r="W603" s="141"/>
      <c r="X603" s="141"/>
      <c r="Y603" s="19"/>
      <c r="Z603" s="578"/>
      <c r="AA603" s="578"/>
      <c r="AB603" s="118"/>
      <c r="AC603" s="118"/>
      <c r="AD603" s="118"/>
      <c r="AE603" s="118"/>
      <c r="AF603" s="118"/>
      <c r="AG603" s="118"/>
      <c r="AH603" s="118"/>
      <c r="AI603" s="118"/>
      <c r="AJ603" s="118"/>
      <c r="AK603" s="118"/>
      <c r="AL603" s="118"/>
      <c r="AM603" s="118"/>
      <c r="AN603" s="118"/>
      <c r="AO603" s="118"/>
      <c r="AP603" s="118"/>
      <c r="AQ603" s="118"/>
      <c r="AR603" s="118"/>
      <c r="AS603" s="118"/>
      <c r="AT603" s="578"/>
      <c r="AU603" s="578"/>
      <c r="AV603" s="118"/>
      <c r="AW603" s="118"/>
      <c r="AX603" s="118"/>
      <c r="AY603" s="118"/>
      <c r="AZ603" s="118"/>
      <c r="BA603" s="19"/>
      <c r="BB603" s="19"/>
      <c r="BP603" s="12"/>
      <c r="BQ603" s="12"/>
      <c r="BR603" s="12"/>
      <c r="BS603" s="76"/>
      <c r="BT603" s="76"/>
    </row>
    <row r="604" spans="1:72">
      <c r="A604" s="19"/>
      <c r="B604" s="19"/>
      <c r="C604" s="19"/>
      <c r="D604" s="19"/>
      <c r="E604" s="89"/>
      <c r="F604" s="89"/>
      <c r="G604" s="19"/>
      <c r="H604" s="90"/>
      <c r="I604" s="90"/>
      <c r="J604" s="19"/>
      <c r="K604" s="19"/>
      <c r="L604" s="19"/>
      <c r="M604" s="19"/>
      <c r="N604" s="19"/>
      <c r="O604" s="19"/>
      <c r="P604" s="19"/>
      <c r="Q604" s="141"/>
      <c r="R604" s="141"/>
      <c r="S604" s="141"/>
      <c r="T604" s="141"/>
      <c r="U604" s="141"/>
      <c r="V604" s="141"/>
      <c r="W604" s="141"/>
      <c r="X604" s="141"/>
      <c r="Y604" s="19"/>
      <c r="Z604" s="578"/>
      <c r="AA604" s="578"/>
      <c r="AB604" s="118"/>
      <c r="AC604" s="118"/>
      <c r="AD604" s="118"/>
      <c r="AE604" s="118"/>
      <c r="AF604" s="118"/>
      <c r="AG604" s="118"/>
      <c r="AH604" s="118"/>
      <c r="AI604" s="118"/>
      <c r="AJ604" s="118"/>
      <c r="AK604" s="118"/>
      <c r="AL604" s="118"/>
      <c r="AM604" s="118"/>
      <c r="AN604" s="118"/>
      <c r="AO604" s="118"/>
      <c r="AP604" s="118"/>
      <c r="AQ604" s="118"/>
      <c r="AR604" s="118"/>
      <c r="AS604" s="118"/>
      <c r="AT604" s="578"/>
      <c r="AU604" s="578"/>
      <c r="AV604" s="118"/>
      <c r="AW604" s="118"/>
      <c r="AX604" s="118"/>
      <c r="AY604" s="118"/>
      <c r="AZ604" s="118"/>
      <c r="BA604" s="19"/>
      <c r="BB604" s="19"/>
      <c r="BP604" s="12"/>
      <c r="BQ604" s="12"/>
      <c r="BR604" s="12"/>
      <c r="BS604" s="76"/>
      <c r="BT604" s="76"/>
    </row>
    <row r="605" spans="1:72">
      <c r="A605" s="19"/>
      <c r="B605" s="19"/>
      <c r="C605" s="19"/>
      <c r="D605" s="19"/>
      <c r="E605" s="89"/>
      <c r="F605" s="89"/>
      <c r="G605" s="19"/>
      <c r="H605" s="90"/>
      <c r="I605" s="90"/>
      <c r="J605" s="19"/>
      <c r="K605" s="19"/>
      <c r="L605" s="19"/>
      <c r="M605" s="19"/>
      <c r="N605" s="19"/>
      <c r="O605" s="19"/>
      <c r="P605" s="19"/>
      <c r="Q605" s="141"/>
      <c r="R605" s="141"/>
      <c r="S605" s="141"/>
      <c r="T605" s="141"/>
      <c r="U605" s="141"/>
      <c r="V605" s="141"/>
      <c r="W605" s="141"/>
      <c r="X605" s="141"/>
      <c r="Y605" s="19"/>
      <c r="Z605" s="578"/>
      <c r="AA605" s="578"/>
      <c r="AB605" s="118"/>
      <c r="AC605" s="118"/>
      <c r="AD605" s="118"/>
      <c r="AE605" s="118"/>
      <c r="AF605" s="118"/>
      <c r="AG605" s="118"/>
      <c r="AH605" s="118"/>
      <c r="AI605" s="118"/>
      <c r="AJ605" s="118"/>
      <c r="AK605" s="118"/>
      <c r="AL605" s="118"/>
      <c r="AM605" s="118"/>
      <c r="AN605" s="118"/>
      <c r="AO605" s="118"/>
      <c r="AP605" s="118"/>
      <c r="AQ605" s="118"/>
      <c r="AR605" s="118"/>
      <c r="AS605" s="118"/>
      <c r="AT605" s="578"/>
      <c r="AU605" s="578"/>
      <c r="AV605" s="118"/>
      <c r="AW605" s="118"/>
      <c r="AX605" s="118"/>
      <c r="AY605" s="118"/>
      <c r="AZ605" s="118"/>
      <c r="BA605" s="19"/>
      <c r="BB605" s="19"/>
      <c r="BP605" s="12"/>
      <c r="BQ605" s="12"/>
      <c r="BR605" s="12"/>
      <c r="BS605" s="76"/>
      <c r="BT605" s="76"/>
    </row>
    <row r="606" spans="1:72">
      <c r="A606" s="19"/>
      <c r="B606" s="19"/>
      <c r="C606" s="19"/>
      <c r="D606" s="19"/>
      <c r="E606" s="89"/>
      <c r="F606" s="89"/>
      <c r="G606" s="19"/>
      <c r="H606" s="90"/>
      <c r="I606" s="90"/>
      <c r="J606" s="19"/>
      <c r="K606" s="19"/>
      <c r="L606" s="19"/>
      <c r="M606" s="19"/>
      <c r="N606" s="19"/>
      <c r="O606" s="19"/>
      <c r="P606" s="19"/>
      <c r="Q606" s="141"/>
      <c r="R606" s="141"/>
      <c r="S606" s="141"/>
      <c r="T606" s="141"/>
      <c r="U606" s="141"/>
      <c r="V606" s="141"/>
      <c r="W606" s="141"/>
      <c r="X606" s="141"/>
      <c r="Y606" s="19"/>
      <c r="Z606" s="578"/>
      <c r="AA606" s="578"/>
      <c r="AB606" s="118"/>
      <c r="AC606" s="118"/>
      <c r="AD606" s="118"/>
      <c r="AE606" s="118"/>
      <c r="AF606" s="118"/>
      <c r="AG606" s="118"/>
      <c r="AH606" s="118"/>
      <c r="AI606" s="118"/>
      <c r="AJ606" s="118"/>
      <c r="AK606" s="118"/>
      <c r="AL606" s="118"/>
      <c r="AM606" s="118"/>
      <c r="AN606" s="118"/>
      <c r="AO606" s="118"/>
      <c r="AP606" s="118"/>
      <c r="AQ606" s="118"/>
      <c r="AR606" s="118"/>
      <c r="AS606" s="118"/>
      <c r="AT606" s="578"/>
      <c r="AU606" s="578"/>
      <c r="AV606" s="118"/>
      <c r="AW606" s="118"/>
      <c r="AX606" s="118"/>
      <c r="AY606" s="118"/>
      <c r="AZ606" s="118"/>
      <c r="BA606" s="19"/>
      <c r="BB606" s="19"/>
      <c r="BP606" s="12"/>
      <c r="BQ606" s="12"/>
      <c r="BR606" s="12"/>
      <c r="BS606" s="76"/>
      <c r="BT606" s="76"/>
    </row>
    <row r="607" spans="1:72">
      <c r="A607" s="19"/>
      <c r="B607" s="19"/>
      <c r="C607" s="19"/>
      <c r="D607" s="19"/>
      <c r="E607" s="89"/>
      <c r="F607" s="89"/>
      <c r="G607" s="19"/>
      <c r="H607" s="90"/>
      <c r="I607" s="90"/>
      <c r="J607" s="19"/>
      <c r="K607" s="19"/>
      <c r="L607" s="19"/>
      <c r="M607" s="19"/>
      <c r="N607" s="19"/>
      <c r="O607" s="19"/>
      <c r="P607" s="19"/>
      <c r="Q607" s="141"/>
      <c r="R607" s="141"/>
      <c r="S607" s="141"/>
      <c r="T607" s="141"/>
      <c r="U607" s="141"/>
      <c r="V607" s="141"/>
      <c r="W607" s="141"/>
      <c r="X607" s="141"/>
      <c r="Y607" s="19"/>
      <c r="Z607" s="578"/>
      <c r="AA607" s="578"/>
      <c r="AB607" s="118"/>
      <c r="AC607" s="118"/>
      <c r="AD607" s="118"/>
      <c r="AE607" s="118"/>
      <c r="AF607" s="118"/>
      <c r="AG607" s="118"/>
      <c r="AH607" s="118"/>
      <c r="AI607" s="118"/>
      <c r="AJ607" s="118"/>
      <c r="AK607" s="118"/>
      <c r="AL607" s="118"/>
      <c r="AM607" s="118"/>
      <c r="AN607" s="118"/>
      <c r="AO607" s="118"/>
      <c r="AP607" s="118"/>
      <c r="AQ607" s="118"/>
      <c r="AR607" s="118"/>
      <c r="AS607" s="118"/>
      <c r="AT607" s="578"/>
      <c r="AU607" s="578"/>
      <c r="AV607" s="118"/>
      <c r="AW607" s="118"/>
      <c r="AX607" s="118"/>
      <c r="AY607" s="118"/>
      <c r="AZ607" s="118"/>
      <c r="BA607" s="19"/>
      <c r="BB607" s="19"/>
      <c r="BP607" s="12"/>
      <c r="BQ607" s="12"/>
      <c r="BR607" s="12"/>
      <c r="BS607" s="76"/>
      <c r="BT607" s="76"/>
    </row>
    <row r="608" spans="1:72">
      <c r="A608" s="19"/>
      <c r="B608" s="19"/>
      <c r="C608" s="19"/>
      <c r="D608" s="19"/>
      <c r="E608" s="89"/>
      <c r="F608" s="89"/>
      <c r="G608" s="19"/>
      <c r="H608" s="90"/>
      <c r="I608" s="90"/>
      <c r="J608" s="19"/>
      <c r="K608" s="19"/>
      <c r="L608" s="19"/>
      <c r="M608" s="19"/>
      <c r="N608" s="19"/>
      <c r="O608" s="19"/>
      <c r="P608" s="19"/>
      <c r="Q608" s="141"/>
      <c r="R608" s="141"/>
      <c r="S608" s="141"/>
      <c r="T608" s="141"/>
      <c r="U608" s="141"/>
      <c r="V608" s="141"/>
      <c r="W608" s="141"/>
      <c r="X608" s="141"/>
      <c r="Y608" s="19"/>
      <c r="Z608" s="578"/>
      <c r="AA608" s="578"/>
      <c r="AB608" s="118"/>
      <c r="AC608" s="118"/>
      <c r="AD608" s="118"/>
      <c r="AE608" s="118"/>
      <c r="AF608" s="118"/>
      <c r="AG608" s="118"/>
      <c r="AH608" s="118"/>
      <c r="AI608" s="118"/>
      <c r="AJ608" s="118"/>
      <c r="AK608" s="118"/>
      <c r="AL608" s="118"/>
      <c r="AM608" s="118"/>
      <c r="AN608" s="118"/>
      <c r="AO608" s="118"/>
      <c r="AP608" s="118"/>
      <c r="AQ608" s="118"/>
      <c r="AR608" s="118"/>
      <c r="AS608" s="118"/>
      <c r="AT608" s="578"/>
      <c r="AU608" s="578"/>
      <c r="AV608" s="118"/>
      <c r="AW608" s="118"/>
      <c r="AX608" s="118"/>
      <c r="AY608" s="118"/>
      <c r="AZ608" s="118"/>
      <c r="BA608" s="19"/>
      <c r="BB608" s="19"/>
      <c r="BP608" s="12"/>
      <c r="BQ608" s="12"/>
      <c r="BR608" s="12"/>
      <c r="BS608" s="76"/>
      <c r="BT608" s="76"/>
    </row>
    <row r="609" spans="1:72" ht="18">
      <c r="A609" s="19"/>
      <c r="B609" s="19"/>
      <c r="C609" s="19"/>
      <c r="D609" s="19"/>
      <c r="E609" s="89"/>
      <c r="F609" s="89"/>
      <c r="G609" s="19"/>
      <c r="H609" s="90"/>
      <c r="I609" s="90"/>
      <c r="J609" s="19"/>
      <c r="K609" s="19"/>
      <c r="L609" s="19"/>
      <c r="M609" s="19"/>
      <c r="N609" s="19"/>
      <c r="O609" s="19"/>
      <c r="P609" s="19"/>
      <c r="Q609" s="141"/>
      <c r="R609" s="141"/>
      <c r="S609" s="141"/>
      <c r="T609" s="141"/>
      <c r="U609" s="141"/>
      <c r="V609" s="141"/>
      <c r="W609" s="141"/>
      <c r="X609" s="141"/>
      <c r="Y609" s="19"/>
      <c r="Z609" s="578"/>
      <c r="AA609" s="578"/>
      <c r="AB609" s="96"/>
      <c r="AC609" s="96"/>
      <c r="AD609" s="96"/>
      <c r="AE609" s="96"/>
      <c r="AF609" s="96"/>
      <c r="AG609" s="96"/>
      <c r="AH609" s="96"/>
      <c r="AI609" s="96"/>
      <c r="AJ609" s="96"/>
      <c r="AK609" s="96"/>
      <c r="AL609" s="96"/>
      <c r="AM609" s="96"/>
      <c r="AN609" s="96"/>
      <c r="AO609" s="96"/>
      <c r="AP609" s="96"/>
      <c r="AQ609" s="96"/>
      <c r="AR609" s="96"/>
      <c r="AS609" s="96"/>
      <c r="AT609" s="578"/>
      <c r="AU609" s="578"/>
      <c r="AV609" s="118"/>
      <c r="AW609" s="118"/>
      <c r="AX609" s="118"/>
      <c r="AY609" s="118"/>
      <c r="AZ609" s="118"/>
      <c r="BA609" s="19"/>
      <c r="BB609" s="19"/>
      <c r="BP609" s="12"/>
      <c r="BQ609" s="12"/>
      <c r="BR609" s="12"/>
      <c r="BS609" s="76"/>
      <c r="BT609" s="76"/>
    </row>
    <row r="610" spans="1:72">
      <c r="A610" s="19"/>
      <c r="B610" s="19"/>
      <c r="C610" s="19"/>
      <c r="D610" s="19"/>
      <c r="E610" s="89"/>
      <c r="F610" s="89"/>
      <c r="G610" s="19"/>
      <c r="H610" s="90"/>
      <c r="I610" s="90"/>
      <c r="J610" s="19"/>
      <c r="K610" s="19"/>
      <c r="L610" s="19"/>
      <c r="M610" s="19"/>
      <c r="N610" s="19"/>
      <c r="O610" s="19"/>
      <c r="P610" s="19"/>
      <c r="Q610" s="141"/>
      <c r="R610" s="141"/>
      <c r="S610" s="141"/>
      <c r="T610" s="141"/>
      <c r="U610" s="141"/>
      <c r="V610" s="141"/>
      <c r="W610" s="141"/>
      <c r="X610" s="141"/>
      <c r="Y610" s="19"/>
      <c r="Z610" s="578"/>
      <c r="AA610" s="578"/>
      <c r="AB610" s="118"/>
      <c r="AC610" s="118"/>
      <c r="AD610" s="118"/>
      <c r="AE610" s="118"/>
      <c r="AF610" s="118"/>
      <c r="AG610" s="118"/>
      <c r="AH610" s="118"/>
      <c r="AI610" s="118"/>
      <c r="AJ610" s="118"/>
      <c r="AK610" s="118"/>
      <c r="AL610" s="118"/>
      <c r="AM610" s="118"/>
      <c r="AN610" s="118"/>
      <c r="AO610" s="118"/>
      <c r="AP610" s="118"/>
      <c r="AQ610" s="118"/>
      <c r="AR610" s="118"/>
      <c r="AS610" s="118"/>
      <c r="AT610" s="578"/>
      <c r="AU610" s="578"/>
      <c r="AV610" s="118"/>
      <c r="AW610" s="118"/>
      <c r="AX610" s="118"/>
      <c r="AY610" s="118"/>
      <c r="AZ610" s="118"/>
      <c r="BA610" s="19"/>
      <c r="BB610" s="19"/>
      <c r="BP610" s="12"/>
      <c r="BQ610" s="12"/>
      <c r="BR610" s="12"/>
      <c r="BS610" s="76"/>
      <c r="BT610" s="76"/>
    </row>
    <row r="611" spans="1:72">
      <c r="A611" s="19"/>
      <c r="B611" s="19"/>
      <c r="C611" s="19"/>
      <c r="D611" s="19"/>
      <c r="E611" s="89"/>
      <c r="F611" s="89"/>
      <c r="G611" s="19"/>
      <c r="H611" s="90"/>
      <c r="I611" s="90"/>
      <c r="J611" s="19"/>
      <c r="K611" s="19"/>
      <c r="L611" s="19"/>
      <c r="M611" s="19"/>
      <c r="N611" s="19"/>
      <c r="O611" s="19"/>
      <c r="P611" s="19"/>
      <c r="Q611" s="141"/>
      <c r="R611" s="141"/>
      <c r="S611" s="141"/>
      <c r="T611" s="141"/>
      <c r="U611" s="141"/>
      <c r="V611" s="141"/>
      <c r="W611" s="141"/>
      <c r="X611" s="141"/>
      <c r="Y611" s="19"/>
      <c r="Z611" s="118"/>
      <c r="AA611" s="118"/>
      <c r="AB611" s="118"/>
      <c r="AC611" s="118"/>
      <c r="AD611" s="118"/>
      <c r="AE611" s="118"/>
      <c r="AF611" s="118"/>
      <c r="AG611" s="118"/>
      <c r="AH611" s="118"/>
      <c r="AI611" s="118"/>
      <c r="AJ611" s="118"/>
      <c r="AK611" s="118"/>
      <c r="AL611" s="118"/>
      <c r="AM611" s="118"/>
      <c r="AN611" s="118"/>
      <c r="AO611" s="118"/>
      <c r="AP611" s="118"/>
      <c r="AQ611" s="118"/>
      <c r="AR611" s="118"/>
      <c r="AS611" s="118"/>
      <c r="AT611" s="118"/>
      <c r="AU611" s="118"/>
      <c r="AV611" s="118"/>
      <c r="AW611" s="118"/>
      <c r="AX611" s="118"/>
      <c r="AY611" s="118"/>
      <c r="AZ611" s="118"/>
      <c r="BA611" s="19"/>
      <c r="BB611" s="19"/>
      <c r="BP611" s="12"/>
      <c r="BQ611" s="12"/>
      <c r="BR611" s="12"/>
      <c r="BS611" s="76"/>
      <c r="BT611" s="76"/>
    </row>
    <row r="612" spans="1:72">
      <c r="A612" s="19"/>
      <c r="B612" s="19"/>
      <c r="C612" s="19"/>
      <c r="D612" s="19"/>
      <c r="E612" s="89"/>
      <c r="F612" s="89"/>
      <c r="G612" s="19"/>
      <c r="H612" s="90"/>
      <c r="I612" s="90"/>
      <c r="J612" s="19"/>
      <c r="K612" s="19"/>
      <c r="L612" s="19"/>
      <c r="M612" s="19"/>
      <c r="N612" s="19"/>
      <c r="O612" s="19"/>
      <c r="P612" s="19"/>
      <c r="Q612" s="141"/>
      <c r="R612" s="141"/>
      <c r="S612" s="141"/>
      <c r="T612" s="141"/>
      <c r="U612" s="141"/>
      <c r="V612" s="141"/>
      <c r="W612" s="141"/>
      <c r="X612" s="141"/>
      <c r="Y612" s="19"/>
      <c r="Z612" s="118"/>
      <c r="AA612" s="118"/>
      <c r="AB612" s="118"/>
      <c r="AC612" s="118"/>
      <c r="AD612" s="118"/>
      <c r="AE612" s="118"/>
      <c r="AF612" s="118"/>
      <c r="AG612" s="118"/>
      <c r="AH612" s="118"/>
      <c r="AI612" s="118"/>
      <c r="AJ612" s="118"/>
      <c r="AK612" s="118"/>
      <c r="AL612" s="118"/>
      <c r="AM612" s="118"/>
      <c r="AN612" s="118"/>
      <c r="AO612" s="118"/>
      <c r="AP612" s="118"/>
      <c r="AQ612" s="118"/>
      <c r="AR612" s="118"/>
      <c r="AS612" s="118"/>
      <c r="AT612" s="118"/>
      <c r="AU612" s="118"/>
      <c r="AV612" s="118"/>
      <c r="AW612" s="118"/>
      <c r="AX612" s="118"/>
      <c r="AY612" s="118"/>
      <c r="AZ612" s="118"/>
      <c r="BA612" s="19"/>
      <c r="BB612" s="19"/>
      <c r="BP612" s="12"/>
      <c r="BQ612" s="12"/>
      <c r="BR612" s="12"/>
      <c r="BS612" s="76"/>
      <c r="BT612" s="76"/>
    </row>
    <row r="613" spans="1:72" ht="20.25">
      <c r="A613" s="19"/>
      <c r="B613" s="19"/>
      <c r="C613" s="19"/>
      <c r="D613" s="19"/>
      <c r="E613" s="89"/>
      <c r="F613" s="89"/>
      <c r="G613" s="19"/>
      <c r="H613" s="90"/>
      <c r="I613" s="90"/>
      <c r="J613" s="19"/>
      <c r="K613" s="19"/>
      <c r="L613" s="19"/>
      <c r="M613" s="19"/>
      <c r="N613" s="19"/>
      <c r="O613" s="19"/>
      <c r="P613" s="19"/>
      <c r="Q613" s="141"/>
      <c r="R613" s="141"/>
      <c r="S613" s="141"/>
      <c r="T613" s="141"/>
      <c r="U613" s="141"/>
      <c r="V613" s="141"/>
      <c r="W613" s="141"/>
      <c r="X613" s="141"/>
      <c r="Y613" s="19"/>
      <c r="Z613" s="118"/>
      <c r="AA613" s="567"/>
      <c r="AB613" s="118"/>
      <c r="AC613" s="118"/>
      <c r="AD613" s="118"/>
      <c r="AE613" s="118"/>
      <c r="AF613" s="118"/>
      <c r="AG613" s="118"/>
      <c r="AH613" s="118"/>
      <c r="AI613" s="118"/>
      <c r="AJ613" s="118"/>
      <c r="AK613" s="118"/>
      <c r="AL613" s="118"/>
      <c r="AM613" s="118"/>
      <c r="AN613" s="118"/>
      <c r="AO613" s="118"/>
      <c r="AP613" s="118"/>
      <c r="AQ613" s="118"/>
      <c r="AR613" s="118"/>
      <c r="AS613" s="118"/>
      <c r="AT613" s="118"/>
      <c r="AU613" s="118"/>
      <c r="AV613" s="118"/>
      <c r="AW613" s="118"/>
      <c r="AX613" s="118"/>
      <c r="AY613" s="118"/>
      <c r="AZ613" s="118"/>
      <c r="BA613" s="19"/>
      <c r="BB613" s="19"/>
      <c r="BP613" s="12"/>
      <c r="BQ613" s="12"/>
      <c r="BR613" s="12"/>
      <c r="BS613" s="76"/>
      <c r="BT613" s="76"/>
    </row>
    <row r="614" spans="1:72">
      <c r="A614" s="19"/>
      <c r="B614" s="19"/>
      <c r="C614" s="19"/>
      <c r="D614" s="19"/>
      <c r="E614" s="89"/>
      <c r="F614" s="89"/>
      <c r="G614" s="19"/>
      <c r="H614" s="90"/>
      <c r="I614" s="90"/>
      <c r="J614" s="19"/>
      <c r="K614" s="19"/>
      <c r="L614" s="19"/>
      <c r="M614" s="19"/>
      <c r="N614" s="19"/>
      <c r="O614" s="19"/>
      <c r="P614" s="19"/>
      <c r="Q614" s="141"/>
      <c r="R614" s="141"/>
      <c r="S614" s="141"/>
      <c r="T614" s="141"/>
      <c r="U614" s="141"/>
      <c r="V614" s="141"/>
      <c r="W614" s="141"/>
      <c r="X614" s="141"/>
      <c r="Y614" s="19"/>
      <c r="Z614" s="590"/>
      <c r="AA614" s="590"/>
      <c r="AB614" s="118"/>
      <c r="AC614" s="118"/>
      <c r="AD614" s="118"/>
      <c r="AE614" s="118"/>
      <c r="AF614" s="118"/>
      <c r="AG614" s="118"/>
      <c r="AH614" s="118"/>
      <c r="AI614" s="118"/>
      <c r="AJ614" s="118"/>
      <c r="AK614" s="118"/>
      <c r="AL614" s="118"/>
      <c r="AM614" s="118"/>
      <c r="AN614" s="118"/>
      <c r="AO614" s="118"/>
      <c r="AP614" s="118"/>
      <c r="AQ614" s="118"/>
      <c r="AR614" s="118"/>
      <c r="AS614" s="118"/>
      <c r="AT614" s="431"/>
      <c r="AU614" s="431"/>
      <c r="AV614" s="118"/>
      <c r="AW614" s="118"/>
      <c r="AX614" s="118"/>
      <c r="AY614" s="118"/>
      <c r="AZ614" s="118"/>
      <c r="BA614" s="19"/>
      <c r="BB614" s="19"/>
      <c r="BP614" s="12"/>
      <c r="BQ614" s="12"/>
      <c r="BR614" s="12"/>
      <c r="BS614" s="76"/>
      <c r="BT614" s="76"/>
    </row>
    <row r="615" spans="1:72">
      <c r="A615" s="19"/>
      <c r="B615" s="19"/>
      <c r="C615" s="19"/>
      <c r="D615" s="19"/>
      <c r="E615" s="89"/>
      <c r="F615" s="89"/>
      <c r="G615" s="19"/>
      <c r="H615" s="90"/>
      <c r="I615" s="90"/>
      <c r="J615" s="19"/>
      <c r="K615" s="19"/>
      <c r="L615" s="19"/>
      <c r="M615" s="19"/>
      <c r="N615" s="19"/>
      <c r="O615" s="19"/>
      <c r="P615" s="19"/>
      <c r="Q615" s="141"/>
      <c r="R615" s="141"/>
      <c r="S615" s="141"/>
      <c r="T615" s="141"/>
      <c r="U615" s="141"/>
      <c r="V615" s="141"/>
      <c r="W615" s="141"/>
      <c r="X615" s="141"/>
      <c r="Y615" s="19"/>
      <c r="Z615" s="578"/>
      <c r="AA615" s="578"/>
      <c r="AB615" s="118"/>
      <c r="AC615" s="118"/>
      <c r="AD615" s="118"/>
      <c r="AE615" s="118"/>
      <c r="AF615" s="118"/>
      <c r="AG615" s="118"/>
      <c r="AH615" s="118"/>
      <c r="AI615" s="118"/>
      <c r="AJ615" s="118"/>
      <c r="AK615" s="118"/>
      <c r="AL615" s="118"/>
      <c r="AM615" s="118"/>
      <c r="AN615" s="118"/>
      <c r="AO615" s="118"/>
      <c r="AP615" s="118"/>
      <c r="AQ615" s="118"/>
      <c r="AR615" s="118"/>
      <c r="AS615" s="118"/>
      <c r="AT615" s="578"/>
      <c r="AU615" s="578"/>
      <c r="AV615" s="118"/>
      <c r="AW615" s="118"/>
      <c r="AX615" s="118"/>
      <c r="AY615" s="118"/>
      <c r="AZ615" s="118"/>
      <c r="BA615" s="19"/>
      <c r="BB615" s="19"/>
      <c r="BP615" s="12"/>
      <c r="BQ615" s="12"/>
      <c r="BR615" s="12"/>
      <c r="BS615" s="76"/>
      <c r="BT615" s="76"/>
    </row>
    <row r="616" spans="1:72">
      <c r="A616" s="19"/>
      <c r="B616" s="19"/>
      <c r="C616" s="19"/>
      <c r="D616" s="19"/>
      <c r="E616" s="89"/>
      <c r="F616" s="89"/>
      <c r="G616" s="19"/>
      <c r="H616" s="90"/>
      <c r="I616" s="90"/>
      <c r="J616" s="19"/>
      <c r="K616" s="19"/>
      <c r="L616" s="19"/>
      <c r="M616" s="19"/>
      <c r="N616" s="19"/>
      <c r="O616" s="19"/>
      <c r="P616" s="19"/>
      <c r="Q616" s="141"/>
      <c r="R616" s="141"/>
      <c r="S616" s="141"/>
      <c r="T616" s="141"/>
      <c r="U616" s="141"/>
      <c r="V616" s="141"/>
      <c r="W616" s="141"/>
      <c r="X616" s="141"/>
      <c r="Y616" s="19"/>
      <c r="Z616" s="578"/>
      <c r="AA616" s="578"/>
      <c r="AB616" s="118"/>
      <c r="AC616" s="118"/>
      <c r="AD616" s="118"/>
      <c r="AE616" s="118"/>
      <c r="AF616" s="118"/>
      <c r="AG616" s="118"/>
      <c r="AH616" s="118"/>
      <c r="AI616" s="118"/>
      <c r="AJ616" s="118"/>
      <c r="AK616" s="118"/>
      <c r="AL616" s="118"/>
      <c r="AM616" s="118"/>
      <c r="AN616" s="118"/>
      <c r="AO616" s="118"/>
      <c r="AP616" s="118"/>
      <c r="AQ616" s="118"/>
      <c r="AR616" s="118"/>
      <c r="AS616" s="118"/>
      <c r="AT616" s="578"/>
      <c r="AU616" s="578"/>
      <c r="AV616" s="118"/>
      <c r="AW616" s="118"/>
      <c r="AX616" s="118"/>
      <c r="AY616" s="118"/>
      <c r="AZ616" s="118"/>
      <c r="BA616" s="19"/>
      <c r="BB616" s="19"/>
      <c r="BP616" s="12"/>
      <c r="BQ616" s="12"/>
      <c r="BR616" s="12"/>
      <c r="BS616" s="76"/>
      <c r="BT616" s="76"/>
    </row>
    <row r="617" spans="1:72">
      <c r="A617" s="19"/>
      <c r="B617" s="19"/>
      <c r="C617" s="19"/>
      <c r="D617" s="19"/>
      <c r="E617" s="89"/>
      <c r="F617" s="89"/>
      <c r="G617" s="19"/>
      <c r="H617" s="90"/>
      <c r="I617" s="90"/>
      <c r="J617" s="19"/>
      <c r="K617" s="19"/>
      <c r="L617" s="19"/>
      <c r="M617" s="19"/>
      <c r="N617" s="19"/>
      <c r="O617" s="19"/>
      <c r="P617" s="19"/>
      <c r="Q617" s="141"/>
      <c r="R617" s="141"/>
      <c r="S617" s="141"/>
      <c r="T617" s="141"/>
      <c r="U617" s="141"/>
      <c r="V617" s="141"/>
      <c r="W617" s="141"/>
      <c r="X617" s="141"/>
      <c r="Y617" s="19"/>
      <c r="Z617" s="578"/>
      <c r="AA617" s="578"/>
      <c r="AB617" s="118"/>
      <c r="AC617" s="118"/>
      <c r="AD617" s="118"/>
      <c r="AE617" s="118"/>
      <c r="AF617" s="118"/>
      <c r="AG617" s="118"/>
      <c r="AH617" s="118"/>
      <c r="AI617" s="118"/>
      <c r="AJ617" s="118"/>
      <c r="AK617" s="118"/>
      <c r="AL617" s="118"/>
      <c r="AM617" s="118"/>
      <c r="AN617" s="118"/>
      <c r="AO617" s="118"/>
      <c r="AP617" s="118"/>
      <c r="AQ617" s="118"/>
      <c r="AR617" s="118"/>
      <c r="AS617" s="118"/>
      <c r="AT617" s="578"/>
      <c r="AU617" s="578"/>
      <c r="AV617" s="118"/>
      <c r="AW617" s="118"/>
      <c r="AX617" s="118"/>
      <c r="AY617" s="118"/>
      <c r="AZ617" s="118"/>
      <c r="BA617" s="19"/>
      <c r="BB617" s="19"/>
      <c r="BP617" s="12"/>
      <c r="BQ617" s="12"/>
      <c r="BR617" s="12"/>
      <c r="BS617" s="76"/>
      <c r="BT617" s="76"/>
    </row>
    <row r="618" spans="1:72">
      <c r="A618" s="19"/>
      <c r="B618" s="19"/>
      <c r="C618" s="19"/>
      <c r="D618" s="19"/>
      <c r="E618" s="89"/>
      <c r="F618" s="89"/>
      <c r="G618" s="19"/>
      <c r="H618" s="90"/>
      <c r="I618" s="90"/>
      <c r="J618" s="19"/>
      <c r="K618" s="19"/>
      <c r="L618" s="19"/>
      <c r="M618" s="19"/>
      <c r="N618" s="19"/>
      <c r="O618" s="19"/>
      <c r="P618" s="19"/>
      <c r="Q618" s="141"/>
      <c r="R618" s="141"/>
      <c r="S618" s="141"/>
      <c r="T618" s="141"/>
      <c r="U618" s="141"/>
      <c r="V618" s="141"/>
      <c r="W618" s="141"/>
      <c r="X618" s="141"/>
      <c r="Y618" s="19"/>
      <c r="Z618" s="578"/>
      <c r="AA618" s="578"/>
      <c r="AB618" s="118"/>
      <c r="AC618" s="118"/>
      <c r="AD618" s="118"/>
      <c r="AE618" s="118"/>
      <c r="AF618" s="118"/>
      <c r="AG618" s="118"/>
      <c r="AH618" s="118"/>
      <c r="AI618" s="118"/>
      <c r="AJ618" s="118"/>
      <c r="AK618" s="118"/>
      <c r="AL618" s="118"/>
      <c r="AM618" s="118"/>
      <c r="AN618" s="118"/>
      <c r="AO618" s="118"/>
      <c r="AP618" s="118"/>
      <c r="AQ618" s="118"/>
      <c r="AR618" s="118"/>
      <c r="AS618" s="118"/>
      <c r="AT618" s="578"/>
      <c r="AU618" s="578"/>
      <c r="AV618" s="118"/>
      <c r="AW618" s="118"/>
      <c r="AX618" s="118"/>
      <c r="AY618" s="118"/>
      <c r="AZ618" s="118"/>
      <c r="BA618" s="19"/>
      <c r="BB618" s="19"/>
      <c r="BP618" s="12"/>
      <c r="BQ618" s="12"/>
      <c r="BR618" s="12"/>
      <c r="BS618" s="76"/>
      <c r="BT618" s="76"/>
    </row>
    <row r="619" spans="1:72">
      <c r="A619" s="19"/>
      <c r="B619" s="19"/>
      <c r="C619" s="19"/>
      <c r="D619" s="19"/>
      <c r="E619" s="89"/>
      <c r="F619" s="89"/>
      <c r="G619" s="19"/>
      <c r="H619" s="90"/>
      <c r="I619" s="90"/>
      <c r="J619" s="19"/>
      <c r="K619" s="19"/>
      <c r="L619" s="19"/>
      <c r="M619" s="19"/>
      <c r="N619" s="19"/>
      <c r="O619" s="19"/>
      <c r="P619" s="19"/>
      <c r="Q619" s="141"/>
      <c r="R619" s="141"/>
      <c r="S619" s="141"/>
      <c r="T619" s="141"/>
      <c r="U619" s="141"/>
      <c r="V619" s="141"/>
      <c r="W619" s="141"/>
      <c r="X619" s="141"/>
      <c r="Y619" s="19"/>
      <c r="Z619" s="578"/>
      <c r="AA619" s="578"/>
      <c r="AB619" s="118"/>
      <c r="AC619" s="118"/>
      <c r="AD619" s="118"/>
      <c r="AE619" s="118"/>
      <c r="AF619" s="118"/>
      <c r="AG619" s="118"/>
      <c r="AH619" s="118"/>
      <c r="AI619" s="118"/>
      <c r="AJ619" s="118"/>
      <c r="AK619" s="118"/>
      <c r="AL619" s="118"/>
      <c r="AM619" s="118"/>
      <c r="AN619" s="118"/>
      <c r="AO619" s="118"/>
      <c r="AP619" s="118"/>
      <c r="AQ619" s="118"/>
      <c r="AR619" s="118"/>
      <c r="AS619" s="118"/>
      <c r="AT619" s="578"/>
      <c r="AU619" s="578"/>
      <c r="AV619" s="118"/>
      <c r="AW619" s="118"/>
      <c r="AX619" s="118"/>
      <c r="AY619" s="118"/>
      <c r="AZ619" s="118"/>
      <c r="BA619" s="19"/>
      <c r="BB619" s="19"/>
      <c r="BP619" s="12"/>
      <c r="BQ619" s="12"/>
      <c r="BR619" s="12"/>
      <c r="BS619" s="76"/>
      <c r="BT619" s="76"/>
    </row>
    <row r="620" spans="1:72">
      <c r="A620" s="19"/>
      <c r="B620" s="19"/>
      <c r="C620" s="19"/>
      <c r="D620" s="19"/>
      <c r="E620" s="89"/>
      <c r="F620" s="89"/>
      <c r="G620" s="19"/>
      <c r="H620" s="90"/>
      <c r="I620" s="90"/>
      <c r="J620" s="19"/>
      <c r="K620" s="19"/>
      <c r="L620" s="19"/>
      <c r="M620" s="19"/>
      <c r="N620" s="19"/>
      <c r="O620" s="19"/>
      <c r="P620" s="19"/>
      <c r="Q620" s="141"/>
      <c r="R620" s="141"/>
      <c r="S620" s="141"/>
      <c r="T620" s="141"/>
      <c r="U620" s="141"/>
      <c r="V620" s="141"/>
      <c r="W620" s="141"/>
      <c r="X620" s="141"/>
      <c r="Y620" s="19"/>
      <c r="Z620" s="578"/>
      <c r="AA620" s="578"/>
      <c r="AB620" s="118"/>
      <c r="AC620" s="118"/>
      <c r="AD620" s="118"/>
      <c r="AE620" s="118"/>
      <c r="AF620" s="118"/>
      <c r="AG620" s="118"/>
      <c r="AH620" s="118"/>
      <c r="AI620" s="118"/>
      <c r="AJ620" s="118"/>
      <c r="AK620" s="118"/>
      <c r="AL620" s="118"/>
      <c r="AM620" s="118"/>
      <c r="AN620" s="118"/>
      <c r="AO620" s="118"/>
      <c r="AP620" s="118"/>
      <c r="AQ620" s="118"/>
      <c r="AR620" s="118"/>
      <c r="AS620" s="118"/>
      <c r="AT620" s="578"/>
      <c r="AU620" s="578"/>
      <c r="AV620" s="118"/>
      <c r="AW620" s="118"/>
      <c r="AX620" s="118"/>
      <c r="AY620" s="118"/>
      <c r="AZ620" s="118"/>
      <c r="BA620" s="19"/>
      <c r="BB620" s="19"/>
      <c r="BP620" s="12"/>
      <c r="BQ620" s="12"/>
      <c r="BR620" s="12"/>
      <c r="BS620" s="76"/>
      <c r="BT620" s="76"/>
    </row>
    <row r="621" spans="1:72">
      <c r="A621" s="19"/>
      <c r="B621" s="19"/>
      <c r="C621" s="19"/>
      <c r="D621" s="19"/>
      <c r="E621" s="89"/>
      <c r="F621" s="89"/>
      <c r="G621" s="19"/>
      <c r="H621" s="90"/>
      <c r="I621" s="90"/>
      <c r="J621" s="19"/>
      <c r="K621" s="19"/>
      <c r="L621" s="19"/>
      <c r="M621" s="19"/>
      <c r="N621" s="19"/>
      <c r="O621" s="19"/>
      <c r="P621" s="19"/>
      <c r="Q621" s="141"/>
      <c r="R621" s="141"/>
      <c r="S621" s="141"/>
      <c r="T621" s="141"/>
      <c r="U621" s="141"/>
      <c r="V621" s="141"/>
      <c r="W621" s="141"/>
      <c r="X621" s="141"/>
      <c r="Y621" s="19"/>
      <c r="Z621" s="578"/>
      <c r="AA621" s="578"/>
      <c r="AB621" s="118"/>
      <c r="AC621" s="118"/>
      <c r="AD621" s="118"/>
      <c r="AE621" s="118"/>
      <c r="AF621" s="118"/>
      <c r="AG621" s="118"/>
      <c r="AH621" s="118"/>
      <c r="AI621" s="118"/>
      <c r="AJ621" s="118"/>
      <c r="AK621" s="118"/>
      <c r="AL621" s="118"/>
      <c r="AM621" s="118"/>
      <c r="AN621" s="118"/>
      <c r="AO621" s="118"/>
      <c r="AP621" s="118"/>
      <c r="AQ621" s="118"/>
      <c r="AR621" s="118"/>
      <c r="AS621" s="118"/>
      <c r="AT621" s="578"/>
      <c r="AU621" s="578"/>
      <c r="AV621" s="118"/>
      <c r="AW621" s="118"/>
      <c r="AX621" s="118"/>
      <c r="AY621" s="118"/>
      <c r="AZ621" s="118"/>
      <c r="BA621" s="19"/>
      <c r="BB621" s="19"/>
      <c r="BP621" s="12"/>
      <c r="BQ621" s="12"/>
      <c r="BR621" s="12"/>
      <c r="BS621" s="76"/>
      <c r="BT621" s="76"/>
    </row>
    <row r="622" spans="1:72">
      <c r="A622" s="19"/>
      <c r="B622" s="19"/>
      <c r="C622" s="19"/>
      <c r="D622" s="19"/>
      <c r="E622" s="89"/>
      <c r="F622" s="89"/>
      <c r="G622" s="19"/>
      <c r="H622" s="90"/>
      <c r="I622" s="90"/>
      <c r="J622" s="19"/>
      <c r="K622" s="19"/>
      <c r="L622" s="19"/>
      <c r="M622" s="19"/>
      <c r="N622" s="19"/>
      <c r="O622" s="19"/>
      <c r="P622" s="19"/>
      <c r="Q622" s="141"/>
      <c r="R622" s="141"/>
      <c r="S622" s="141"/>
      <c r="T622" s="141"/>
      <c r="U622" s="141"/>
      <c r="V622" s="141"/>
      <c r="W622" s="141"/>
      <c r="X622" s="141"/>
      <c r="Y622" s="19"/>
      <c r="Z622" s="578"/>
      <c r="AA622" s="578"/>
      <c r="AB622" s="118"/>
      <c r="AC622" s="118"/>
      <c r="AD622" s="118"/>
      <c r="AE622" s="118"/>
      <c r="AF622" s="118"/>
      <c r="AG622" s="118"/>
      <c r="AH622" s="118"/>
      <c r="AI622" s="118"/>
      <c r="AJ622" s="118"/>
      <c r="AK622" s="118"/>
      <c r="AL622" s="118"/>
      <c r="AM622" s="118"/>
      <c r="AN622" s="118"/>
      <c r="AO622" s="118"/>
      <c r="AP622" s="118"/>
      <c r="AQ622" s="118"/>
      <c r="AR622" s="118"/>
      <c r="AS622" s="118"/>
      <c r="AT622" s="578"/>
      <c r="AU622" s="578"/>
      <c r="AV622" s="118"/>
      <c r="AW622" s="118"/>
      <c r="AX622" s="118"/>
      <c r="AY622" s="118"/>
      <c r="AZ622" s="118"/>
      <c r="BA622" s="19"/>
      <c r="BB622" s="19"/>
      <c r="BP622" s="12"/>
      <c r="BQ622" s="12"/>
      <c r="BR622" s="12"/>
      <c r="BS622" s="76"/>
      <c r="BT622" s="76"/>
    </row>
    <row r="623" spans="1:72">
      <c r="A623" s="19"/>
      <c r="B623" s="19"/>
      <c r="C623" s="19"/>
      <c r="D623" s="19"/>
      <c r="E623" s="89"/>
      <c r="F623" s="89"/>
      <c r="G623" s="19"/>
      <c r="H623" s="90"/>
      <c r="I623" s="90"/>
      <c r="J623" s="19"/>
      <c r="K623" s="19"/>
      <c r="L623" s="19"/>
      <c r="M623" s="19"/>
      <c r="N623" s="19"/>
      <c r="O623" s="19"/>
      <c r="P623" s="19"/>
      <c r="Q623" s="141"/>
      <c r="R623" s="141"/>
      <c r="S623" s="141"/>
      <c r="T623" s="141"/>
      <c r="U623" s="141"/>
      <c r="V623" s="141"/>
      <c r="W623" s="141"/>
      <c r="X623" s="141"/>
      <c r="Y623" s="19"/>
      <c r="Z623" s="578"/>
      <c r="AA623" s="578"/>
      <c r="AB623" s="118"/>
      <c r="AC623" s="118"/>
      <c r="AD623" s="118"/>
      <c r="AE623" s="118"/>
      <c r="AF623" s="118"/>
      <c r="AG623" s="118"/>
      <c r="AH623" s="118"/>
      <c r="AI623" s="118"/>
      <c r="AJ623" s="118"/>
      <c r="AK623" s="118"/>
      <c r="AL623" s="118"/>
      <c r="AM623" s="118"/>
      <c r="AN623" s="118"/>
      <c r="AO623" s="118"/>
      <c r="AP623" s="118"/>
      <c r="AQ623" s="118"/>
      <c r="AR623" s="118"/>
      <c r="AS623" s="118"/>
      <c r="AT623" s="578"/>
      <c r="AU623" s="578"/>
      <c r="AV623" s="118"/>
      <c r="AW623" s="118"/>
      <c r="AX623" s="118"/>
      <c r="AY623" s="118"/>
      <c r="AZ623" s="118"/>
      <c r="BA623" s="19"/>
      <c r="BB623" s="19"/>
      <c r="BP623" s="12"/>
      <c r="BQ623" s="12"/>
      <c r="BR623" s="12"/>
      <c r="BS623" s="76"/>
      <c r="BT623" s="76"/>
    </row>
    <row r="624" spans="1:72">
      <c r="A624" s="19"/>
      <c r="B624" s="19"/>
      <c r="C624" s="19"/>
      <c r="D624" s="19"/>
      <c r="E624" s="89"/>
      <c r="F624" s="89"/>
      <c r="G624" s="19"/>
      <c r="H624" s="90"/>
      <c r="I624" s="90"/>
      <c r="J624" s="19"/>
      <c r="K624" s="19"/>
      <c r="L624" s="19"/>
      <c r="M624" s="19"/>
      <c r="N624" s="19"/>
      <c r="O624" s="19"/>
      <c r="P624" s="19"/>
      <c r="Q624" s="141"/>
      <c r="R624" s="141"/>
      <c r="S624" s="141"/>
      <c r="T624" s="141"/>
      <c r="U624" s="141"/>
      <c r="V624" s="141"/>
      <c r="W624" s="141"/>
      <c r="X624" s="141"/>
      <c r="Y624" s="19"/>
      <c r="Z624" s="578"/>
      <c r="AA624" s="578"/>
      <c r="AB624" s="118"/>
      <c r="AC624" s="118"/>
      <c r="AD624" s="118"/>
      <c r="AE624" s="118"/>
      <c r="AF624" s="118"/>
      <c r="AG624" s="118"/>
      <c r="AH624" s="118"/>
      <c r="AI624" s="118"/>
      <c r="AJ624" s="118"/>
      <c r="AK624" s="118"/>
      <c r="AL624" s="118"/>
      <c r="AM624" s="118"/>
      <c r="AN624" s="118"/>
      <c r="AO624" s="118"/>
      <c r="AP624" s="118"/>
      <c r="AQ624" s="118"/>
      <c r="AR624" s="118"/>
      <c r="AS624" s="118"/>
      <c r="AT624" s="578"/>
      <c r="AU624" s="578"/>
      <c r="AV624" s="118"/>
      <c r="AW624" s="118"/>
      <c r="AX624" s="118"/>
      <c r="AY624" s="118"/>
      <c r="AZ624" s="118"/>
      <c r="BA624" s="19"/>
      <c r="BB624" s="19"/>
      <c r="BP624" s="12"/>
      <c r="BQ624" s="12"/>
      <c r="BR624" s="12"/>
      <c r="BS624" s="76"/>
      <c r="BT624" s="76"/>
    </row>
    <row r="625" spans="1:72">
      <c r="A625" s="19"/>
      <c r="B625" s="19"/>
      <c r="C625" s="19"/>
      <c r="D625" s="19"/>
      <c r="E625" s="89"/>
      <c r="F625" s="89"/>
      <c r="G625" s="19"/>
      <c r="H625" s="90"/>
      <c r="I625" s="90"/>
      <c r="J625" s="19"/>
      <c r="K625" s="19"/>
      <c r="L625" s="19"/>
      <c r="M625" s="19"/>
      <c r="N625" s="19"/>
      <c r="O625" s="19"/>
      <c r="P625" s="19"/>
      <c r="Q625" s="141"/>
      <c r="R625" s="141"/>
      <c r="S625" s="141"/>
      <c r="T625" s="141"/>
      <c r="U625" s="141"/>
      <c r="V625" s="141"/>
      <c r="W625" s="141"/>
      <c r="X625" s="141"/>
      <c r="Y625" s="19"/>
      <c r="Z625" s="118"/>
      <c r="AA625" s="118"/>
      <c r="AB625" s="118"/>
      <c r="AC625" s="118"/>
      <c r="AD625" s="118"/>
      <c r="AE625" s="118"/>
      <c r="AF625" s="118"/>
      <c r="AG625" s="118"/>
      <c r="AH625" s="118"/>
      <c r="AI625" s="118"/>
      <c r="AJ625" s="118"/>
      <c r="AK625" s="118"/>
      <c r="AL625" s="118"/>
      <c r="AM625" s="118"/>
      <c r="AN625" s="118"/>
      <c r="AO625" s="118"/>
      <c r="AP625" s="118"/>
      <c r="AQ625" s="118"/>
      <c r="AR625" s="118"/>
      <c r="AS625" s="118"/>
      <c r="AT625" s="118"/>
      <c r="AU625" s="118"/>
      <c r="AV625" s="118"/>
      <c r="AW625" s="118"/>
      <c r="AX625" s="118"/>
      <c r="AY625" s="118"/>
      <c r="AZ625" s="118"/>
      <c r="BA625" s="19"/>
      <c r="BB625" s="19"/>
      <c r="BP625" s="12"/>
      <c r="BQ625" s="12"/>
      <c r="BR625" s="12"/>
      <c r="BS625" s="76"/>
      <c r="BT625" s="76"/>
    </row>
    <row r="626" spans="1:72">
      <c r="A626" s="19"/>
      <c r="B626" s="19"/>
      <c r="C626" s="19"/>
      <c r="D626" s="19"/>
      <c r="E626" s="89"/>
      <c r="F626" s="89"/>
      <c r="G626" s="19"/>
      <c r="H626" s="90"/>
      <c r="I626" s="90"/>
      <c r="J626" s="19"/>
      <c r="K626" s="19"/>
      <c r="L626" s="19"/>
      <c r="M626" s="19"/>
      <c r="N626" s="19"/>
      <c r="O626" s="19"/>
      <c r="P626" s="19"/>
      <c r="Q626" s="141"/>
      <c r="R626" s="141"/>
      <c r="S626" s="141"/>
      <c r="T626" s="141"/>
      <c r="U626" s="141"/>
      <c r="V626" s="141"/>
      <c r="W626" s="141"/>
      <c r="X626" s="141"/>
      <c r="Y626" s="19"/>
      <c r="Z626" s="118"/>
      <c r="AA626" s="118"/>
      <c r="AB626" s="118"/>
      <c r="AC626" s="118"/>
      <c r="AD626" s="118"/>
      <c r="AE626" s="118"/>
      <c r="AF626" s="118"/>
      <c r="AG626" s="118"/>
      <c r="AH626" s="118"/>
      <c r="AI626" s="118"/>
      <c r="AJ626" s="118"/>
      <c r="AK626" s="118"/>
      <c r="AL626" s="118"/>
      <c r="AM626" s="118"/>
      <c r="AN626" s="118"/>
      <c r="AO626" s="118"/>
      <c r="AP626" s="118"/>
      <c r="AQ626" s="118"/>
      <c r="AR626" s="118"/>
      <c r="AS626" s="118"/>
      <c r="AT626" s="118"/>
      <c r="AU626" s="118"/>
      <c r="AV626" s="118"/>
      <c r="AW626" s="118"/>
      <c r="AX626" s="118"/>
      <c r="AY626" s="118"/>
      <c r="AZ626" s="118"/>
      <c r="BA626" s="19"/>
      <c r="BB626" s="19"/>
      <c r="BP626" s="12"/>
      <c r="BQ626" s="12"/>
      <c r="BR626" s="12"/>
      <c r="BS626" s="76"/>
      <c r="BT626" s="76"/>
    </row>
    <row r="627" spans="1:72">
      <c r="A627" s="19"/>
      <c r="B627" s="19"/>
      <c r="C627" s="19"/>
      <c r="D627" s="19"/>
      <c r="E627" s="89"/>
      <c r="F627" s="89"/>
      <c r="G627" s="19"/>
      <c r="H627" s="90"/>
      <c r="I627" s="90"/>
      <c r="J627" s="19"/>
      <c r="K627" s="19"/>
      <c r="L627" s="19"/>
      <c r="M627" s="19"/>
      <c r="N627" s="19"/>
      <c r="O627" s="19"/>
      <c r="P627" s="19"/>
      <c r="Q627" s="141"/>
      <c r="R627" s="141"/>
      <c r="S627" s="141"/>
      <c r="T627" s="141"/>
      <c r="U627" s="141"/>
      <c r="V627" s="141"/>
      <c r="W627" s="141"/>
      <c r="X627" s="141"/>
      <c r="Y627" s="19"/>
      <c r="Z627" s="590"/>
      <c r="AA627" s="590"/>
      <c r="AB627" s="118"/>
      <c r="AC627" s="118"/>
      <c r="AD627" s="118"/>
      <c r="AE627" s="118"/>
      <c r="AF627" s="118"/>
      <c r="AG627" s="118"/>
      <c r="AH627" s="118"/>
      <c r="AI627" s="118"/>
      <c r="AJ627" s="118"/>
      <c r="AK627" s="118"/>
      <c r="AL627" s="118"/>
      <c r="AM627" s="118"/>
      <c r="AO627" s="118"/>
      <c r="AP627" s="118"/>
      <c r="AQ627" s="118"/>
      <c r="AR627" s="118"/>
      <c r="AS627" s="118"/>
      <c r="AT627" s="431"/>
      <c r="AU627" s="431"/>
      <c r="AV627" s="118"/>
      <c r="AW627" s="118"/>
      <c r="AX627" s="118"/>
      <c r="AY627" s="118"/>
      <c r="AZ627" s="118"/>
      <c r="BA627" s="19"/>
      <c r="BB627" s="19"/>
      <c r="BP627" s="12"/>
      <c r="BQ627" s="12"/>
      <c r="BR627" s="12"/>
      <c r="BS627" s="76"/>
      <c r="BT627" s="76"/>
    </row>
    <row r="628" spans="1:72">
      <c r="A628" s="19"/>
      <c r="B628" s="19"/>
      <c r="C628" s="19"/>
      <c r="D628" s="19"/>
      <c r="E628" s="89"/>
      <c r="F628" s="89"/>
      <c r="G628" s="19"/>
      <c r="H628" s="90"/>
      <c r="I628" s="90"/>
      <c r="J628" s="19"/>
      <c r="K628" s="19"/>
      <c r="L628" s="19"/>
      <c r="M628" s="19"/>
      <c r="N628" s="19"/>
      <c r="O628" s="19"/>
      <c r="P628" s="19"/>
      <c r="Q628" s="141"/>
      <c r="R628" s="141"/>
      <c r="S628" s="141"/>
      <c r="T628" s="141"/>
      <c r="U628" s="141"/>
      <c r="V628" s="141"/>
      <c r="W628" s="141"/>
      <c r="X628" s="141"/>
      <c r="Y628" s="19"/>
      <c r="Z628" s="578"/>
      <c r="AA628" s="578"/>
      <c r="AB628" s="118"/>
      <c r="AC628" s="118"/>
      <c r="AD628" s="118"/>
      <c r="AE628" s="118"/>
      <c r="AF628" s="118"/>
      <c r="AG628" s="118"/>
      <c r="AH628" s="118"/>
      <c r="AI628" s="118"/>
      <c r="AJ628" s="118"/>
      <c r="AK628" s="118"/>
      <c r="AL628" s="118"/>
      <c r="AM628" s="118"/>
      <c r="AN628" s="118"/>
      <c r="AO628" s="118"/>
      <c r="AP628" s="118"/>
      <c r="AQ628" s="118"/>
      <c r="AR628" s="118"/>
      <c r="AS628" s="118"/>
      <c r="AT628" s="578"/>
      <c r="AU628" s="578"/>
      <c r="AV628" s="118"/>
      <c r="AW628" s="118"/>
      <c r="AX628" s="118"/>
      <c r="AY628" s="118"/>
      <c r="AZ628" s="118"/>
      <c r="BA628" s="19"/>
      <c r="BB628" s="19"/>
      <c r="BP628" s="12"/>
      <c r="BQ628" s="12"/>
      <c r="BR628" s="12"/>
      <c r="BS628" s="76"/>
      <c r="BT628" s="76"/>
    </row>
    <row r="629" spans="1:72">
      <c r="A629" s="19"/>
      <c r="B629" s="19"/>
      <c r="C629" s="19"/>
      <c r="D629" s="19"/>
      <c r="E629" s="89"/>
      <c r="F629" s="89"/>
      <c r="G629" s="19"/>
      <c r="H629" s="90"/>
      <c r="I629" s="90"/>
      <c r="J629" s="19"/>
      <c r="K629" s="19"/>
      <c r="L629" s="19"/>
      <c r="M629" s="19"/>
      <c r="N629" s="19"/>
      <c r="O629" s="19"/>
      <c r="P629" s="19"/>
      <c r="Q629" s="141"/>
      <c r="R629" s="141"/>
      <c r="S629" s="141"/>
      <c r="T629" s="141"/>
      <c r="U629" s="141"/>
      <c r="V629" s="141"/>
      <c r="W629" s="141"/>
      <c r="X629" s="141"/>
      <c r="Y629" s="19"/>
      <c r="Z629" s="578"/>
      <c r="AA629" s="578"/>
      <c r="AB629" s="118"/>
      <c r="AC629" s="118"/>
      <c r="AD629" s="118"/>
      <c r="AE629" s="118"/>
      <c r="AF629" s="118"/>
      <c r="AG629" s="118"/>
      <c r="AH629" s="118"/>
      <c r="AI629" s="118"/>
      <c r="AJ629" s="118"/>
      <c r="AK629" s="118"/>
      <c r="AL629" s="118"/>
      <c r="AM629" s="118"/>
      <c r="AN629" s="118"/>
      <c r="AO629" s="118"/>
      <c r="AP629" s="118"/>
      <c r="AQ629" s="118"/>
      <c r="AR629" s="118"/>
      <c r="AS629" s="118"/>
      <c r="AT629" s="578"/>
      <c r="AU629" s="578"/>
      <c r="AV629" s="118"/>
      <c r="AW629" s="118"/>
      <c r="AX629" s="118"/>
      <c r="AY629" s="118"/>
      <c r="AZ629" s="118"/>
      <c r="BA629" s="19"/>
      <c r="BB629" s="19"/>
      <c r="BP629" s="12"/>
      <c r="BQ629" s="12"/>
      <c r="BR629" s="12"/>
      <c r="BS629" s="76"/>
      <c r="BT629" s="76"/>
    </row>
    <row r="630" spans="1:72">
      <c r="A630" s="19"/>
      <c r="B630" s="19"/>
      <c r="C630" s="19"/>
      <c r="D630" s="19"/>
      <c r="E630" s="89"/>
      <c r="F630" s="89"/>
      <c r="G630" s="19"/>
      <c r="H630" s="90"/>
      <c r="I630" s="90"/>
      <c r="J630" s="19"/>
      <c r="K630" s="19"/>
      <c r="L630" s="19"/>
      <c r="M630" s="19"/>
      <c r="N630" s="19"/>
      <c r="O630" s="19"/>
      <c r="P630" s="19"/>
      <c r="Q630" s="141"/>
      <c r="R630" s="141"/>
      <c r="S630" s="141"/>
      <c r="T630" s="141"/>
      <c r="U630" s="141"/>
      <c r="V630" s="141"/>
      <c r="W630" s="141"/>
      <c r="X630" s="141"/>
      <c r="Y630" s="19"/>
      <c r="Z630" s="578"/>
      <c r="AA630" s="578"/>
      <c r="AB630" s="118"/>
      <c r="AC630" s="118"/>
      <c r="AD630" s="118"/>
      <c r="AE630" s="118"/>
      <c r="AF630" s="118"/>
      <c r="AG630" s="118"/>
      <c r="AH630" s="118"/>
      <c r="AI630" s="118"/>
      <c r="AJ630" s="118"/>
      <c r="AK630" s="118"/>
      <c r="AL630" s="118"/>
      <c r="AM630" s="118"/>
      <c r="AN630" s="118"/>
      <c r="AO630" s="118"/>
      <c r="AP630" s="118"/>
      <c r="AQ630" s="118"/>
      <c r="AR630" s="118"/>
      <c r="AS630" s="118"/>
      <c r="AT630" s="578"/>
      <c r="AU630" s="578"/>
      <c r="AV630" s="118"/>
      <c r="AW630" s="118"/>
      <c r="AX630" s="118"/>
      <c r="AY630" s="118"/>
      <c r="AZ630" s="118"/>
      <c r="BA630" s="19"/>
      <c r="BB630" s="19"/>
      <c r="BP630" s="12"/>
      <c r="BQ630" s="12"/>
      <c r="BR630" s="12"/>
      <c r="BS630" s="76"/>
      <c r="BT630" s="76"/>
    </row>
    <row r="631" spans="1:72">
      <c r="A631" s="19"/>
      <c r="B631" s="19"/>
      <c r="C631" s="19"/>
      <c r="D631" s="19"/>
      <c r="E631" s="89"/>
      <c r="F631" s="89"/>
      <c r="G631" s="19"/>
      <c r="H631" s="90"/>
      <c r="I631" s="90"/>
      <c r="J631" s="19"/>
      <c r="K631" s="19"/>
      <c r="L631" s="19"/>
      <c r="M631" s="19"/>
      <c r="N631" s="19"/>
      <c r="O631" s="19"/>
      <c r="P631" s="19"/>
      <c r="Q631" s="141"/>
      <c r="R631" s="141"/>
      <c r="S631" s="141"/>
      <c r="T631" s="141"/>
      <c r="U631" s="141"/>
      <c r="V631" s="141"/>
      <c r="W631" s="141"/>
      <c r="X631" s="141"/>
      <c r="Y631" s="19"/>
      <c r="Z631" s="578"/>
      <c r="AA631" s="578"/>
      <c r="AB631" s="118"/>
      <c r="AC631" s="118"/>
      <c r="AD631" s="118"/>
      <c r="AE631" s="118"/>
      <c r="AF631" s="118"/>
      <c r="AG631" s="118"/>
      <c r="AH631" s="118"/>
      <c r="AI631" s="118"/>
      <c r="AJ631" s="118"/>
      <c r="AK631" s="118"/>
      <c r="AL631" s="118"/>
      <c r="AM631" s="118"/>
      <c r="AN631" s="118"/>
      <c r="AO631" s="118"/>
      <c r="AP631" s="118"/>
      <c r="AQ631" s="118"/>
      <c r="AR631" s="118"/>
      <c r="AS631" s="118"/>
      <c r="AT631" s="578"/>
      <c r="AU631" s="578"/>
      <c r="AV631" s="118"/>
      <c r="AW631" s="118"/>
      <c r="AX631" s="118"/>
      <c r="AY631" s="118"/>
      <c r="AZ631" s="118"/>
      <c r="BA631" s="19"/>
      <c r="BB631" s="19"/>
      <c r="BP631" s="12"/>
      <c r="BQ631" s="12"/>
      <c r="BR631" s="12"/>
      <c r="BS631" s="76"/>
      <c r="BT631" s="76"/>
    </row>
    <row r="632" spans="1:72">
      <c r="A632" s="19"/>
      <c r="B632" s="19"/>
      <c r="C632" s="19"/>
      <c r="D632" s="19"/>
      <c r="E632" s="89"/>
      <c r="F632" s="89"/>
      <c r="G632" s="19"/>
      <c r="H632" s="90"/>
      <c r="I632" s="90"/>
      <c r="J632" s="19"/>
      <c r="K632" s="19"/>
      <c r="L632" s="19"/>
      <c r="M632" s="19"/>
      <c r="N632" s="19"/>
      <c r="O632" s="19"/>
      <c r="P632" s="19"/>
      <c r="Q632" s="141"/>
      <c r="R632" s="141"/>
      <c r="S632" s="141"/>
      <c r="T632" s="141"/>
      <c r="U632" s="141"/>
      <c r="V632" s="141"/>
      <c r="W632" s="141"/>
      <c r="X632" s="141"/>
      <c r="Y632" s="19"/>
      <c r="Z632" s="578"/>
      <c r="AA632" s="578"/>
      <c r="AB632" s="118"/>
      <c r="AC632" s="118"/>
      <c r="AD632" s="118"/>
      <c r="AE632" s="118"/>
      <c r="AF632" s="118"/>
      <c r="AG632" s="118"/>
      <c r="AH632" s="118"/>
      <c r="AI632" s="118"/>
      <c r="AJ632" s="118"/>
      <c r="AK632" s="118"/>
      <c r="AL632" s="118"/>
      <c r="AM632" s="118"/>
      <c r="AN632" s="118"/>
      <c r="AO632" s="118"/>
      <c r="AP632" s="118"/>
      <c r="AQ632" s="118"/>
      <c r="AR632" s="118"/>
      <c r="AS632" s="118"/>
      <c r="AT632" s="578"/>
      <c r="AU632" s="578"/>
      <c r="AV632" s="118"/>
      <c r="AW632" s="118"/>
      <c r="AX632" s="118"/>
      <c r="AY632" s="118"/>
      <c r="AZ632" s="118"/>
      <c r="BA632" s="19"/>
      <c r="BB632" s="19"/>
      <c r="BP632" s="12"/>
      <c r="BQ632" s="12"/>
      <c r="BR632" s="12"/>
      <c r="BS632" s="76"/>
      <c r="BT632" s="76"/>
    </row>
    <row r="633" spans="1:72">
      <c r="A633" s="19"/>
      <c r="B633" s="19"/>
      <c r="C633" s="19"/>
      <c r="D633" s="19"/>
      <c r="E633" s="89"/>
      <c r="F633" s="89"/>
      <c r="G633" s="19"/>
      <c r="H633" s="90"/>
      <c r="I633" s="90"/>
      <c r="J633" s="19"/>
      <c r="K633" s="19"/>
      <c r="L633" s="19"/>
      <c r="M633" s="19"/>
      <c r="N633" s="19"/>
      <c r="O633" s="19"/>
      <c r="P633" s="19"/>
      <c r="Q633" s="141"/>
      <c r="R633" s="141"/>
      <c r="S633" s="141"/>
      <c r="T633" s="141"/>
      <c r="U633" s="141"/>
      <c r="V633" s="141"/>
      <c r="W633" s="141"/>
      <c r="X633" s="141"/>
      <c r="Y633" s="19"/>
      <c r="Z633" s="578"/>
      <c r="AA633" s="578"/>
      <c r="AB633" s="118"/>
      <c r="AC633" s="118"/>
      <c r="AD633" s="118"/>
      <c r="AE633" s="118"/>
      <c r="AF633" s="118"/>
      <c r="AG633" s="118"/>
      <c r="AH633" s="118"/>
      <c r="AI633" s="118"/>
      <c r="AJ633" s="118"/>
      <c r="AK633" s="118"/>
      <c r="AL633" s="118"/>
      <c r="AM633" s="118"/>
      <c r="AN633" s="118"/>
      <c r="AO633" s="118"/>
      <c r="AP633" s="118"/>
      <c r="AQ633" s="118"/>
      <c r="AR633" s="118"/>
      <c r="AS633" s="118"/>
      <c r="AT633" s="578"/>
      <c r="AU633" s="578"/>
      <c r="AV633" s="118"/>
      <c r="AW633" s="118"/>
      <c r="AX633" s="118"/>
      <c r="AY633" s="118"/>
      <c r="AZ633" s="118"/>
      <c r="BA633" s="19"/>
      <c r="BB633" s="19"/>
      <c r="BP633" s="12"/>
      <c r="BQ633" s="12"/>
      <c r="BR633" s="12"/>
      <c r="BS633" s="76"/>
      <c r="BT633" s="76"/>
    </row>
    <row r="634" spans="1:72">
      <c r="A634" s="19"/>
      <c r="B634" s="19"/>
      <c r="C634" s="19"/>
      <c r="D634" s="19"/>
      <c r="E634" s="89"/>
      <c r="F634" s="89"/>
      <c r="G634" s="19"/>
      <c r="H634" s="90"/>
      <c r="I634" s="90"/>
      <c r="J634" s="19"/>
      <c r="K634" s="19"/>
      <c r="L634" s="19"/>
      <c r="M634" s="19"/>
      <c r="N634" s="19"/>
      <c r="O634" s="19"/>
      <c r="P634" s="19"/>
      <c r="Q634" s="141"/>
      <c r="R634" s="141"/>
      <c r="S634" s="141"/>
      <c r="T634" s="141"/>
      <c r="U634" s="141"/>
      <c r="V634" s="141"/>
      <c r="W634" s="141"/>
      <c r="X634" s="141"/>
      <c r="Y634" s="19"/>
      <c r="Z634" s="578"/>
      <c r="AA634" s="578"/>
      <c r="AB634" s="118"/>
      <c r="AC634" s="118"/>
      <c r="AD634" s="118"/>
      <c r="AE634" s="118"/>
      <c r="AF634" s="118"/>
      <c r="AG634" s="118"/>
      <c r="AH634" s="118"/>
      <c r="AI634" s="118"/>
      <c r="AJ634" s="118"/>
      <c r="AK634" s="118"/>
      <c r="AL634" s="118"/>
      <c r="AM634" s="118"/>
      <c r="AN634" s="118"/>
      <c r="AO634" s="118"/>
      <c r="AP634" s="118"/>
      <c r="AQ634" s="118"/>
      <c r="AR634" s="118"/>
      <c r="AS634" s="118"/>
      <c r="AT634" s="578"/>
      <c r="AU634" s="578"/>
      <c r="AV634" s="118"/>
      <c r="AW634" s="118"/>
      <c r="AX634" s="118"/>
      <c r="AY634" s="118"/>
      <c r="AZ634" s="118"/>
      <c r="BA634" s="19"/>
      <c r="BB634" s="19"/>
      <c r="BP634" s="12"/>
      <c r="BQ634" s="12"/>
      <c r="BR634" s="12"/>
      <c r="BS634" s="76"/>
      <c r="BT634" s="76"/>
    </row>
    <row r="635" spans="1:72">
      <c r="A635" s="19"/>
      <c r="B635" s="19"/>
      <c r="C635" s="19"/>
      <c r="D635" s="19"/>
      <c r="E635" s="89"/>
      <c r="F635" s="89"/>
      <c r="G635" s="19"/>
      <c r="H635" s="90"/>
      <c r="I635" s="90"/>
      <c r="J635" s="19"/>
      <c r="K635" s="19"/>
      <c r="L635" s="19"/>
      <c r="M635" s="19"/>
      <c r="N635" s="19"/>
      <c r="O635" s="19"/>
      <c r="P635" s="19"/>
      <c r="Q635" s="141"/>
      <c r="R635" s="141"/>
      <c r="S635" s="141"/>
      <c r="T635" s="141"/>
      <c r="U635" s="141"/>
      <c r="V635" s="141"/>
      <c r="W635" s="141"/>
      <c r="X635" s="141"/>
      <c r="Y635" s="19"/>
      <c r="Z635" s="578"/>
      <c r="AA635" s="578"/>
      <c r="AB635" s="118"/>
      <c r="AC635" s="118"/>
      <c r="AD635" s="118"/>
      <c r="AE635" s="118"/>
      <c r="AF635" s="118"/>
      <c r="AG635" s="118"/>
      <c r="AH635" s="118"/>
      <c r="AI635" s="118"/>
      <c r="AJ635" s="118"/>
      <c r="AK635" s="118"/>
      <c r="AL635" s="118"/>
      <c r="AM635" s="118"/>
      <c r="AN635" s="118"/>
      <c r="AO635" s="118"/>
      <c r="AP635" s="118"/>
      <c r="AQ635" s="118"/>
      <c r="AR635" s="118"/>
      <c r="AS635" s="118"/>
      <c r="AT635" s="578"/>
      <c r="AU635" s="578"/>
      <c r="AV635" s="118"/>
      <c r="AW635" s="118"/>
      <c r="AX635" s="118"/>
      <c r="AY635" s="118"/>
      <c r="AZ635" s="118"/>
      <c r="BA635" s="19"/>
      <c r="BB635" s="19"/>
      <c r="BP635" s="12"/>
      <c r="BQ635" s="12"/>
      <c r="BR635" s="12"/>
      <c r="BS635" s="76"/>
      <c r="BT635" s="76"/>
    </row>
    <row r="636" spans="1:72">
      <c r="A636" s="19"/>
      <c r="B636" s="19"/>
      <c r="C636" s="19"/>
      <c r="D636" s="19"/>
      <c r="E636" s="89"/>
      <c r="F636" s="89"/>
      <c r="G636" s="19"/>
      <c r="H636" s="90"/>
      <c r="I636" s="90"/>
      <c r="J636" s="19"/>
      <c r="K636" s="19"/>
      <c r="L636" s="19"/>
      <c r="M636" s="19"/>
      <c r="N636" s="19"/>
      <c r="O636" s="19"/>
      <c r="P636" s="19"/>
      <c r="Q636" s="141"/>
      <c r="R636" s="141"/>
      <c r="S636" s="141"/>
      <c r="T636" s="141"/>
      <c r="U636" s="141"/>
      <c r="V636" s="141"/>
      <c r="W636" s="141"/>
      <c r="X636" s="141"/>
      <c r="Y636" s="19"/>
      <c r="Z636" s="578"/>
      <c r="AA636" s="578"/>
      <c r="AB636" s="118"/>
      <c r="AC636" s="118"/>
      <c r="AD636" s="118"/>
      <c r="AE636" s="118"/>
      <c r="AF636" s="118"/>
      <c r="AG636" s="118"/>
      <c r="AH636" s="118"/>
      <c r="AI636" s="118"/>
      <c r="AJ636" s="118"/>
      <c r="AK636" s="118"/>
      <c r="AL636" s="118"/>
      <c r="AM636" s="118"/>
      <c r="AN636" s="118"/>
      <c r="AO636" s="118"/>
      <c r="AP636" s="118"/>
      <c r="AQ636" s="118"/>
      <c r="AR636" s="118"/>
      <c r="AS636" s="118"/>
      <c r="AT636" s="578"/>
      <c r="AU636" s="578"/>
      <c r="AV636" s="118"/>
      <c r="AW636" s="118"/>
      <c r="AX636" s="118"/>
      <c r="AY636" s="118"/>
      <c r="AZ636" s="118"/>
      <c r="BA636" s="19"/>
      <c r="BB636" s="19"/>
      <c r="BP636" s="12"/>
      <c r="BQ636" s="12"/>
      <c r="BR636" s="12"/>
      <c r="BS636" s="76"/>
      <c r="BT636" s="76"/>
    </row>
    <row r="637" spans="1:72">
      <c r="A637" s="19"/>
      <c r="B637" s="19"/>
      <c r="C637" s="19"/>
      <c r="D637" s="19"/>
      <c r="E637" s="89"/>
      <c r="F637" s="89"/>
      <c r="G637" s="19"/>
      <c r="H637" s="90"/>
      <c r="I637" s="90"/>
      <c r="J637" s="19"/>
      <c r="K637" s="19"/>
      <c r="L637" s="19"/>
      <c r="M637" s="19"/>
      <c r="N637" s="19"/>
      <c r="O637" s="19"/>
      <c r="P637" s="19"/>
      <c r="Q637" s="141"/>
      <c r="R637" s="141"/>
      <c r="S637" s="141"/>
      <c r="T637" s="141"/>
      <c r="U637" s="141"/>
      <c r="V637" s="141"/>
      <c r="W637" s="141"/>
      <c r="X637" s="141"/>
      <c r="Y637" s="19"/>
      <c r="Z637" s="578"/>
      <c r="AA637" s="578"/>
      <c r="AB637" s="118"/>
      <c r="AC637" s="118"/>
      <c r="AD637" s="118"/>
      <c r="AE637" s="118"/>
      <c r="AF637" s="118"/>
      <c r="AG637" s="118"/>
      <c r="AH637" s="118"/>
      <c r="AI637" s="118"/>
      <c r="AJ637" s="118"/>
      <c r="AK637" s="118"/>
      <c r="AL637" s="118"/>
      <c r="AM637" s="118"/>
      <c r="AN637" s="118"/>
      <c r="AO637" s="118"/>
      <c r="AP637" s="118"/>
      <c r="AQ637" s="118"/>
      <c r="AR637" s="118"/>
      <c r="AS637" s="118"/>
      <c r="AT637" s="578"/>
      <c r="AU637" s="578"/>
      <c r="AV637" s="118"/>
      <c r="AW637" s="118"/>
      <c r="AX637" s="118"/>
      <c r="AY637" s="118"/>
      <c r="AZ637" s="118"/>
      <c r="BA637" s="19"/>
      <c r="BB637" s="19"/>
      <c r="BP637" s="12"/>
      <c r="BQ637" s="12"/>
      <c r="BR637" s="12"/>
      <c r="BS637" s="76"/>
      <c r="BT637" s="76"/>
    </row>
    <row r="638" spans="1:72">
      <c r="A638" s="19"/>
      <c r="B638" s="19"/>
      <c r="C638" s="19"/>
      <c r="D638" s="19"/>
      <c r="E638" s="89"/>
      <c r="F638" s="89"/>
      <c r="G638" s="19"/>
      <c r="H638" s="90"/>
      <c r="I638" s="90"/>
      <c r="J638" s="19"/>
      <c r="K638" s="19"/>
      <c r="L638" s="19"/>
      <c r="M638" s="19"/>
      <c r="N638" s="19"/>
      <c r="O638" s="19"/>
      <c r="P638" s="19"/>
      <c r="Q638" s="141"/>
      <c r="R638" s="141"/>
      <c r="S638" s="141"/>
      <c r="T638" s="141"/>
      <c r="U638" s="141"/>
      <c r="V638" s="141"/>
      <c r="W638" s="141"/>
      <c r="X638" s="141"/>
      <c r="Y638" s="19"/>
      <c r="Z638" s="118"/>
      <c r="AA638" s="118"/>
      <c r="AB638" s="118"/>
      <c r="AC638" s="118"/>
      <c r="AD638" s="118"/>
      <c r="AE638" s="118"/>
      <c r="AF638" s="118"/>
      <c r="AG638" s="118"/>
      <c r="AH638" s="118"/>
      <c r="AI638" s="118"/>
      <c r="AJ638" s="118"/>
      <c r="AK638" s="118"/>
      <c r="AL638" s="118"/>
      <c r="AM638" s="118"/>
      <c r="AN638" s="118"/>
      <c r="AO638" s="118"/>
      <c r="AP638" s="118"/>
      <c r="AQ638" s="118"/>
      <c r="AR638" s="118"/>
      <c r="AS638" s="118"/>
      <c r="AT638" s="118"/>
      <c r="AU638" s="118"/>
      <c r="AV638" s="118"/>
      <c r="AW638" s="118"/>
      <c r="AX638" s="118"/>
      <c r="AY638" s="118"/>
      <c r="AZ638" s="118"/>
      <c r="BA638" s="19"/>
      <c r="BB638" s="19"/>
      <c r="BP638" s="12"/>
      <c r="BQ638" s="12"/>
      <c r="BR638" s="12"/>
      <c r="BS638" s="76"/>
      <c r="BT638" s="76"/>
    </row>
    <row r="639" spans="1:72">
      <c r="A639" s="19"/>
      <c r="B639" s="19"/>
      <c r="C639" s="19"/>
      <c r="D639" s="19"/>
      <c r="E639" s="89"/>
      <c r="F639" s="89"/>
      <c r="G639" s="19"/>
      <c r="H639" s="90"/>
      <c r="I639" s="90"/>
      <c r="J639" s="19"/>
      <c r="K639" s="19"/>
      <c r="L639" s="19"/>
      <c r="M639" s="19"/>
      <c r="N639" s="19"/>
      <c r="O639" s="19"/>
      <c r="P639" s="19"/>
      <c r="Q639" s="141"/>
      <c r="R639" s="141"/>
      <c r="S639" s="141"/>
      <c r="T639" s="141"/>
      <c r="U639" s="141"/>
      <c r="V639" s="141"/>
      <c r="W639" s="141"/>
      <c r="X639" s="141"/>
      <c r="Y639" s="19"/>
      <c r="Z639" s="118"/>
      <c r="AA639" s="118"/>
      <c r="AB639" s="118"/>
      <c r="AC639" s="118"/>
      <c r="AD639" s="118"/>
      <c r="AE639" s="118"/>
      <c r="AF639" s="118"/>
      <c r="AG639" s="118"/>
      <c r="AH639" s="118"/>
      <c r="AI639" s="118"/>
      <c r="AJ639" s="118"/>
      <c r="AK639" s="118"/>
      <c r="AL639" s="118"/>
      <c r="AM639" s="118"/>
      <c r="AN639" s="118"/>
      <c r="AO639" s="118"/>
      <c r="AP639" s="118"/>
      <c r="AQ639" s="118"/>
      <c r="AR639" s="118"/>
      <c r="AS639" s="118"/>
      <c r="AT639" s="118"/>
      <c r="AU639" s="118"/>
      <c r="AV639" s="118"/>
      <c r="AW639" s="118"/>
      <c r="AX639" s="118"/>
      <c r="AY639" s="118"/>
      <c r="AZ639" s="118"/>
      <c r="BA639" s="19"/>
      <c r="BB639" s="19"/>
      <c r="BP639" s="12"/>
      <c r="BQ639" s="12"/>
      <c r="BR639" s="12"/>
      <c r="BS639" s="76"/>
      <c r="BT639" s="76"/>
    </row>
    <row r="640" spans="1:72">
      <c r="A640" s="19"/>
      <c r="B640" s="19"/>
      <c r="C640" s="19"/>
      <c r="D640" s="19"/>
      <c r="E640" s="89"/>
      <c r="F640" s="89"/>
      <c r="G640" s="19"/>
      <c r="H640" s="90"/>
      <c r="I640" s="90"/>
      <c r="J640" s="19"/>
      <c r="K640" s="19"/>
      <c r="L640" s="19"/>
      <c r="M640" s="19"/>
      <c r="N640" s="19"/>
      <c r="O640" s="19"/>
      <c r="P640" s="19"/>
      <c r="Q640" s="141"/>
      <c r="R640" s="141"/>
      <c r="S640" s="141"/>
      <c r="T640" s="141"/>
      <c r="U640" s="141"/>
      <c r="V640" s="141"/>
      <c r="W640" s="141"/>
      <c r="X640" s="141"/>
      <c r="Y640" s="19"/>
      <c r="Z640" s="590"/>
      <c r="AA640" s="590"/>
      <c r="AB640" s="118"/>
      <c r="AC640" s="118"/>
      <c r="AD640" s="118"/>
      <c r="AE640" s="118"/>
      <c r="AF640" s="118"/>
      <c r="AG640" s="118"/>
      <c r="AH640" s="118"/>
      <c r="AI640" s="118"/>
      <c r="AJ640" s="118"/>
      <c r="AK640" s="118"/>
      <c r="AL640" s="118"/>
      <c r="AM640" s="118"/>
      <c r="AN640" s="118"/>
      <c r="AO640" s="118"/>
      <c r="AP640" s="118"/>
      <c r="AQ640" s="118"/>
      <c r="AR640" s="118"/>
      <c r="AS640" s="118"/>
      <c r="AT640" s="431"/>
      <c r="AU640" s="431"/>
      <c r="AV640" s="118"/>
      <c r="AW640" s="118"/>
      <c r="AX640" s="118"/>
      <c r="AY640" s="118"/>
      <c r="AZ640" s="118"/>
      <c r="BA640" s="19"/>
      <c r="BB640" s="19"/>
      <c r="BP640" s="12"/>
      <c r="BQ640" s="12"/>
      <c r="BR640" s="12"/>
      <c r="BS640" s="76"/>
      <c r="BT640" s="76"/>
    </row>
    <row r="641" spans="1:72">
      <c r="A641" s="19"/>
      <c r="B641" s="19"/>
      <c r="C641" s="19"/>
      <c r="D641" s="19"/>
      <c r="E641" s="89"/>
      <c r="F641" s="89"/>
      <c r="G641" s="19"/>
      <c r="H641" s="90"/>
      <c r="I641" s="90"/>
      <c r="J641" s="19"/>
      <c r="K641" s="19"/>
      <c r="L641" s="19"/>
      <c r="M641" s="19"/>
      <c r="N641" s="19"/>
      <c r="O641" s="19"/>
      <c r="P641" s="19"/>
      <c r="Q641" s="141"/>
      <c r="R641" s="141"/>
      <c r="S641" s="141"/>
      <c r="T641" s="141"/>
      <c r="U641" s="141"/>
      <c r="V641" s="141"/>
      <c r="W641" s="141"/>
      <c r="X641" s="141"/>
      <c r="Y641" s="19"/>
      <c r="Z641" s="578"/>
      <c r="AA641" s="578"/>
      <c r="AB641" s="118"/>
      <c r="AC641" s="118"/>
      <c r="AD641" s="118"/>
      <c r="AE641" s="118"/>
      <c r="AF641" s="118"/>
      <c r="AG641" s="118"/>
      <c r="AH641" s="118"/>
      <c r="AI641" s="118"/>
      <c r="AJ641" s="118"/>
      <c r="AK641" s="118"/>
      <c r="AL641" s="118"/>
      <c r="AM641" s="118"/>
      <c r="AN641" s="118"/>
      <c r="AO641" s="118"/>
      <c r="AP641" s="118"/>
      <c r="AQ641" s="118"/>
      <c r="AR641" s="118"/>
      <c r="AS641" s="118"/>
      <c r="AT641" s="578"/>
      <c r="AU641" s="578"/>
      <c r="AV641" s="118"/>
      <c r="AW641" s="118"/>
      <c r="AX641" s="118"/>
      <c r="AY641" s="118"/>
      <c r="AZ641" s="118"/>
      <c r="BA641" s="19"/>
      <c r="BB641" s="19"/>
      <c r="BP641" s="12"/>
      <c r="BQ641" s="12"/>
      <c r="BR641" s="12"/>
      <c r="BS641" s="76"/>
      <c r="BT641" s="76"/>
    </row>
    <row r="642" spans="1:72" ht="12.75" customHeight="1">
      <c r="A642" s="19"/>
      <c r="B642" s="19"/>
      <c r="C642" s="19"/>
      <c r="D642" s="19"/>
      <c r="E642" s="89"/>
      <c r="F642" s="89"/>
      <c r="G642" s="19"/>
      <c r="H642" s="90"/>
      <c r="I642" s="90"/>
      <c r="J642" s="19"/>
      <c r="K642" s="19"/>
      <c r="L642" s="19"/>
      <c r="M642" s="19"/>
      <c r="N642" s="19"/>
      <c r="O642" s="19"/>
      <c r="P642" s="19"/>
      <c r="Q642" s="141"/>
      <c r="R642" s="141"/>
      <c r="S642" s="141"/>
      <c r="T642" s="141"/>
      <c r="U642" s="141"/>
      <c r="V642" s="141"/>
      <c r="W642" s="141"/>
      <c r="X642" s="141"/>
      <c r="Y642" s="19"/>
      <c r="Z642" s="578"/>
      <c r="AA642" s="578"/>
      <c r="AB642" s="118"/>
      <c r="AC642" s="118"/>
      <c r="AD642" s="118"/>
      <c r="AE642" s="118"/>
      <c r="AF642" s="118"/>
      <c r="AG642" s="118"/>
      <c r="AH642" s="118"/>
      <c r="AI642" s="118"/>
      <c r="AJ642" s="118"/>
      <c r="AK642" s="118"/>
      <c r="AL642" s="118"/>
      <c r="AM642" s="118"/>
      <c r="AN642" s="118"/>
      <c r="AO642" s="118"/>
      <c r="AP642" s="118"/>
      <c r="AQ642" s="118"/>
      <c r="AR642" s="118"/>
      <c r="AS642" s="118"/>
      <c r="AT642" s="578"/>
      <c r="AU642" s="578"/>
      <c r="AV642" s="118"/>
      <c r="AW642" s="118"/>
      <c r="AX642" s="118"/>
      <c r="AY642" s="118"/>
      <c r="AZ642" s="118"/>
      <c r="BA642" s="19"/>
      <c r="BB642" s="19"/>
      <c r="BP642" s="12"/>
      <c r="BQ642" s="12"/>
      <c r="BR642" s="12"/>
      <c r="BS642" s="76"/>
      <c r="BT642" s="76"/>
    </row>
    <row r="643" spans="1:72">
      <c r="A643" s="19"/>
      <c r="B643" s="19"/>
      <c r="C643" s="19"/>
      <c r="D643" s="19"/>
      <c r="E643" s="89"/>
      <c r="F643" s="89"/>
      <c r="G643" s="19"/>
      <c r="H643" s="90"/>
      <c r="I643" s="90"/>
      <c r="J643" s="19"/>
      <c r="K643" s="19"/>
      <c r="L643" s="19"/>
      <c r="M643" s="19"/>
      <c r="N643" s="19"/>
      <c r="O643" s="19"/>
      <c r="P643" s="19"/>
      <c r="Q643" s="141"/>
      <c r="R643" s="141"/>
      <c r="S643" s="141"/>
      <c r="T643" s="141"/>
      <c r="U643" s="141"/>
      <c r="V643" s="141"/>
      <c r="W643" s="141"/>
      <c r="X643" s="141"/>
      <c r="Y643" s="19"/>
      <c r="Z643" s="578"/>
      <c r="AA643" s="578"/>
      <c r="AB643" s="118"/>
      <c r="AC643" s="118"/>
      <c r="AD643" s="118"/>
      <c r="AE643" s="118"/>
      <c r="AF643" s="118"/>
      <c r="AG643" s="118"/>
      <c r="AH643" s="118"/>
      <c r="AI643" s="118"/>
      <c r="AJ643" s="118"/>
      <c r="AK643" s="118"/>
      <c r="AL643" s="118"/>
      <c r="AM643" s="118"/>
      <c r="AN643" s="118"/>
      <c r="AO643" s="118"/>
      <c r="AP643" s="118"/>
      <c r="AQ643" s="118"/>
      <c r="AR643" s="118"/>
      <c r="AS643" s="118"/>
      <c r="AT643" s="578"/>
      <c r="AU643" s="578"/>
      <c r="AV643" s="118"/>
      <c r="AW643" s="118"/>
      <c r="AX643" s="118"/>
      <c r="AY643" s="118"/>
      <c r="AZ643" s="118"/>
      <c r="BA643" s="19"/>
      <c r="BB643" s="19"/>
      <c r="BP643" s="12"/>
      <c r="BQ643" s="12"/>
      <c r="BR643" s="12"/>
      <c r="BS643" s="76"/>
      <c r="BT643" s="76"/>
    </row>
    <row r="644" spans="1:72">
      <c r="A644" s="19"/>
      <c r="B644" s="19"/>
      <c r="C644" s="19"/>
      <c r="D644" s="19"/>
      <c r="E644" s="89"/>
      <c r="F644" s="89"/>
      <c r="G644" s="19"/>
      <c r="H644" s="90"/>
      <c r="I644" s="90"/>
      <c r="J644" s="19"/>
      <c r="K644" s="19"/>
      <c r="L644" s="19"/>
      <c r="M644" s="19"/>
      <c r="N644" s="19"/>
      <c r="O644" s="19"/>
      <c r="P644" s="19"/>
      <c r="Q644" s="141"/>
      <c r="R644" s="141"/>
      <c r="S644" s="141"/>
      <c r="T644" s="141"/>
      <c r="U644" s="141"/>
      <c r="V644" s="141"/>
      <c r="W644" s="141"/>
      <c r="X644" s="141"/>
      <c r="Y644" s="19"/>
      <c r="Z644" s="578"/>
      <c r="AA644" s="578"/>
      <c r="AB644" s="118"/>
      <c r="AC644" s="118"/>
      <c r="AD644" s="118"/>
      <c r="AE644" s="118"/>
      <c r="AF644" s="118"/>
      <c r="AG644" s="118"/>
      <c r="AH644" s="118"/>
      <c r="AI644" s="118"/>
      <c r="AJ644" s="118"/>
      <c r="AK644" s="118"/>
      <c r="AL644" s="118"/>
      <c r="AM644" s="118"/>
      <c r="AN644" s="118"/>
      <c r="AO644" s="118"/>
      <c r="AP644" s="118"/>
      <c r="AQ644" s="118"/>
      <c r="AR644" s="118"/>
      <c r="AS644" s="118"/>
      <c r="AT644" s="578"/>
      <c r="AU644" s="578"/>
      <c r="AV644" s="118"/>
      <c r="AW644" s="118"/>
      <c r="AX644" s="118"/>
      <c r="AY644" s="118"/>
      <c r="AZ644" s="118"/>
      <c r="BA644" s="19"/>
      <c r="BB644" s="19"/>
      <c r="BP644" s="12"/>
      <c r="BQ644" s="12"/>
      <c r="BR644" s="12"/>
      <c r="BS644" s="76"/>
      <c r="BT644" s="76"/>
    </row>
    <row r="645" spans="1:72">
      <c r="A645" s="19"/>
      <c r="B645" s="19"/>
      <c r="C645" s="19"/>
      <c r="D645" s="19"/>
      <c r="E645" s="89"/>
      <c r="F645" s="89"/>
      <c r="G645" s="19"/>
      <c r="H645" s="90"/>
      <c r="I645" s="90"/>
      <c r="J645" s="19"/>
      <c r="K645" s="19"/>
      <c r="L645" s="19"/>
      <c r="M645" s="19"/>
      <c r="N645" s="19"/>
      <c r="O645" s="19"/>
      <c r="P645" s="19"/>
      <c r="Q645" s="141"/>
      <c r="R645" s="141"/>
      <c r="S645" s="141"/>
      <c r="T645" s="141"/>
      <c r="U645" s="141"/>
      <c r="V645" s="141"/>
      <c r="W645" s="141"/>
      <c r="X645" s="141"/>
      <c r="Y645" s="19"/>
      <c r="Z645" s="578"/>
      <c r="AA645" s="578"/>
      <c r="AB645" s="118"/>
      <c r="AC645" s="118"/>
      <c r="AD645" s="118"/>
      <c r="AE645" s="118"/>
      <c r="AF645" s="118"/>
      <c r="AG645" s="118"/>
      <c r="AH645" s="118"/>
      <c r="AI645" s="118"/>
      <c r="AJ645" s="118"/>
      <c r="AK645" s="118"/>
      <c r="AL645" s="118"/>
      <c r="AM645" s="118"/>
      <c r="AN645" s="118"/>
      <c r="AO645" s="118"/>
      <c r="AP645" s="118"/>
      <c r="AQ645" s="118"/>
      <c r="AR645" s="118"/>
      <c r="AS645" s="118"/>
      <c r="AT645" s="578"/>
      <c r="AU645" s="578"/>
      <c r="AV645" s="118"/>
      <c r="AW645" s="118"/>
      <c r="AX645" s="118"/>
      <c r="AY645" s="118"/>
      <c r="AZ645" s="118"/>
      <c r="BA645" s="19"/>
      <c r="BB645" s="19"/>
      <c r="BP645" s="12"/>
      <c r="BQ645" s="12"/>
      <c r="BR645" s="12"/>
      <c r="BS645" s="76"/>
      <c r="BT645" s="76"/>
    </row>
    <row r="646" spans="1:72">
      <c r="A646" s="19"/>
      <c r="B646" s="19"/>
      <c r="C646" s="19"/>
      <c r="D646" s="19"/>
      <c r="E646" s="89"/>
      <c r="F646" s="89"/>
      <c r="G646" s="19"/>
      <c r="H646" s="90"/>
      <c r="I646" s="90"/>
      <c r="J646" s="19"/>
      <c r="K646" s="19"/>
      <c r="L646" s="19"/>
      <c r="M646" s="19"/>
      <c r="N646" s="19"/>
      <c r="O646" s="19"/>
      <c r="P646" s="19"/>
      <c r="Q646" s="141"/>
      <c r="R646" s="141"/>
      <c r="S646" s="141"/>
      <c r="T646" s="141"/>
      <c r="U646" s="141"/>
      <c r="V646" s="141"/>
      <c r="W646" s="141"/>
      <c r="X646" s="141"/>
      <c r="Y646" s="19"/>
      <c r="Z646" s="578"/>
      <c r="AA646" s="578"/>
      <c r="AB646" s="118"/>
      <c r="AC646" s="118"/>
      <c r="AD646" s="118"/>
      <c r="AE646" s="118"/>
      <c r="AF646" s="118"/>
      <c r="AG646" s="118"/>
      <c r="AH646" s="118"/>
      <c r="AI646" s="118"/>
      <c r="AJ646" s="118"/>
      <c r="AK646" s="118"/>
      <c r="AL646" s="118"/>
      <c r="AM646" s="118"/>
      <c r="AN646" s="118"/>
      <c r="AO646" s="118"/>
      <c r="AP646" s="118"/>
      <c r="AQ646" s="118"/>
      <c r="AR646" s="118"/>
      <c r="AS646" s="118"/>
      <c r="AT646" s="578"/>
      <c r="AU646" s="578"/>
      <c r="AV646" s="118"/>
      <c r="AW646" s="118"/>
      <c r="AX646" s="118"/>
      <c r="AY646" s="118"/>
      <c r="AZ646" s="118"/>
      <c r="BA646" s="19"/>
      <c r="BB646" s="19"/>
      <c r="BP646" s="12"/>
      <c r="BQ646" s="12"/>
      <c r="BR646" s="12"/>
      <c r="BS646" s="76"/>
      <c r="BT646" s="76"/>
    </row>
    <row r="647" spans="1:72">
      <c r="A647" s="19"/>
      <c r="B647" s="19"/>
      <c r="C647" s="19"/>
      <c r="D647" s="19"/>
      <c r="E647" s="89"/>
      <c r="F647" s="89"/>
      <c r="G647" s="19"/>
      <c r="H647" s="90"/>
      <c r="I647" s="90"/>
      <c r="J647" s="19"/>
      <c r="K647" s="19"/>
      <c r="L647" s="19"/>
      <c r="M647" s="19"/>
      <c r="N647" s="19"/>
      <c r="O647" s="19"/>
      <c r="P647" s="19"/>
      <c r="Q647" s="141"/>
      <c r="R647" s="141"/>
      <c r="S647" s="141"/>
      <c r="T647" s="141"/>
      <c r="U647" s="141"/>
      <c r="V647" s="141"/>
      <c r="W647" s="141"/>
      <c r="X647" s="141"/>
      <c r="Y647" s="19"/>
      <c r="Z647" s="578"/>
      <c r="AA647" s="578"/>
      <c r="AB647" s="118"/>
      <c r="AC647" s="118"/>
      <c r="AD647" s="118"/>
      <c r="AE647" s="118"/>
      <c r="AF647" s="118"/>
      <c r="AG647" s="118"/>
      <c r="AH647" s="118"/>
      <c r="AI647" s="118"/>
      <c r="AJ647" s="118"/>
      <c r="AK647" s="118"/>
      <c r="AL647" s="118"/>
      <c r="AM647" s="118"/>
      <c r="AN647" s="118"/>
      <c r="AO647" s="118"/>
      <c r="AP647" s="118"/>
      <c r="AQ647" s="118"/>
      <c r="AR647" s="118"/>
      <c r="AS647" s="118"/>
      <c r="AT647" s="578"/>
      <c r="AU647" s="578"/>
      <c r="AV647" s="118"/>
      <c r="AW647" s="118"/>
      <c r="AX647" s="118"/>
      <c r="AY647" s="118"/>
      <c r="AZ647" s="118"/>
      <c r="BA647" s="19"/>
      <c r="BB647" s="19"/>
      <c r="BP647" s="12"/>
      <c r="BQ647" s="12"/>
      <c r="BR647" s="12"/>
      <c r="BS647" s="76"/>
      <c r="BT647" s="76"/>
    </row>
    <row r="648" spans="1:72">
      <c r="A648" s="19"/>
      <c r="B648" s="19"/>
      <c r="C648" s="19"/>
      <c r="D648" s="19"/>
      <c r="E648" s="89"/>
      <c r="F648" s="89"/>
      <c r="G648" s="19"/>
      <c r="H648" s="90"/>
      <c r="I648" s="90"/>
      <c r="J648" s="19"/>
      <c r="K648" s="19"/>
      <c r="L648" s="19"/>
      <c r="M648" s="19"/>
      <c r="N648" s="19"/>
      <c r="O648" s="19"/>
      <c r="P648" s="19"/>
      <c r="Q648" s="141"/>
      <c r="R648" s="141"/>
      <c r="S648" s="141"/>
      <c r="T648" s="141"/>
      <c r="U648" s="141"/>
      <c r="V648" s="141"/>
      <c r="W648" s="141"/>
      <c r="X648" s="141"/>
      <c r="Y648" s="19"/>
      <c r="Z648" s="578"/>
      <c r="AA648" s="578"/>
      <c r="AB648" s="118"/>
      <c r="AC648" s="118"/>
      <c r="AD648" s="118"/>
      <c r="AE648" s="118"/>
      <c r="AF648" s="118"/>
      <c r="AG648" s="118"/>
      <c r="AH648" s="118"/>
      <c r="AI648" s="118"/>
      <c r="AJ648" s="118"/>
      <c r="AK648" s="118"/>
      <c r="AL648" s="118"/>
      <c r="AM648" s="118"/>
      <c r="AN648" s="118"/>
      <c r="AO648" s="118"/>
      <c r="AP648" s="118"/>
      <c r="AQ648" s="118"/>
      <c r="AR648" s="118"/>
      <c r="AS648" s="118"/>
      <c r="AT648" s="578"/>
      <c r="AU648" s="578"/>
      <c r="AV648" s="118"/>
      <c r="AW648" s="118"/>
      <c r="AX648" s="118"/>
      <c r="AY648" s="118"/>
      <c r="AZ648" s="118"/>
      <c r="BA648" s="19"/>
      <c r="BB648" s="19"/>
      <c r="BP648" s="12"/>
      <c r="BQ648" s="12"/>
      <c r="BR648" s="12"/>
      <c r="BS648" s="76"/>
      <c r="BT648" s="76"/>
    </row>
    <row r="649" spans="1:72">
      <c r="A649" s="19"/>
      <c r="B649" s="19"/>
      <c r="C649" s="19"/>
      <c r="D649" s="19"/>
      <c r="E649" s="89"/>
      <c r="F649" s="89"/>
      <c r="G649" s="19"/>
      <c r="H649" s="90"/>
      <c r="I649" s="90"/>
      <c r="J649" s="19"/>
      <c r="K649" s="19"/>
      <c r="L649" s="19"/>
      <c r="M649" s="19"/>
      <c r="N649" s="19"/>
      <c r="O649" s="19"/>
      <c r="P649" s="19"/>
      <c r="Q649" s="141"/>
      <c r="R649" s="141"/>
      <c r="S649" s="141"/>
      <c r="T649" s="141"/>
      <c r="U649" s="141"/>
      <c r="V649" s="141"/>
      <c r="W649" s="141"/>
      <c r="X649" s="141"/>
      <c r="Y649" s="19"/>
      <c r="Z649" s="578"/>
      <c r="AA649" s="578"/>
      <c r="AB649" s="118"/>
      <c r="AC649" s="118"/>
      <c r="AD649" s="118"/>
      <c r="AE649" s="118"/>
      <c r="AF649" s="118"/>
      <c r="AG649" s="118"/>
      <c r="AH649" s="118"/>
      <c r="AI649" s="118"/>
      <c r="AJ649" s="118"/>
      <c r="AK649" s="118"/>
      <c r="AL649" s="118"/>
      <c r="AM649" s="118"/>
      <c r="AN649" s="118"/>
      <c r="AO649" s="118"/>
      <c r="AP649" s="118"/>
      <c r="AQ649" s="118"/>
      <c r="AR649" s="118"/>
      <c r="AS649" s="118"/>
      <c r="AT649" s="578"/>
      <c r="AU649" s="578"/>
      <c r="AV649" s="118"/>
      <c r="AW649" s="118"/>
      <c r="AX649" s="118"/>
      <c r="AY649" s="118"/>
      <c r="AZ649" s="118"/>
      <c r="BA649" s="19"/>
      <c r="BB649" s="19"/>
      <c r="BP649" s="12"/>
      <c r="BQ649" s="12"/>
      <c r="BR649" s="12"/>
      <c r="BS649" s="76"/>
      <c r="BT649" s="76"/>
    </row>
    <row r="650" spans="1:72">
      <c r="A650" s="19"/>
      <c r="B650" s="19"/>
      <c r="C650" s="19"/>
      <c r="D650" s="19"/>
      <c r="E650" s="89"/>
      <c r="F650" s="89"/>
      <c r="G650" s="19"/>
      <c r="H650" s="90"/>
      <c r="I650" s="90"/>
      <c r="J650" s="19"/>
      <c r="K650" s="19"/>
      <c r="L650" s="19"/>
      <c r="M650" s="19"/>
      <c r="N650" s="19"/>
      <c r="O650" s="19"/>
      <c r="P650" s="19"/>
      <c r="Q650" s="141"/>
      <c r="R650" s="141"/>
      <c r="S650" s="141"/>
      <c r="T650" s="141"/>
      <c r="U650" s="141"/>
      <c r="V650" s="141"/>
      <c r="W650" s="141"/>
      <c r="X650" s="141"/>
      <c r="Y650" s="19"/>
      <c r="Z650" s="578"/>
      <c r="AA650" s="578"/>
      <c r="AB650" s="118"/>
      <c r="AC650" s="118"/>
      <c r="AD650" s="118"/>
      <c r="AE650" s="118"/>
      <c r="AF650" s="118"/>
      <c r="AG650" s="118"/>
      <c r="AH650" s="118"/>
      <c r="AI650" s="118"/>
      <c r="AJ650" s="118"/>
      <c r="AK650" s="118"/>
      <c r="AL650" s="118"/>
      <c r="AM650" s="118"/>
      <c r="AN650" s="118"/>
      <c r="AO650" s="118"/>
      <c r="AP650" s="118"/>
      <c r="AQ650" s="118"/>
      <c r="AR650" s="118"/>
      <c r="AS650" s="118"/>
      <c r="AT650" s="578"/>
      <c r="AU650" s="578"/>
      <c r="AV650" s="118"/>
      <c r="AW650" s="118"/>
      <c r="AX650" s="118"/>
      <c r="AY650" s="118"/>
      <c r="AZ650" s="118"/>
      <c r="BA650" s="19"/>
      <c r="BB650" s="19"/>
      <c r="BP650" s="12"/>
      <c r="BQ650" s="12"/>
      <c r="BR650" s="12"/>
      <c r="BS650" s="76"/>
      <c r="BT650" s="76"/>
    </row>
    <row r="651" spans="1:72">
      <c r="A651" s="19"/>
      <c r="B651" s="19"/>
      <c r="C651" s="19"/>
      <c r="D651" s="19"/>
      <c r="E651" s="89"/>
      <c r="F651" s="89"/>
      <c r="G651" s="19"/>
      <c r="H651" s="90"/>
      <c r="I651" s="90"/>
      <c r="J651" s="19"/>
      <c r="K651" s="19"/>
      <c r="L651" s="19"/>
      <c r="M651" s="19"/>
      <c r="N651" s="19"/>
      <c r="O651" s="19"/>
      <c r="P651" s="19"/>
      <c r="Q651" s="141"/>
      <c r="R651" s="141"/>
      <c r="S651" s="141"/>
      <c r="T651" s="141"/>
      <c r="U651" s="141"/>
      <c r="V651" s="141"/>
      <c r="W651" s="141"/>
      <c r="X651" s="141"/>
      <c r="Y651" s="19"/>
      <c r="Z651" s="562"/>
      <c r="AA651" s="562"/>
      <c r="AB651" s="118"/>
      <c r="AC651" s="118"/>
      <c r="AD651" s="118"/>
      <c r="AE651" s="118"/>
      <c r="AF651" s="118"/>
      <c r="AG651" s="118"/>
      <c r="AH651" s="118"/>
      <c r="AI651" s="118"/>
      <c r="AJ651" s="118"/>
      <c r="AK651" s="118"/>
      <c r="AL651" s="118"/>
      <c r="AM651" s="118"/>
      <c r="AN651" s="118"/>
      <c r="AO651" s="118"/>
      <c r="AP651" s="118"/>
      <c r="AQ651" s="118"/>
      <c r="AR651" s="118"/>
      <c r="AS651" s="118"/>
      <c r="AT651" s="562"/>
      <c r="AU651" s="562"/>
      <c r="AV651" s="118"/>
      <c r="AW651" s="118"/>
      <c r="AX651" s="19"/>
      <c r="AY651" s="19"/>
      <c r="AZ651" s="19"/>
      <c r="BA651" s="19"/>
      <c r="BB651" s="19"/>
      <c r="BP651" s="12"/>
      <c r="BQ651" s="12"/>
      <c r="BR651" s="12"/>
      <c r="BS651" s="76"/>
      <c r="BT651" s="76"/>
    </row>
    <row r="652" spans="1:72">
      <c r="A652" s="19"/>
      <c r="B652" s="19"/>
      <c r="C652" s="19"/>
      <c r="D652" s="19"/>
      <c r="E652" s="89"/>
      <c r="F652" s="89"/>
      <c r="G652" s="19"/>
      <c r="H652" s="90"/>
      <c r="I652" s="90"/>
      <c r="J652" s="19"/>
      <c r="K652" s="19"/>
      <c r="L652" s="19"/>
      <c r="M652" s="19"/>
      <c r="N652" s="19"/>
      <c r="O652" s="19"/>
      <c r="P652" s="19"/>
      <c r="Q652" s="141"/>
      <c r="R652" s="141"/>
      <c r="S652" s="141"/>
      <c r="T652" s="141"/>
      <c r="U652" s="141"/>
      <c r="V652" s="141"/>
      <c r="W652" s="141"/>
      <c r="X652" s="141"/>
      <c r="Y652" s="19"/>
      <c r="Z652" s="562"/>
      <c r="AA652" s="562"/>
      <c r="AB652" s="118"/>
      <c r="AC652" s="118"/>
      <c r="AD652" s="118"/>
      <c r="AE652" s="118"/>
      <c r="AF652" s="118"/>
      <c r="AG652" s="118"/>
      <c r="AH652" s="118"/>
      <c r="AI652" s="118"/>
      <c r="AJ652" s="118"/>
      <c r="AK652" s="118"/>
      <c r="AL652" s="118"/>
      <c r="AM652" s="118"/>
      <c r="AN652" s="118"/>
      <c r="AO652" s="118"/>
      <c r="AP652" s="118"/>
      <c r="AQ652" s="118"/>
      <c r="AR652" s="118"/>
      <c r="AS652" s="118"/>
      <c r="AT652" s="562"/>
      <c r="AU652" s="562"/>
      <c r="AV652" s="118"/>
      <c r="AW652" s="118"/>
      <c r="AX652" s="19"/>
      <c r="AY652" s="19"/>
      <c r="AZ652" s="19"/>
      <c r="BA652" s="19"/>
      <c r="BB652" s="19"/>
      <c r="BP652" s="12"/>
      <c r="BQ652" s="12"/>
      <c r="BR652" s="12"/>
      <c r="BS652" s="76"/>
      <c r="BT652" s="76"/>
    </row>
    <row r="653" spans="1:72">
      <c r="A653" s="19"/>
      <c r="B653" s="19"/>
      <c r="C653" s="19"/>
      <c r="D653" s="19"/>
      <c r="E653" s="89"/>
      <c r="F653" s="89"/>
      <c r="G653" s="19"/>
      <c r="H653" s="90"/>
      <c r="I653" s="90"/>
      <c r="J653" s="19"/>
      <c r="K653" s="19"/>
      <c r="L653" s="19"/>
      <c r="M653" s="19"/>
      <c r="N653" s="19"/>
      <c r="O653" s="19"/>
      <c r="P653" s="19"/>
      <c r="Q653" s="141"/>
      <c r="R653" s="141"/>
      <c r="S653" s="141"/>
      <c r="T653" s="141"/>
      <c r="U653" s="141"/>
      <c r="V653" s="141"/>
      <c r="W653" s="141"/>
      <c r="X653" s="141"/>
      <c r="Y653" s="19"/>
      <c r="Z653" s="590"/>
      <c r="AA653" s="590"/>
      <c r="AB653" s="118"/>
      <c r="AC653" s="118"/>
      <c r="AD653" s="118"/>
      <c r="AE653" s="118"/>
      <c r="AF653" s="118"/>
      <c r="AG653" s="118"/>
      <c r="AH653" s="118"/>
      <c r="AI653" s="118"/>
      <c r="AJ653" s="118"/>
      <c r="AK653" s="118"/>
      <c r="AL653" s="118"/>
      <c r="AM653" s="118"/>
      <c r="AN653" s="118"/>
      <c r="AO653" s="118"/>
      <c r="AP653" s="118"/>
      <c r="AQ653" s="118"/>
      <c r="AR653" s="118"/>
      <c r="AS653" s="118"/>
      <c r="AT653" s="432"/>
      <c r="AU653" s="562"/>
      <c r="AV653" s="118"/>
      <c r="AW653" s="118"/>
      <c r="AX653" s="19"/>
      <c r="AY653" s="19"/>
      <c r="AZ653" s="19"/>
      <c r="BA653" s="19"/>
      <c r="BB653" s="19"/>
      <c r="BP653" s="12"/>
      <c r="BQ653" s="12"/>
      <c r="BR653" s="12"/>
      <c r="BS653" s="76"/>
      <c r="BT653" s="76"/>
    </row>
    <row r="654" spans="1:72">
      <c r="A654" s="19"/>
      <c r="B654" s="19"/>
      <c r="C654" s="19"/>
      <c r="D654" s="19"/>
      <c r="E654" s="89"/>
      <c r="F654" s="89"/>
      <c r="G654" s="19"/>
      <c r="H654" s="90"/>
      <c r="I654" s="90"/>
      <c r="J654" s="19"/>
      <c r="K654" s="19"/>
      <c r="L654" s="19"/>
      <c r="M654" s="19"/>
      <c r="N654" s="19"/>
      <c r="O654" s="19"/>
      <c r="P654" s="19"/>
      <c r="Q654" s="141"/>
      <c r="R654" s="141"/>
      <c r="S654" s="141"/>
      <c r="T654" s="141"/>
      <c r="U654" s="141"/>
      <c r="V654" s="141"/>
      <c r="W654" s="141"/>
      <c r="X654" s="141"/>
      <c r="Y654" s="19"/>
      <c r="Z654" s="578"/>
      <c r="AA654" s="578"/>
      <c r="AB654" s="118"/>
      <c r="AC654" s="118"/>
      <c r="AD654" s="118"/>
      <c r="AE654" s="118"/>
      <c r="AF654" s="118"/>
      <c r="AG654" s="118"/>
      <c r="AH654" s="118"/>
      <c r="AI654" s="118"/>
      <c r="AJ654" s="118"/>
      <c r="AK654" s="118"/>
      <c r="AL654" s="118"/>
      <c r="AM654" s="118"/>
      <c r="AN654" s="118"/>
      <c r="AO654" s="118"/>
      <c r="AP654" s="118"/>
      <c r="AQ654" s="118"/>
      <c r="AR654" s="118"/>
      <c r="AS654" s="118"/>
      <c r="AT654" s="578"/>
      <c r="AU654" s="578"/>
      <c r="AV654" s="118"/>
      <c r="AW654" s="118"/>
      <c r="AX654" s="19"/>
      <c r="AY654" s="19"/>
      <c r="AZ654" s="19"/>
      <c r="BA654" s="19"/>
      <c r="BB654" s="19"/>
      <c r="BP654" s="12"/>
      <c r="BQ654" s="12"/>
      <c r="BR654" s="12"/>
      <c r="BS654" s="76"/>
      <c r="BT654" s="76"/>
    </row>
    <row r="655" spans="1:72">
      <c r="A655" s="19"/>
      <c r="B655" s="19"/>
      <c r="C655" s="19"/>
      <c r="D655" s="19"/>
      <c r="E655" s="89"/>
      <c r="F655" s="89"/>
      <c r="G655" s="19"/>
      <c r="H655" s="90"/>
      <c r="I655" s="90"/>
      <c r="J655" s="19"/>
      <c r="K655" s="19"/>
      <c r="L655" s="19"/>
      <c r="M655" s="19"/>
      <c r="N655" s="19"/>
      <c r="O655" s="19"/>
      <c r="P655" s="19"/>
      <c r="Q655" s="141"/>
      <c r="R655" s="141"/>
      <c r="S655" s="141"/>
      <c r="T655" s="141"/>
      <c r="U655" s="141"/>
      <c r="V655" s="141"/>
      <c r="W655" s="141"/>
      <c r="X655" s="141"/>
      <c r="Y655" s="19"/>
      <c r="Z655" s="578"/>
      <c r="AA655" s="578"/>
      <c r="AB655" s="118"/>
      <c r="AC655" s="118"/>
      <c r="AD655" s="118"/>
      <c r="AE655" s="118"/>
      <c r="AF655" s="118"/>
      <c r="AG655" s="118"/>
      <c r="AH655" s="118"/>
      <c r="AI655" s="118"/>
      <c r="AJ655" s="118"/>
      <c r="AK655" s="118"/>
      <c r="AL655" s="118"/>
      <c r="AM655" s="118"/>
      <c r="AN655" s="118"/>
      <c r="AO655" s="118"/>
      <c r="AP655" s="118"/>
      <c r="AQ655" s="118"/>
      <c r="AR655" s="118"/>
      <c r="AS655" s="118"/>
      <c r="AT655" s="578"/>
      <c r="AU655" s="578"/>
      <c r="AV655" s="118"/>
      <c r="AW655" s="118"/>
      <c r="AX655" s="19"/>
      <c r="AY655" s="19"/>
      <c r="AZ655" s="19"/>
      <c r="BA655" s="19"/>
      <c r="BB655" s="19"/>
      <c r="BP655" s="12"/>
      <c r="BQ655" s="12"/>
      <c r="BR655" s="12"/>
      <c r="BS655" s="76"/>
      <c r="BT655" s="76"/>
    </row>
    <row r="656" spans="1:72">
      <c r="A656" s="19"/>
      <c r="B656" s="19"/>
      <c r="C656" s="19"/>
      <c r="D656" s="19"/>
      <c r="E656" s="89"/>
      <c r="F656" s="89"/>
      <c r="G656" s="19"/>
      <c r="H656" s="90"/>
      <c r="I656" s="90"/>
      <c r="J656" s="19"/>
      <c r="K656" s="19"/>
      <c r="L656" s="19"/>
      <c r="M656" s="19"/>
      <c r="N656" s="19"/>
      <c r="O656" s="19"/>
      <c r="P656" s="19"/>
      <c r="Q656" s="141"/>
      <c r="R656" s="141"/>
      <c r="S656" s="141"/>
      <c r="T656" s="141"/>
      <c r="U656" s="141"/>
      <c r="V656" s="141"/>
      <c r="W656" s="141"/>
      <c r="X656" s="141"/>
      <c r="Y656" s="19"/>
      <c r="Z656" s="578"/>
      <c r="AA656" s="578"/>
      <c r="AB656" s="118"/>
      <c r="AC656" s="118"/>
      <c r="AD656" s="118"/>
      <c r="AE656" s="118"/>
      <c r="AF656" s="118"/>
      <c r="AG656" s="118"/>
      <c r="AH656" s="118"/>
      <c r="AI656" s="118"/>
      <c r="AJ656" s="118"/>
      <c r="AK656" s="118"/>
      <c r="AL656" s="118"/>
      <c r="AM656" s="118"/>
      <c r="AN656" s="118"/>
      <c r="AO656" s="118"/>
      <c r="AP656" s="118"/>
      <c r="AQ656" s="118"/>
      <c r="AR656" s="118"/>
      <c r="AS656" s="118"/>
      <c r="AT656" s="578"/>
      <c r="AU656" s="578"/>
      <c r="AV656" s="118"/>
      <c r="AW656" s="118"/>
      <c r="AX656" s="19"/>
      <c r="AY656" s="19"/>
      <c r="AZ656" s="19"/>
      <c r="BA656" s="19"/>
      <c r="BB656" s="19"/>
      <c r="BP656" s="12"/>
      <c r="BQ656" s="12"/>
      <c r="BR656" s="12"/>
      <c r="BS656" s="76"/>
      <c r="BT656" s="76"/>
    </row>
    <row r="657" spans="1:72">
      <c r="A657" s="19"/>
      <c r="B657" s="19"/>
      <c r="C657" s="19"/>
      <c r="D657" s="19"/>
      <c r="E657" s="89"/>
      <c r="F657" s="89"/>
      <c r="G657" s="19"/>
      <c r="H657" s="90"/>
      <c r="I657" s="90"/>
      <c r="J657" s="19"/>
      <c r="K657" s="19"/>
      <c r="L657" s="19"/>
      <c r="M657" s="19"/>
      <c r="N657" s="19"/>
      <c r="O657" s="19"/>
      <c r="P657" s="19"/>
      <c r="Q657" s="141"/>
      <c r="R657" s="141"/>
      <c r="S657" s="141"/>
      <c r="T657" s="141"/>
      <c r="U657" s="141"/>
      <c r="V657" s="141"/>
      <c r="W657" s="141"/>
      <c r="X657" s="141"/>
      <c r="Y657" s="19"/>
      <c r="Z657" s="578"/>
      <c r="AA657" s="578"/>
      <c r="AB657" s="118"/>
      <c r="AC657" s="118"/>
      <c r="AD657" s="118"/>
      <c r="AE657" s="118"/>
      <c r="AF657" s="118"/>
      <c r="AG657" s="118"/>
      <c r="AH657" s="118"/>
      <c r="AI657" s="118"/>
      <c r="AJ657" s="118"/>
      <c r="AK657" s="118"/>
      <c r="AL657" s="118"/>
      <c r="AM657" s="118"/>
      <c r="AN657" s="118"/>
      <c r="AO657" s="118"/>
      <c r="AP657" s="118"/>
      <c r="AQ657" s="118"/>
      <c r="AR657" s="118"/>
      <c r="AS657" s="118"/>
      <c r="AT657" s="578"/>
      <c r="AU657" s="578"/>
      <c r="AV657" s="118"/>
      <c r="AW657" s="118"/>
      <c r="AX657" s="19"/>
      <c r="AY657" s="19"/>
      <c r="AZ657" s="19"/>
      <c r="BA657" s="19"/>
      <c r="BB657" s="19"/>
      <c r="BP657" s="12"/>
      <c r="BQ657" s="12"/>
      <c r="BR657" s="12"/>
      <c r="BS657" s="76"/>
      <c r="BT657" s="76"/>
    </row>
    <row r="658" spans="1:72">
      <c r="A658" s="19"/>
      <c r="B658" s="19"/>
      <c r="C658" s="19"/>
      <c r="D658" s="19"/>
      <c r="E658" s="89"/>
      <c r="F658" s="89"/>
      <c r="G658" s="19"/>
      <c r="H658" s="90"/>
      <c r="I658" s="90"/>
      <c r="J658" s="19"/>
      <c r="K658" s="19"/>
      <c r="L658" s="19"/>
      <c r="M658" s="19"/>
      <c r="N658" s="19"/>
      <c r="O658" s="19"/>
      <c r="P658" s="19"/>
      <c r="Q658" s="141"/>
      <c r="R658" s="141"/>
      <c r="S658" s="141"/>
      <c r="T658" s="141"/>
      <c r="U658" s="141"/>
      <c r="V658" s="141"/>
      <c r="W658" s="141"/>
      <c r="X658" s="141"/>
      <c r="Y658" s="19"/>
      <c r="Z658" s="578"/>
      <c r="AA658" s="578"/>
      <c r="AB658" s="118"/>
      <c r="AC658" s="118"/>
      <c r="AD658" s="118"/>
      <c r="AE658" s="118"/>
      <c r="AF658" s="118"/>
      <c r="AG658" s="118"/>
      <c r="AH658" s="118"/>
      <c r="AI658" s="118"/>
      <c r="AJ658" s="118"/>
      <c r="AK658" s="118"/>
      <c r="AL658" s="118"/>
      <c r="AM658" s="118"/>
      <c r="AN658" s="118"/>
      <c r="AO658" s="118"/>
      <c r="AP658" s="118"/>
      <c r="AQ658" s="118"/>
      <c r="AR658" s="118"/>
      <c r="AS658" s="118"/>
      <c r="AT658" s="578"/>
      <c r="AU658" s="578"/>
      <c r="AV658" s="118"/>
      <c r="AW658" s="118"/>
      <c r="AX658" s="19"/>
      <c r="AY658" s="19"/>
      <c r="AZ658" s="19"/>
      <c r="BA658" s="19"/>
      <c r="BB658" s="19"/>
      <c r="BP658" s="12"/>
      <c r="BQ658" s="12"/>
      <c r="BR658" s="12"/>
      <c r="BS658" s="76"/>
      <c r="BT658" s="76"/>
    </row>
    <row r="659" spans="1:72">
      <c r="A659" s="19"/>
      <c r="B659" s="19"/>
      <c r="C659" s="19"/>
      <c r="D659" s="19"/>
      <c r="E659" s="89"/>
      <c r="F659" s="89"/>
      <c r="G659" s="19"/>
      <c r="H659" s="90"/>
      <c r="I659" s="90"/>
      <c r="J659" s="19"/>
      <c r="K659" s="19"/>
      <c r="L659" s="19"/>
      <c r="M659" s="19"/>
      <c r="N659" s="19"/>
      <c r="O659" s="19"/>
      <c r="P659" s="19"/>
      <c r="Q659" s="141"/>
      <c r="R659" s="141"/>
      <c r="S659" s="141"/>
      <c r="T659" s="141"/>
      <c r="U659" s="141"/>
      <c r="V659" s="141"/>
      <c r="W659" s="141"/>
      <c r="X659" s="141"/>
      <c r="Y659" s="19"/>
      <c r="Z659" s="578"/>
      <c r="AA659" s="578"/>
      <c r="AB659" s="118"/>
      <c r="AC659" s="118"/>
      <c r="AD659" s="118"/>
      <c r="AE659" s="118"/>
      <c r="AF659" s="118"/>
      <c r="AG659" s="118"/>
      <c r="AH659" s="118"/>
      <c r="AI659" s="118"/>
      <c r="AJ659" s="118"/>
      <c r="AK659" s="118"/>
      <c r="AL659" s="118"/>
      <c r="AM659" s="118"/>
      <c r="AN659" s="118"/>
      <c r="AO659" s="118"/>
      <c r="AP659" s="118"/>
      <c r="AQ659" s="118"/>
      <c r="AR659" s="118"/>
      <c r="AS659" s="118"/>
      <c r="AT659" s="578"/>
      <c r="AU659" s="578"/>
      <c r="AV659" s="118"/>
      <c r="AW659" s="118"/>
      <c r="AX659" s="19"/>
      <c r="AY659" s="19"/>
      <c r="AZ659" s="19"/>
      <c r="BA659" s="19"/>
      <c r="BB659" s="19"/>
      <c r="BP659" s="12"/>
      <c r="BQ659" s="12"/>
      <c r="BR659" s="12"/>
      <c r="BS659" s="76"/>
      <c r="BT659" s="76"/>
    </row>
    <row r="660" spans="1:72">
      <c r="A660" s="19"/>
      <c r="B660" s="19"/>
      <c r="C660" s="19"/>
      <c r="D660" s="19"/>
      <c r="E660" s="89"/>
      <c r="F660" s="89"/>
      <c r="G660" s="19"/>
      <c r="H660" s="90"/>
      <c r="I660" s="90"/>
      <c r="J660" s="19"/>
      <c r="K660" s="19"/>
      <c r="L660" s="19"/>
      <c r="M660" s="19"/>
      <c r="N660" s="19"/>
      <c r="O660" s="19"/>
      <c r="P660" s="19"/>
      <c r="Q660" s="141"/>
      <c r="R660" s="141"/>
      <c r="S660" s="141"/>
      <c r="T660" s="141"/>
      <c r="U660" s="141"/>
      <c r="V660" s="141"/>
      <c r="W660" s="141"/>
      <c r="X660" s="141"/>
      <c r="Y660" s="19"/>
      <c r="Z660" s="578"/>
      <c r="AA660" s="578"/>
      <c r="AB660" s="118"/>
      <c r="AC660" s="118"/>
      <c r="AD660" s="118"/>
      <c r="AE660" s="118"/>
      <c r="AF660" s="118"/>
      <c r="AG660" s="118"/>
      <c r="AH660" s="118"/>
      <c r="AI660" s="118"/>
      <c r="AJ660" s="118"/>
      <c r="AK660" s="118"/>
      <c r="AL660" s="118"/>
      <c r="AM660" s="118"/>
      <c r="AN660" s="118"/>
      <c r="AO660" s="118"/>
      <c r="AP660" s="118"/>
      <c r="AQ660" s="118"/>
      <c r="AR660" s="118"/>
      <c r="AS660" s="118"/>
      <c r="AT660" s="578"/>
      <c r="AU660" s="578"/>
      <c r="AV660" s="118"/>
      <c r="AW660" s="118"/>
      <c r="AX660" s="19"/>
      <c r="AY660" s="19"/>
      <c r="AZ660" s="19"/>
      <c r="BA660" s="19"/>
      <c r="BB660" s="19"/>
      <c r="BP660" s="12"/>
      <c r="BQ660" s="12"/>
      <c r="BR660" s="12"/>
      <c r="BS660" s="76"/>
      <c r="BT660" s="76"/>
    </row>
    <row r="661" spans="1:72">
      <c r="A661" s="19"/>
      <c r="B661" s="19"/>
      <c r="C661" s="19"/>
      <c r="D661" s="19"/>
      <c r="E661" s="89"/>
      <c r="F661" s="89"/>
      <c r="G661" s="19"/>
      <c r="H661" s="90"/>
      <c r="I661" s="90"/>
      <c r="J661" s="19"/>
      <c r="K661" s="19"/>
      <c r="L661" s="19"/>
      <c r="M661" s="19"/>
      <c r="N661" s="19"/>
      <c r="O661" s="19"/>
      <c r="P661" s="19"/>
      <c r="Q661" s="141"/>
      <c r="R661" s="141"/>
      <c r="S661" s="141"/>
      <c r="T661" s="141"/>
      <c r="U661" s="141"/>
      <c r="V661" s="141"/>
      <c r="W661" s="141"/>
      <c r="X661" s="141"/>
      <c r="Y661" s="19"/>
      <c r="Z661" s="578"/>
      <c r="AA661" s="578"/>
      <c r="AB661" s="118"/>
      <c r="AC661" s="118"/>
      <c r="AD661" s="118"/>
      <c r="AE661" s="118"/>
      <c r="AF661" s="118"/>
      <c r="AG661" s="118"/>
      <c r="AH661" s="118"/>
      <c r="AI661" s="118"/>
      <c r="AJ661" s="118"/>
      <c r="AK661" s="118"/>
      <c r="AL661" s="118"/>
      <c r="AM661" s="118"/>
      <c r="AN661" s="118"/>
      <c r="AO661" s="118"/>
      <c r="AP661" s="118"/>
      <c r="AQ661" s="118"/>
      <c r="AR661" s="118"/>
      <c r="AS661" s="118"/>
      <c r="AT661" s="578"/>
      <c r="AU661" s="578"/>
      <c r="AV661" s="118"/>
      <c r="AW661" s="118"/>
      <c r="AX661" s="19"/>
      <c r="AY661" s="19"/>
      <c r="AZ661" s="19"/>
      <c r="BA661" s="19"/>
      <c r="BB661" s="19"/>
      <c r="BP661" s="12"/>
      <c r="BQ661" s="12"/>
      <c r="BR661" s="12"/>
      <c r="BS661" s="76"/>
      <c r="BT661" s="76"/>
    </row>
    <row r="662" spans="1:72">
      <c r="A662" s="19"/>
      <c r="B662" s="19"/>
      <c r="C662" s="19"/>
      <c r="D662" s="19"/>
      <c r="E662" s="89"/>
      <c r="F662" s="89"/>
      <c r="G662" s="19"/>
      <c r="H662" s="90"/>
      <c r="I662" s="90"/>
      <c r="J662" s="19"/>
      <c r="K662" s="19"/>
      <c r="L662" s="19"/>
      <c r="M662" s="19"/>
      <c r="N662" s="19"/>
      <c r="O662" s="19"/>
      <c r="P662" s="19"/>
      <c r="Q662" s="141"/>
      <c r="R662" s="141"/>
      <c r="S662" s="141"/>
      <c r="T662" s="141"/>
      <c r="U662" s="141"/>
      <c r="V662" s="141"/>
      <c r="W662" s="141"/>
      <c r="X662" s="141"/>
      <c r="Y662" s="19"/>
      <c r="Z662" s="578"/>
      <c r="AA662" s="578"/>
      <c r="AB662" s="118"/>
      <c r="AC662" s="118"/>
      <c r="AD662" s="118"/>
      <c r="AE662" s="118"/>
      <c r="AF662" s="118"/>
      <c r="AG662" s="118"/>
      <c r="AH662" s="118"/>
      <c r="AI662" s="118"/>
      <c r="AJ662" s="118"/>
      <c r="AK662" s="118"/>
      <c r="AL662" s="118"/>
      <c r="AM662" s="118"/>
      <c r="AN662" s="118"/>
      <c r="AO662" s="118"/>
      <c r="AP662" s="118"/>
      <c r="AQ662" s="118"/>
      <c r="AR662" s="118"/>
      <c r="AS662" s="118"/>
      <c r="AT662" s="578"/>
      <c r="AU662" s="578"/>
      <c r="AV662" s="118"/>
      <c r="AW662" s="118"/>
      <c r="AX662" s="19"/>
      <c r="AY662" s="19"/>
      <c r="AZ662" s="19"/>
      <c r="BA662" s="19"/>
      <c r="BB662" s="19"/>
      <c r="BP662" s="12"/>
      <c r="BQ662" s="12"/>
      <c r="BR662" s="12"/>
      <c r="BS662" s="76"/>
      <c r="BT662" s="76"/>
    </row>
    <row r="663" spans="1:72">
      <c r="A663" s="19"/>
      <c r="B663" s="19"/>
      <c r="C663" s="19"/>
      <c r="D663" s="19"/>
      <c r="E663" s="89"/>
      <c r="F663" s="89"/>
      <c r="G663" s="19"/>
      <c r="H663" s="90"/>
      <c r="I663" s="90"/>
      <c r="J663" s="19"/>
      <c r="K663" s="19"/>
      <c r="L663" s="19"/>
      <c r="M663" s="19"/>
      <c r="N663" s="19"/>
      <c r="O663" s="19"/>
      <c r="P663" s="19"/>
      <c r="Q663" s="141"/>
      <c r="R663" s="141"/>
      <c r="S663" s="141"/>
      <c r="T663" s="141"/>
      <c r="U663" s="141"/>
      <c r="V663" s="141"/>
      <c r="W663" s="141"/>
      <c r="X663" s="141"/>
      <c r="Y663" s="19"/>
      <c r="Z663" s="578"/>
      <c r="AA663" s="578"/>
      <c r="AB663" s="118"/>
      <c r="AC663" s="118"/>
      <c r="AD663" s="118"/>
      <c r="AE663" s="118"/>
      <c r="AF663" s="118"/>
      <c r="AG663" s="118"/>
      <c r="AH663" s="118"/>
      <c r="AI663" s="118"/>
      <c r="AJ663" s="118"/>
      <c r="AK663" s="118"/>
      <c r="AL663" s="118"/>
      <c r="AM663" s="118"/>
      <c r="AN663" s="118"/>
      <c r="AO663" s="118"/>
      <c r="AP663" s="118"/>
      <c r="AQ663" s="118"/>
      <c r="AR663" s="118"/>
      <c r="AS663" s="118"/>
      <c r="AT663" s="578"/>
      <c r="AU663" s="578"/>
      <c r="AV663" s="118"/>
      <c r="AW663" s="118"/>
      <c r="AX663" s="19"/>
      <c r="AY663" s="19"/>
      <c r="AZ663" s="19"/>
      <c r="BA663" s="19"/>
      <c r="BB663" s="19"/>
      <c r="BP663" s="12"/>
      <c r="BQ663" s="12"/>
      <c r="BR663" s="12"/>
      <c r="BS663" s="76"/>
      <c r="BT663" s="76"/>
    </row>
    <row r="664" spans="1:72">
      <c r="A664" s="19"/>
      <c r="B664" s="19"/>
      <c r="C664" s="19"/>
      <c r="D664" s="19"/>
      <c r="E664" s="89"/>
      <c r="F664" s="89"/>
      <c r="G664" s="19"/>
      <c r="H664" s="90"/>
      <c r="I664" s="90"/>
      <c r="J664" s="19"/>
      <c r="K664" s="19"/>
      <c r="L664" s="19"/>
      <c r="M664" s="19"/>
      <c r="N664" s="19"/>
      <c r="O664" s="19"/>
      <c r="P664" s="19"/>
      <c r="Q664" s="141"/>
      <c r="R664" s="141"/>
      <c r="S664" s="141"/>
      <c r="T664" s="141"/>
      <c r="U664" s="141"/>
      <c r="V664" s="141"/>
      <c r="W664" s="141"/>
      <c r="X664" s="141"/>
      <c r="Y664" s="19"/>
      <c r="Z664" s="562"/>
      <c r="AA664" s="562"/>
      <c r="AB664" s="118"/>
      <c r="AC664" s="118"/>
      <c r="AD664" s="118"/>
      <c r="AE664" s="118"/>
      <c r="AF664" s="118"/>
      <c r="AG664" s="118"/>
      <c r="AH664" s="118"/>
      <c r="AI664" s="118"/>
      <c r="AJ664" s="118"/>
      <c r="AK664" s="118"/>
      <c r="AL664" s="118"/>
      <c r="AM664" s="118"/>
      <c r="AN664" s="118"/>
      <c r="AO664" s="118"/>
      <c r="AP664" s="118"/>
      <c r="AQ664" s="118"/>
      <c r="AR664" s="118"/>
      <c r="AS664" s="118"/>
      <c r="AT664" s="562"/>
      <c r="AU664" s="562"/>
      <c r="AV664" s="118"/>
      <c r="AW664" s="118"/>
      <c r="AX664" s="19"/>
      <c r="AY664" s="19"/>
      <c r="AZ664" s="19"/>
      <c r="BA664" s="19"/>
      <c r="BB664" s="19"/>
      <c r="BP664" s="12"/>
      <c r="BQ664" s="12"/>
      <c r="BR664" s="12"/>
      <c r="BS664" s="76"/>
      <c r="BT664" s="76"/>
    </row>
    <row r="665" spans="1:72">
      <c r="A665" s="19"/>
      <c r="B665" s="19"/>
      <c r="C665" s="19"/>
      <c r="D665" s="19"/>
      <c r="E665" s="89"/>
      <c r="F665" s="89"/>
      <c r="G665" s="19"/>
      <c r="H665" s="90"/>
      <c r="I665" s="90"/>
      <c r="J665" s="19"/>
      <c r="K665" s="19"/>
      <c r="L665" s="19"/>
      <c r="M665" s="19"/>
      <c r="N665" s="19"/>
      <c r="O665" s="19"/>
      <c r="P665" s="19"/>
      <c r="Q665" s="141"/>
      <c r="R665" s="141"/>
      <c r="S665" s="141"/>
      <c r="T665" s="141"/>
      <c r="U665" s="141"/>
      <c r="V665" s="141"/>
      <c r="W665" s="141"/>
      <c r="X665" s="141"/>
      <c r="Y665" s="19"/>
      <c r="Z665" s="562"/>
      <c r="AA665" s="562"/>
      <c r="AB665" s="118"/>
      <c r="AC665" s="118"/>
      <c r="AD665" s="118"/>
      <c r="AE665" s="118"/>
      <c r="AF665" s="118"/>
      <c r="AG665" s="118"/>
      <c r="AH665" s="118"/>
      <c r="AI665" s="118"/>
      <c r="AJ665" s="118"/>
      <c r="AK665" s="118"/>
      <c r="AL665" s="118"/>
      <c r="AM665" s="118"/>
      <c r="AN665" s="118"/>
      <c r="AO665" s="118"/>
      <c r="AP665" s="118"/>
      <c r="AQ665" s="118"/>
      <c r="AR665" s="118"/>
      <c r="AS665" s="118"/>
      <c r="AT665" s="562"/>
      <c r="AU665" s="562"/>
      <c r="AV665" s="118"/>
      <c r="AW665" s="118"/>
      <c r="AX665" s="19"/>
      <c r="AY665" s="19"/>
      <c r="AZ665" s="19"/>
      <c r="BA665" s="19"/>
      <c r="BB665" s="19"/>
      <c r="BP665" s="12"/>
      <c r="BQ665" s="12"/>
      <c r="BR665" s="12"/>
      <c r="BS665" s="76"/>
      <c r="BT665" s="76"/>
    </row>
    <row r="666" spans="1:72">
      <c r="A666" s="19"/>
      <c r="B666" s="19"/>
      <c r="C666" s="19"/>
      <c r="D666" s="19"/>
      <c r="E666" s="89"/>
      <c r="F666" s="89"/>
      <c r="G666" s="19"/>
      <c r="H666" s="90"/>
      <c r="I666" s="90"/>
      <c r="J666" s="19"/>
      <c r="K666" s="19"/>
      <c r="L666" s="19"/>
      <c r="M666" s="19"/>
      <c r="N666" s="19"/>
      <c r="O666" s="19"/>
      <c r="P666" s="19"/>
      <c r="Q666" s="141"/>
      <c r="R666" s="141"/>
      <c r="S666" s="141"/>
      <c r="T666" s="141"/>
      <c r="U666" s="141"/>
      <c r="V666" s="141"/>
      <c r="W666" s="141"/>
      <c r="X666" s="141"/>
      <c r="Y666" s="19"/>
      <c r="Z666" s="590"/>
      <c r="AA666" s="590"/>
      <c r="AB666" s="118"/>
      <c r="AC666" s="118"/>
      <c r="AD666" s="118"/>
      <c r="AE666" s="118"/>
      <c r="AF666" s="118"/>
      <c r="AG666" s="118"/>
      <c r="AH666" s="118"/>
      <c r="AI666" s="118"/>
      <c r="AJ666" s="118"/>
      <c r="AK666" s="118"/>
      <c r="AL666" s="118"/>
      <c r="AM666" s="118"/>
      <c r="AN666" s="118"/>
      <c r="AO666" s="118"/>
      <c r="AP666" s="118"/>
      <c r="AQ666" s="118"/>
      <c r="AR666" s="118"/>
      <c r="AS666" s="118"/>
      <c r="AT666" s="562"/>
      <c r="AU666" s="562"/>
      <c r="AV666" s="118"/>
      <c r="AW666" s="118"/>
      <c r="AX666" s="19"/>
      <c r="AY666" s="19"/>
      <c r="AZ666" s="19"/>
      <c r="BA666" s="19"/>
      <c r="BB666" s="19"/>
      <c r="BP666" s="12"/>
      <c r="BQ666" s="12"/>
      <c r="BR666" s="12"/>
      <c r="BS666" s="76"/>
      <c r="BT666" s="76"/>
    </row>
    <row r="667" spans="1:72">
      <c r="A667" s="19"/>
      <c r="B667" s="19"/>
      <c r="C667" s="19"/>
      <c r="D667" s="19"/>
      <c r="E667" s="89"/>
      <c r="F667" s="89"/>
      <c r="G667" s="19"/>
      <c r="H667" s="90"/>
      <c r="I667" s="90"/>
      <c r="J667" s="19"/>
      <c r="K667" s="19"/>
      <c r="L667" s="19"/>
      <c r="M667" s="19"/>
      <c r="N667" s="19"/>
      <c r="O667" s="19"/>
      <c r="P667" s="19"/>
      <c r="Q667" s="141"/>
      <c r="R667" s="141"/>
      <c r="S667" s="141"/>
      <c r="T667" s="141"/>
      <c r="U667" s="141"/>
      <c r="V667" s="141"/>
      <c r="W667" s="141"/>
      <c r="X667" s="141"/>
      <c r="Y667" s="19"/>
      <c r="Z667" s="562"/>
      <c r="AA667" s="562"/>
      <c r="AB667" s="118"/>
      <c r="AC667" s="118"/>
      <c r="AD667" s="118"/>
      <c r="AE667" s="118"/>
      <c r="AF667" s="118"/>
      <c r="AG667" s="118"/>
      <c r="AH667" s="118"/>
      <c r="AI667" s="118"/>
      <c r="AJ667" s="118"/>
      <c r="AK667" s="118"/>
      <c r="AL667" s="118"/>
      <c r="AM667" s="118"/>
      <c r="AN667" s="118"/>
      <c r="AO667" s="118"/>
      <c r="AP667" s="118"/>
      <c r="AQ667" s="118"/>
      <c r="AR667" s="118"/>
      <c r="AS667" s="118"/>
      <c r="AT667" s="578"/>
      <c r="AU667" s="578"/>
      <c r="AV667" s="118"/>
      <c r="AW667" s="118"/>
      <c r="AX667" s="19"/>
      <c r="AY667" s="19"/>
      <c r="AZ667" s="19"/>
      <c r="BA667" s="19"/>
      <c r="BB667" s="19"/>
      <c r="BP667" s="12"/>
      <c r="BQ667" s="12"/>
      <c r="BR667" s="12"/>
      <c r="BS667" s="76"/>
      <c r="BT667" s="76"/>
    </row>
    <row r="668" spans="1:72">
      <c r="A668" s="19"/>
      <c r="B668" s="19"/>
      <c r="C668" s="19"/>
      <c r="D668" s="19"/>
      <c r="E668" s="89"/>
      <c r="F668" s="89"/>
      <c r="G668" s="19"/>
      <c r="H668" s="90"/>
      <c r="I668" s="90"/>
      <c r="J668" s="19"/>
      <c r="K668" s="19"/>
      <c r="L668" s="19"/>
      <c r="M668" s="19"/>
      <c r="N668" s="19"/>
      <c r="O668" s="19"/>
      <c r="P668" s="19"/>
      <c r="Q668" s="141"/>
      <c r="R668" s="141"/>
      <c r="S668" s="141"/>
      <c r="T668" s="141"/>
      <c r="U668" s="141"/>
      <c r="V668" s="141"/>
      <c r="W668" s="141"/>
      <c r="X668" s="141"/>
      <c r="Y668" s="19"/>
      <c r="Z668" s="562"/>
      <c r="AA668" s="562"/>
      <c r="AB668" s="118"/>
      <c r="AC668" s="118"/>
      <c r="AD668" s="118"/>
      <c r="AE668" s="118"/>
      <c r="AF668" s="118"/>
      <c r="AG668" s="118"/>
      <c r="AH668" s="118"/>
      <c r="AI668" s="118"/>
      <c r="AJ668" s="118"/>
      <c r="AK668" s="118"/>
      <c r="AL668" s="118"/>
      <c r="AM668" s="118"/>
      <c r="AN668" s="118"/>
      <c r="AO668" s="118"/>
      <c r="AP668" s="118"/>
      <c r="AQ668" s="118"/>
      <c r="AR668" s="118"/>
      <c r="AS668" s="118"/>
      <c r="AT668" s="578"/>
      <c r="AU668" s="578"/>
      <c r="AV668" s="118"/>
      <c r="AW668" s="118"/>
      <c r="AX668" s="19"/>
      <c r="AY668" s="19"/>
      <c r="AZ668" s="19"/>
      <c r="BA668" s="19"/>
      <c r="BB668" s="19"/>
      <c r="BP668" s="12"/>
      <c r="BQ668" s="12"/>
      <c r="BR668" s="12"/>
      <c r="BS668" s="76"/>
      <c r="BT668" s="76"/>
    </row>
    <row r="669" spans="1:72">
      <c r="A669" s="19"/>
      <c r="B669" s="19"/>
      <c r="C669" s="19"/>
      <c r="D669" s="19"/>
      <c r="E669" s="89"/>
      <c r="F669" s="89"/>
      <c r="G669" s="19"/>
      <c r="H669" s="90"/>
      <c r="I669" s="90"/>
      <c r="J669" s="19"/>
      <c r="K669" s="19"/>
      <c r="L669" s="19"/>
      <c r="M669" s="19"/>
      <c r="N669" s="19"/>
      <c r="O669" s="19"/>
      <c r="P669" s="19"/>
      <c r="Q669" s="141"/>
      <c r="R669" s="141"/>
      <c r="S669" s="141"/>
      <c r="T669" s="141"/>
      <c r="U669" s="141"/>
      <c r="V669" s="141"/>
      <c r="W669" s="141"/>
      <c r="X669" s="141"/>
      <c r="Y669" s="19"/>
      <c r="Z669" s="562"/>
      <c r="AA669" s="562"/>
      <c r="AB669" s="118"/>
      <c r="AC669" s="118"/>
      <c r="AD669" s="118"/>
      <c r="AE669" s="118"/>
      <c r="AF669" s="118"/>
      <c r="AG669" s="118"/>
      <c r="AH669" s="118"/>
      <c r="AI669" s="118"/>
      <c r="AJ669" s="118"/>
      <c r="AK669" s="118"/>
      <c r="AL669" s="118"/>
      <c r="AM669" s="118"/>
      <c r="AN669" s="118"/>
      <c r="AO669" s="118"/>
      <c r="AP669" s="118"/>
      <c r="AQ669" s="118"/>
      <c r="AR669" s="118"/>
      <c r="AS669" s="118"/>
      <c r="AT669" s="578"/>
      <c r="AU669" s="578"/>
      <c r="AV669" s="118"/>
      <c r="AW669" s="118"/>
      <c r="AX669" s="19"/>
      <c r="AY669" s="19"/>
      <c r="AZ669" s="19"/>
      <c r="BA669" s="19"/>
      <c r="BB669" s="19"/>
      <c r="BP669" s="12"/>
      <c r="BQ669" s="12"/>
      <c r="BR669" s="12"/>
      <c r="BS669" s="76"/>
      <c r="BT669" s="76"/>
    </row>
    <row r="670" spans="1:72">
      <c r="A670" s="19"/>
      <c r="B670" s="19"/>
      <c r="C670" s="19"/>
      <c r="D670" s="19"/>
      <c r="E670" s="89"/>
      <c r="F670" s="89"/>
      <c r="G670" s="19"/>
      <c r="H670" s="90"/>
      <c r="I670" s="90"/>
      <c r="J670" s="19"/>
      <c r="K670" s="19"/>
      <c r="L670" s="19"/>
      <c r="M670" s="19"/>
      <c r="N670" s="19"/>
      <c r="O670" s="19"/>
      <c r="P670" s="19"/>
      <c r="Q670" s="141"/>
      <c r="R670" s="141"/>
      <c r="S670" s="141"/>
      <c r="T670" s="141"/>
      <c r="U670" s="141"/>
      <c r="V670" s="141"/>
      <c r="W670" s="141"/>
      <c r="X670" s="141"/>
      <c r="Y670" s="19"/>
      <c r="Z670" s="562"/>
      <c r="AA670" s="562"/>
      <c r="AB670" s="118"/>
      <c r="AC670" s="118"/>
      <c r="AD670" s="118"/>
      <c r="AE670" s="118"/>
      <c r="AF670" s="118"/>
      <c r="AG670" s="118"/>
      <c r="AH670" s="118"/>
      <c r="AI670" s="118"/>
      <c r="AJ670" s="118"/>
      <c r="AK670" s="118"/>
      <c r="AL670" s="118"/>
      <c r="AM670" s="118"/>
      <c r="AN670" s="118"/>
      <c r="AO670" s="118"/>
      <c r="AP670" s="118"/>
      <c r="AQ670" s="118"/>
      <c r="AR670" s="118"/>
      <c r="AS670" s="118"/>
      <c r="AT670" s="578"/>
      <c r="AU670" s="578"/>
      <c r="AV670" s="118"/>
      <c r="AW670" s="118"/>
      <c r="AX670" s="19"/>
      <c r="AY670" s="19"/>
      <c r="AZ670" s="19"/>
      <c r="BA670" s="19"/>
      <c r="BB670" s="19"/>
      <c r="BP670" s="12"/>
      <c r="BQ670" s="12"/>
      <c r="BR670" s="12"/>
      <c r="BS670" s="76"/>
      <c r="BT670" s="76"/>
    </row>
    <row r="671" spans="1:72">
      <c r="A671" s="19"/>
      <c r="B671" s="19"/>
      <c r="C671" s="19"/>
      <c r="D671" s="19"/>
      <c r="E671" s="89"/>
      <c r="F671" s="89"/>
      <c r="G671" s="19"/>
      <c r="H671" s="90"/>
      <c r="I671" s="90"/>
      <c r="J671" s="19"/>
      <c r="K671" s="19"/>
      <c r="L671" s="19"/>
      <c r="M671" s="19"/>
      <c r="N671" s="19"/>
      <c r="O671" s="19"/>
      <c r="P671" s="19"/>
      <c r="Q671" s="141"/>
      <c r="R671" s="141"/>
      <c r="S671" s="141"/>
      <c r="T671" s="141"/>
      <c r="U671" s="141"/>
      <c r="V671" s="141"/>
      <c r="W671" s="141"/>
      <c r="X671" s="141"/>
      <c r="Y671" s="19"/>
      <c r="Z671" s="562"/>
      <c r="AA671" s="562"/>
      <c r="AB671" s="118"/>
      <c r="AC671" s="118"/>
      <c r="AD671" s="118"/>
      <c r="AE671" s="118"/>
      <c r="AF671" s="118"/>
      <c r="AG671" s="118"/>
      <c r="AH671" s="118"/>
      <c r="AI671" s="118"/>
      <c r="AJ671" s="118"/>
      <c r="AK671" s="118"/>
      <c r="AL671" s="118"/>
      <c r="AM671" s="118"/>
      <c r="AN671" s="118"/>
      <c r="AO671" s="118"/>
      <c r="AP671" s="118"/>
      <c r="AQ671" s="118"/>
      <c r="AR671" s="118"/>
      <c r="AS671" s="118"/>
      <c r="AT671" s="578"/>
      <c r="AU671" s="578"/>
      <c r="AV671" s="118"/>
      <c r="AW671" s="118"/>
      <c r="AX671" s="19"/>
      <c r="AY671" s="19"/>
      <c r="AZ671" s="19"/>
      <c r="BA671" s="19"/>
      <c r="BB671" s="19"/>
      <c r="BP671" s="12"/>
      <c r="BQ671" s="12"/>
      <c r="BR671" s="12"/>
      <c r="BS671" s="76"/>
      <c r="BT671" s="76"/>
    </row>
    <row r="672" spans="1:72">
      <c r="A672" s="19"/>
      <c r="B672" s="19"/>
      <c r="C672" s="19"/>
      <c r="D672" s="19"/>
      <c r="E672" s="89"/>
      <c r="F672" s="89"/>
      <c r="G672" s="19"/>
      <c r="H672" s="90"/>
      <c r="I672" s="90"/>
      <c r="J672" s="19"/>
      <c r="K672" s="19"/>
      <c r="L672" s="19"/>
      <c r="M672" s="19"/>
      <c r="N672" s="19"/>
      <c r="O672" s="19"/>
      <c r="P672" s="19"/>
      <c r="Q672" s="141"/>
      <c r="R672" s="141"/>
      <c r="S672" s="141"/>
      <c r="T672" s="141"/>
      <c r="U672" s="141"/>
      <c r="V672" s="141"/>
      <c r="W672" s="141"/>
      <c r="X672" s="141"/>
      <c r="Y672" s="19"/>
      <c r="Z672" s="562"/>
      <c r="AA672" s="562"/>
      <c r="AB672" s="118"/>
      <c r="AC672" s="118"/>
      <c r="AD672" s="118"/>
      <c r="AE672" s="118"/>
      <c r="AF672" s="118"/>
      <c r="AG672" s="118"/>
      <c r="AH672" s="118"/>
      <c r="AI672" s="118"/>
      <c r="AJ672" s="118"/>
      <c r="AK672" s="118"/>
      <c r="AL672" s="118"/>
      <c r="AM672" s="118"/>
      <c r="AN672" s="118"/>
      <c r="AO672" s="118"/>
      <c r="AP672" s="118"/>
      <c r="AQ672" s="118"/>
      <c r="AR672" s="118"/>
      <c r="AS672" s="118"/>
      <c r="AT672" s="578"/>
      <c r="AU672" s="578"/>
      <c r="AV672" s="118"/>
      <c r="AW672" s="118"/>
      <c r="AX672" s="19"/>
      <c r="AY672" s="19"/>
      <c r="AZ672" s="19"/>
      <c r="BA672" s="19"/>
      <c r="BB672" s="19"/>
      <c r="BP672" s="12"/>
      <c r="BQ672" s="12"/>
      <c r="BR672" s="12"/>
      <c r="BS672" s="76"/>
      <c r="BT672" s="76"/>
    </row>
    <row r="673" spans="1:72">
      <c r="A673" s="19"/>
      <c r="B673" s="19"/>
      <c r="C673" s="19"/>
      <c r="D673" s="19"/>
      <c r="E673" s="89"/>
      <c r="F673" s="89"/>
      <c r="G673" s="19"/>
      <c r="H673" s="90"/>
      <c r="I673" s="90"/>
      <c r="J673" s="19"/>
      <c r="K673" s="19"/>
      <c r="L673" s="19"/>
      <c r="M673" s="19"/>
      <c r="N673" s="19"/>
      <c r="O673" s="19"/>
      <c r="P673" s="19"/>
      <c r="Q673" s="141"/>
      <c r="R673" s="141"/>
      <c r="S673" s="141"/>
      <c r="T673" s="141"/>
      <c r="U673" s="141"/>
      <c r="V673" s="141"/>
      <c r="W673" s="141"/>
      <c r="X673" s="141"/>
      <c r="Y673" s="19"/>
      <c r="Z673" s="562"/>
      <c r="AA673" s="562"/>
      <c r="AB673" s="118"/>
      <c r="AC673" s="118"/>
      <c r="AD673" s="118"/>
      <c r="AE673" s="118"/>
      <c r="AF673" s="118"/>
      <c r="AG673" s="118"/>
      <c r="AH673" s="118"/>
      <c r="AI673" s="118"/>
      <c r="AJ673" s="118"/>
      <c r="AK673" s="118"/>
      <c r="AL673" s="118"/>
      <c r="AM673" s="118"/>
      <c r="AN673" s="118"/>
      <c r="AO673" s="118"/>
      <c r="AP673" s="118"/>
      <c r="AQ673" s="118"/>
      <c r="AR673" s="118"/>
      <c r="AS673" s="118"/>
      <c r="AT673" s="578"/>
      <c r="AU673" s="578"/>
      <c r="AV673" s="118"/>
      <c r="AW673" s="118"/>
      <c r="AX673" s="19"/>
      <c r="AY673" s="19"/>
      <c r="AZ673" s="19"/>
      <c r="BA673" s="19"/>
      <c r="BB673" s="19"/>
      <c r="BP673" s="12"/>
      <c r="BQ673" s="12"/>
      <c r="BR673" s="12"/>
      <c r="BS673" s="76"/>
      <c r="BT673" s="76"/>
    </row>
    <row r="674" spans="1:72">
      <c r="A674" s="19"/>
      <c r="B674" s="19"/>
      <c r="C674" s="19"/>
      <c r="D674" s="19"/>
      <c r="E674" s="89"/>
      <c r="F674" s="89"/>
      <c r="G674" s="19"/>
      <c r="H674" s="90"/>
      <c r="I674" s="90"/>
      <c r="J674" s="19"/>
      <c r="K674" s="19"/>
      <c r="L674" s="19"/>
      <c r="M674" s="19"/>
      <c r="N674" s="19"/>
      <c r="O674" s="19"/>
      <c r="P674" s="19"/>
      <c r="Q674" s="141"/>
      <c r="R674" s="141"/>
      <c r="S674" s="141"/>
      <c r="T674" s="141"/>
      <c r="U674" s="141"/>
      <c r="V674" s="141"/>
      <c r="W674" s="141"/>
      <c r="X674" s="141"/>
      <c r="Y674" s="19"/>
      <c r="Z674" s="562"/>
      <c r="AA674" s="562"/>
      <c r="AB674" s="118"/>
      <c r="AC674" s="118"/>
      <c r="AD674" s="118"/>
      <c r="AE674" s="118"/>
      <c r="AF674" s="118"/>
      <c r="AG674" s="118"/>
      <c r="AH674" s="118"/>
      <c r="AI674" s="118"/>
      <c r="AJ674" s="118"/>
      <c r="AK674" s="118"/>
      <c r="AL674" s="118"/>
      <c r="AM674" s="118"/>
      <c r="AN674" s="118"/>
      <c r="AO674" s="118"/>
      <c r="AP674" s="118"/>
      <c r="AQ674" s="118"/>
      <c r="AR674" s="118"/>
      <c r="AS674" s="118"/>
      <c r="AT674" s="578"/>
      <c r="AU674" s="578"/>
      <c r="AV674" s="118"/>
      <c r="AW674" s="118"/>
      <c r="AX674" s="19"/>
      <c r="AY674" s="19"/>
      <c r="AZ674" s="19"/>
      <c r="BA674" s="19"/>
      <c r="BB674" s="19"/>
      <c r="BP674" s="12"/>
      <c r="BQ674" s="12"/>
      <c r="BR674" s="12"/>
      <c r="BS674" s="76"/>
      <c r="BT674" s="76"/>
    </row>
    <row r="675" spans="1:72">
      <c r="A675" s="19"/>
      <c r="B675" s="19"/>
      <c r="C675" s="19"/>
      <c r="D675" s="19"/>
      <c r="E675" s="89"/>
      <c r="F675" s="89"/>
      <c r="G675" s="19"/>
      <c r="H675" s="90"/>
      <c r="I675" s="90"/>
      <c r="J675" s="19"/>
      <c r="K675" s="19"/>
      <c r="L675" s="19"/>
      <c r="M675" s="19"/>
      <c r="N675" s="19"/>
      <c r="O675" s="19"/>
      <c r="P675" s="19"/>
      <c r="Q675" s="141"/>
      <c r="R675" s="141"/>
      <c r="S675" s="141"/>
      <c r="T675" s="141"/>
      <c r="U675" s="141"/>
      <c r="V675" s="141"/>
      <c r="W675" s="141"/>
      <c r="X675" s="141"/>
      <c r="Y675" s="19"/>
      <c r="Z675" s="562"/>
      <c r="AA675" s="562"/>
      <c r="AB675" s="118"/>
      <c r="AC675" s="118"/>
      <c r="AD675" s="118"/>
      <c r="AE675" s="118"/>
      <c r="AF675" s="118"/>
      <c r="AG675" s="118"/>
      <c r="AH675" s="118"/>
      <c r="AI675" s="118"/>
      <c r="AJ675" s="118"/>
      <c r="AK675" s="118"/>
      <c r="AL675" s="118"/>
      <c r="AM675" s="118"/>
      <c r="AN675" s="118"/>
      <c r="AO675" s="118"/>
      <c r="AP675" s="118"/>
      <c r="AQ675" s="118"/>
      <c r="AR675" s="118"/>
      <c r="AS675" s="118"/>
      <c r="AT675" s="578"/>
      <c r="AU675" s="578"/>
      <c r="AV675" s="118"/>
      <c r="AW675" s="118"/>
      <c r="AX675" s="19"/>
      <c r="AY675" s="19"/>
      <c r="AZ675" s="19"/>
      <c r="BA675" s="19"/>
      <c r="BB675" s="19"/>
      <c r="BP675" s="12"/>
      <c r="BQ675" s="12"/>
      <c r="BR675" s="12"/>
      <c r="BS675" s="76"/>
      <c r="BT675" s="76"/>
    </row>
    <row r="676" spans="1:72">
      <c r="A676" s="19"/>
      <c r="B676" s="19"/>
      <c r="C676" s="19"/>
      <c r="D676" s="19"/>
      <c r="E676" s="89"/>
      <c r="F676" s="89"/>
      <c r="G676" s="19"/>
      <c r="H676" s="90"/>
      <c r="I676" s="90"/>
      <c r="J676" s="19"/>
      <c r="K676" s="19"/>
      <c r="L676" s="19"/>
      <c r="M676" s="19"/>
      <c r="N676" s="19"/>
      <c r="O676" s="19"/>
      <c r="P676" s="19"/>
      <c r="Q676" s="141"/>
      <c r="R676" s="141"/>
      <c r="S676" s="141"/>
      <c r="T676" s="141"/>
      <c r="U676" s="141"/>
      <c r="V676" s="141"/>
      <c r="W676" s="141"/>
      <c r="X676" s="141"/>
      <c r="Y676" s="19"/>
      <c r="Z676" s="562"/>
      <c r="AA676" s="562"/>
      <c r="AB676" s="118"/>
      <c r="AC676" s="118"/>
      <c r="AD676" s="118"/>
      <c r="AE676" s="118"/>
      <c r="AF676" s="118"/>
      <c r="AG676" s="118"/>
      <c r="AH676" s="118"/>
      <c r="AI676" s="118"/>
      <c r="AJ676" s="118"/>
      <c r="AK676" s="118"/>
      <c r="AL676" s="118"/>
      <c r="AM676" s="118"/>
      <c r="AN676" s="118"/>
      <c r="AO676" s="118"/>
      <c r="AP676" s="118"/>
      <c r="AQ676" s="118"/>
      <c r="AR676" s="118"/>
      <c r="AS676" s="118"/>
      <c r="AT676" s="578"/>
      <c r="AU676" s="578"/>
      <c r="AV676" s="118"/>
      <c r="AW676" s="118"/>
      <c r="AX676" s="19"/>
      <c r="AY676" s="19"/>
      <c r="AZ676" s="19"/>
      <c r="BA676" s="19"/>
      <c r="BB676" s="19"/>
      <c r="BP676" s="12"/>
      <c r="BQ676" s="12"/>
      <c r="BR676" s="12"/>
      <c r="BS676" s="76"/>
      <c r="BT676" s="76"/>
    </row>
    <row r="677" spans="1:72">
      <c r="A677" s="19"/>
      <c r="B677" s="19"/>
      <c r="C677" s="19"/>
      <c r="D677" s="19"/>
      <c r="E677" s="89"/>
      <c r="F677" s="89"/>
      <c r="G677" s="19"/>
      <c r="H677" s="90"/>
      <c r="I677" s="90"/>
      <c r="J677" s="19"/>
      <c r="K677" s="19"/>
      <c r="L677" s="19"/>
      <c r="M677" s="19"/>
      <c r="N677" s="19"/>
      <c r="O677" s="19"/>
      <c r="P677" s="19"/>
      <c r="Q677" s="141"/>
      <c r="R677" s="141"/>
      <c r="S677" s="141"/>
      <c r="T677" s="141"/>
      <c r="U677" s="141"/>
      <c r="V677" s="141"/>
      <c r="W677" s="141"/>
      <c r="X677" s="141"/>
      <c r="Y677" s="19"/>
      <c r="Z677" s="562"/>
      <c r="AA677" s="562"/>
      <c r="AB677" s="118"/>
      <c r="AC677" s="118"/>
      <c r="AD677" s="118"/>
      <c r="AE677" s="118"/>
      <c r="AF677" s="118"/>
      <c r="AG677" s="118"/>
      <c r="AH677" s="118"/>
      <c r="AI677" s="118"/>
      <c r="AJ677" s="118"/>
      <c r="AK677" s="118"/>
      <c r="AL677" s="118"/>
      <c r="AM677" s="118"/>
      <c r="AN677" s="118"/>
      <c r="AO677" s="118"/>
      <c r="AP677" s="118"/>
      <c r="AQ677" s="118"/>
      <c r="AR677" s="118"/>
      <c r="AS677" s="118"/>
      <c r="AT677" s="562"/>
      <c r="AU677" s="562"/>
      <c r="AV677" s="118"/>
      <c r="AW677" s="118"/>
      <c r="AX677" s="19"/>
      <c r="AY677" s="19"/>
      <c r="AZ677" s="19"/>
      <c r="BA677" s="19"/>
      <c r="BB677" s="19"/>
      <c r="BP677" s="12"/>
      <c r="BQ677" s="12"/>
      <c r="BR677" s="12"/>
      <c r="BS677" s="76"/>
      <c r="BT677" s="76"/>
    </row>
    <row r="678" spans="1:72">
      <c r="A678" s="214"/>
      <c r="B678" s="214"/>
      <c r="C678" s="214"/>
      <c r="D678" s="214"/>
      <c r="E678" s="332"/>
      <c r="F678" s="332"/>
      <c r="G678" s="214"/>
      <c r="H678" s="333"/>
      <c r="I678" s="333"/>
      <c r="J678" s="214"/>
      <c r="K678" s="214"/>
      <c r="L678" s="214"/>
      <c r="M678" s="214"/>
      <c r="N678" s="214"/>
      <c r="O678" s="214"/>
      <c r="P678" s="214"/>
      <c r="Q678" s="248"/>
      <c r="R678" s="248"/>
      <c r="S678" s="248"/>
      <c r="T678" s="248"/>
      <c r="U678" s="248"/>
      <c r="V678" s="248"/>
      <c r="W678" s="248"/>
      <c r="X678" s="248"/>
      <c r="Y678" s="248"/>
      <c r="Z678" s="562"/>
      <c r="AA678" s="562"/>
      <c r="AB678" s="118"/>
      <c r="AC678" s="118"/>
      <c r="AD678" s="118"/>
      <c r="AE678" s="118"/>
      <c r="AF678" s="118"/>
      <c r="AG678" s="118"/>
      <c r="AH678" s="118"/>
      <c r="AI678" s="118"/>
      <c r="AJ678" s="118"/>
      <c r="AK678" s="118"/>
      <c r="AL678" s="118"/>
      <c r="AM678" s="118"/>
      <c r="AN678" s="118"/>
      <c r="AO678" s="118"/>
      <c r="AP678" s="118"/>
      <c r="AQ678" s="118"/>
      <c r="AR678" s="118"/>
      <c r="AS678" s="118"/>
      <c r="AT678" s="562"/>
      <c r="AU678" s="562"/>
      <c r="AV678" s="118"/>
      <c r="AW678" s="118"/>
      <c r="AX678" s="19"/>
      <c r="AY678" s="19"/>
      <c r="AZ678" s="19"/>
      <c r="BA678" s="19"/>
      <c r="BB678" s="19"/>
      <c r="BP678" s="12"/>
      <c r="BQ678" s="12"/>
      <c r="BR678" s="12"/>
      <c r="BS678" s="76"/>
      <c r="BT678" s="76"/>
    </row>
    <row r="679" spans="1:72">
      <c r="A679" s="335" t="s">
        <v>105</v>
      </c>
      <c r="B679" s="336"/>
      <c r="C679" s="337"/>
      <c r="D679" s="336" t="s">
        <v>70</v>
      </c>
      <c r="E679" s="338"/>
      <c r="F679" s="336" t="s">
        <v>70</v>
      </c>
      <c r="G679" s="337"/>
      <c r="H679" s="336" t="s">
        <v>70</v>
      </c>
      <c r="I679" s="336"/>
      <c r="J679" s="337"/>
      <c r="K679" s="336" t="s">
        <v>70</v>
      </c>
      <c r="L679" s="337"/>
      <c r="M679" s="336" t="s">
        <v>70</v>
      </c>
      <c r="N679" s="336"/>
      <c r="O679" s="337"/>
      <c r="P679" s="336" t="s">
        <v>70</v>
      </c>
      <c r="Q679" s="339"/>
      <c r="R679" s="336" t="s">
        <v>70</v>
      </c>
      <c r="S679" s="339"/>
      <c r="T679" s="336" t="s">
        <v>70</v>
      </c>
      <c r="U679" s="339"/>
      <c r="V679" s="336" t="s">
        <v>70</v>
      </c>
      <c r="W679" s="339"/>
      <c r="X679" s="339"/>
      <c r="Y679" s="336" t="s">
        <v>70</v>
      </c>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P679" s="12"/>
      <c r="BQ679" s="12"/>
      <c r="BR679" s="12"/>
      <c r="BS679" s="76"/>
      <c r="BT679" s="76"/>
    </row>
    <row r="680" spans="1:72">
      <c r="A680" s="214"/>
      <c r="B680" s="214"/>
      <c r="C680" s="214"/>
      <c r="D680" s="214"/>
      <c r="E680" s="332"/>
      <c r="F680" s="332"/>
      <c r="G680" s="214"/>
      <c r="H680" s="333"/>
      <c r="I680" s="333"/>
      <c r="J680" s="214"/>
      <c r="K680" s="214"/>
      <c r="L680" s="214"/>
      <c r="M680" s="214"/>
      <c r="N680" s="214"/>
      <c r="O680" s="214"/>
      <c r="P680" s="214"/>
      <c r="Q680" s="214"/>
      <c r="R680" s="214"/>
      <c r="S680" s="214"/>
      <c r="T680" s="214"/>
      <c r="U680" s="214"/>
      <c r="V680" s="214"/>
      <c r="W680" s="214"/>
      <c r="X680" s="214"/>
      <c r="Y680" s="214"/>
      <c r="Z680" s="335" t="s">
        <v>102</v>
      </c>
      <c r="AA680" s="214"/>
      <c r="AB680" s="214"/>
      <c r="AC680" s="214"/>
      <c r="AD680" s="214"/>
      <c r="AE680" s="214"/>
      <c r="AF680" s="214"/>
      <c r="AG680" s="214"/>
      <c r="AH680" s="433">
        <f>MAX(H301:Q316)</f>
        <v>19.162277660168378</v>
      </c>
      <c r="AI680" s="335" t="s">
        <v>103</v>
      </c>
      <c r="AJ680" s="338"/>
      <c r="AK680" s="337"/>
      <c r="AL680" s="337"/>
      <c r="AM680" s="214"/>
      <c r="AN680" s="214"/>
      <c r="AO680" s="19"/>
      <c r="AP680" s="19"/>
      <c r="AQ680" s="19"/>
      <c r="AR680" s="19"/>
      <c r="AS680" s="19"/>
      <c r="AT680" s="19"/>
      <c r="AU680" s="19"/>
      <c r="AV680" s="19"/>
      <c r="AW680" s="19"/>
      <c r="AX680" s="19"/>
      <c r="AY680" s="19"/>
      <c r="AZ680" s="19"/>
      <c r="BA680" s="19"/>
      <c r="BB680" s="19"/>
      <c r="BP680" s="12"/>
      <c r="BQ680" s="12"/>
      <c r="BR680" s="12"/>
      <c r="BS680" s="76"/>
      <c r="BT680" s="76"/>
    </row>
    <row r="681" spans="1:72">
      <c r="A681" s="19"/>
      <c r="B681" s="19"/>
      <c r="C681" s="19"/>
      <c r="D681" s="19"/>
      <c r="E681" s="89"/>
      <c r="F681" s="89"/>
      <c r="G681" s="19"/>
      <c r="H681" s="90"/>
      <c r="I681" s="90"/>
      <c r="J681" s="19"/>
      <c r="K681" s="19"/>
      <c r="L681" s="19"/>
      <c r="M681" s="19"/>
      <c r="N681" s="19"/>
      <c r="O681" s="19"/>
      <c r="P681" s="19"/>
      <c r="Q681" s="141"/>
      <c r="R681" s="141"/>
      <c r="S681" s="141"/>
      <c r="T681" s="141"/>
      <c r="U681" s="141"/>
      <c r="V681" s="141"/>
      <c r="W681" s="141"/>
      <c r="X681" s="141"/>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P681" s="12"/>
      <c r="BQ681" s="12"/>
      <c r="BR681" s="12"/>
      <c r="BS681" s="76"/>
      <c r="BT681" s="76"/>
    </row>
    <row r="682" spans="1:72">
      <c r="A682" s="19"/>
      <c r="B682" s="19"/>
      <c r="C682" s="19"/>
      <c r="D682" s="19"/>
      <c r="E682" s="89"/>
      <c r="F682" s="89"/>
      <c r="G682" s="19"/>
      <c r="H682" s="90"/>
      <c r="I682" s="90"/>
      <c r="J682" s="19"/>
      <c r="K682" s="19"/>
      <c r="L682" s="19"/>
      <c r="M682" s="19"/>
      <c r="N682" s="19"/>
      <c r="O682" s="19"/>
      <c r="P682" s="19"/>
      <c r="Q682" s="141"/>
      <c r="R682" s="141"/>
      <c r="S682" s="141"/>
      <c r="T682" s="141"/>
      <c r="U682" s="141"/>
      <c r="V682" s="141"/>
      <c r="W682" s="141"/>
      <c r="X682" s="141"/>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P682" s="12"/>
      <c r="BQ682" s="12"/>
      <c r="BR682" s="12"/>
      <c r="BS682" s="76"/>
      <c r="BT682" s="76"/>
    </row>
    <row r="683" spans="1:72">
      <c r="A683" s="19"/>
      <c r="B683" s="19"/>
      <c r="C683" s="19"/>
      <c r="D683" s="19"/>
      <c r="E683" s="89"/>
      <c r="F683" s="89"/>
      <c r="G683" s="19"/>
      <c r="H683" s="90"/>
      <c r="I683" s="90"/>
      <c r="J683" s="19"/>
      <c r="K683" s="19"/>
      <c r="L683" s="19"/>
      <c r="M683" s="19"/>
      <c r="N683" s="19"/>
      <c r="O683" s="19"/>
      <c r="P683" s="19"/>
      <c r="Q683" s="141"/>
      <c r="R683" s="141"/>
      <c r="S683" s="141"/>
      <c r="T683" s="141"/>
      <c r="U683" s="141"/>
      <c r="V683" s="141"/>
      <c r="W683" s="141"/>
      <c r="X683" s="141"/>
      <c r="Y683" s="19"/>
      <c r="Z683" s="19"/>
      <c r="AA683" s="19"/>
      <c r="AB683" s="19"/>
      <c r="AC683" s="19"/>
      <c r="AD683" s="19"/>
      <c r="AE683" s="19"/>
      <c r="AF683" s="19"/>
      <c r="AG683" s="19"/>
      <c r="AH683" s="19"/>
      <c r="AI683" s="19"/>
      <c r="AJ683" s="19"/>
      <c r="AK683" s="19"/>
      <c r="AL683" s="19"/>
      <c r="AM683" s="19"/>
      <c r="AN683" s="19"/>
      <c r="AO683" s="19"/>
      <c r="AP683" s="19"/>
      <c r="AQ683" s="8"/>
      <c r="AR683" s="19"/>
      <c r="AS683" s="19"/>
      <c r="AT683" s="19"/>
      <c r="AU683" s="19"/>
      <c r="AV683" s="19"/>
      <c r="AW683" s="19"/>
      <c r="AX683" s="19"/>
      <c r="AY683" s="19"/>
      <c r="AZ683" s="19"/>
      <c r="BA683" s="19"/>
      <c r="BB683" s="19"/>
      <c r="BP683" s="12"/>
      <c r="BQ683" s="12"/>
      <c r="BR683" s="12"/>
      <c r="BS683" s="76"/>
      <c r="BT683" s="76"/>
    </row>
    <row r="684" spans="1:72">
      <c r="A684" s="19"/>
      <c r="B684" s="19"/>
      <c r="C684" s="19"/>
      <c r="D684" s="19"/>
      <c r="E684" s="89"/>
      <c r="F684" s="89"/>
      <c r="G684" s="19"/>
      <c r="H684" s="90"/>
      <c r="I684" s="90"/>
      <c r="J684" s="19"/>
      <c r="K684" s="19"/>
      <c r="L684" s="19"/>
      <c r="M684" s="19"/>
      <c r="N684" s="19"/>
      <c r="O684" s="19"/>
      <c r="P684" s="19"/>
      <c r="Q684" s="141"/>
      <c r="R684" s="141"/>
      <c r="S684" s="141"/>
      <c r="T684" s="141"/>
      <c r="U684" s="141"/>
      <c r="V684" s="141"/>
      <c r="W684" s="141"/>
      <c r="X684" s="141"/>
      <c r="Y684" s="19"/>
      <c r="Z684" s="19"/>
      <c r="AA684" s="19"/>
      <c r="AB684" s="125"/>
      <c r="AC684" s="19"/>
      <c r="AD684" s="19"/>
      <c r="AE684" s="19"/>
      <c r="AF684" s="19"/>
      <c r="AG684" s="19"/>
      <c r="AH684" s="19"/>
      <c r="AI684" s="19"/>
      <c r="AJ684" s="19"/>
      <c r="AK684" s="19"/>
      <c r="AL684" s="19"/>
      <c r="AM684" s="19"/>
      <c r="AN684" s="19"/>
      <c r="AO684" s="19"/>
      <c r="AP684" s="125"/>
      <c r="AQ684" s="8"/>
      <c r="AR684" s="19"/>
      <c r="AS684" s="19"/>
      <c r="AT684" s="19"/>
      <c r="AU684" s="19"/>
      <c r="AV684" s="19"/>
      <c r="AW684" s="19"/>
      <c r="AX684" s="19"/>
      <c r="AY684" s="19"/>
      <c r="AZ684" s="19"/>
      <c r="BA684" s="19"/>
      <c r="BB684" s="19"/>
      <c r="BP684" s="12"/>
      <c r="BQ684" s="12"/>
      <c r="BR684" s="12"/>
      <c r="BS684" s="76"/>
      <c r="BT684" s="76"/>
    </row>
    <row r="685" spans="1:72">
      <c r="A685" s="19"/>
      <c r="B685" s="19"/>
      <c r="C685" s="19"/>
      <c r="D685" s="19"/>
      <c r="E685" s="89"/>
      <c r="F685" s="89"/>
      <c r="G685" s="19"/>
      <c r="H685" s="90"/>
      <c r="I685" s="90"/>
      <c r="J685" s="19"/>
      <c r="K685" s="19"/>
      <c r="L685" s="19"/>
      <c r="M685" s="19"/>
      <c r="N685" s="19"/>
      <c r="O685" s="19"/>
      <c r="P685" s="19"/>
      <c r="Q685" s="141"/>
      <c r="R685" s="141"/>
      <c r="S685" s="141"/>
      <c r="T685" s="141"/>
      <c r="U685" s="141"/>
      <c r="V685" s="141"/>
      <c r="W685" s="141"/>
      <c r="X685" s="141"/>
      <c r="Y685" s="19"/>
      <c r="Z685" s="19"/>
      <c r="AA685" s="19"/>
      <c r="AB685" s="19"/>
      <c r="AC685" s="19"/>
      <c r="AD685" s="19"/>
      <c r="AE685" s="19"/>
      <c r="AF685" s="19"/>
      <c r="AG685" s="19"/>
      <c r="AH685" s="19"/>
      <c r="AI685" s="19"/>
      <c r="AJ685" s="19"/>
      <c r="AK685" s="19"/>
      <c r="AL685" s="19"/>
      <c r="AM685" s="19"/>
      <c r="AN685" s="19"/>
      <c r="AO685" s="19"/>
      <c r="AP685" s="19"/>
      <c r="AQ685" s="8"/>
      <c r="AR685" s="19"/>
      <c r="AS685" s="19"/>
      <c r="AT685" s="19"/>
      <c r="AU685" s="19"/>
      <c r="AV685" s="19"/>
      <c r="AW685" s="19"/>
      <c r="AX685" s="19"/>
      <c r="AY685" s="19"/>
      <c r="AZ685" s="19"/>
      <c r="BA685" s="19"/>
      <c r="BB685" s="19"/>
      <c r="BP685" s="12"/>
      <c r="BQ685" s="12"/>
      <c r="BR685" s="12"/>
      <c r="BS685" s="76"/>
      <c r="BT685" s="76"/>
    </row>
    <row r="686" spans="1:72">
      <c r="A686" s="19"/>
      <c r="B686" s="19"/>
      <c r="C686" s="19"/>
      <c r="D686" s="19"/>
      <c r="E686" s="89"/>
      <c r="F686" s="89"/>
      <c r="G686" s="19"/>
      <c r="H686" s="90"/>
      <c r="I686" s="90"/>
      <c r="J686" s="19"/>
      <c r="K686" s="19"/>
      <c r="L686" s="19"/>
      <c r="M686" s="19"/>
      <c r="N686" s="19"/>
      <c r="O686" s="19"/>
      <c r="P686" s="19"/>
      <c r="Q686" s="141"/>
      <c r="R686" s="141"/>
      <c r="S686" s="141"/>
      <c r="T686" s="141"/>
      <c r="U686" s="141"/>
      <c r="V686" s="141"/>
      <c r="W686" s="141"/>
      <c r="X686" s="141"/>
      <c r="Y686" s="19"/>
      <c r="Z686" s="19"/>
      <c r="AA686" s="19"/>
      <c r="AB686" s="19"/>
      <c r="AC686" s="19"/>
      <c r="AD686" s="19"/>
      <c r="AE686" s="19"/>
      <c r="AF686" s="19"/>
      <c r="AG686" s="19"/>
      <c r="AH686" s="19"/>
      <c r="AI686" s="19"/>
      <c r="AJ686" s="19"/>
      <c r="AK686" s="19"/>
      <c r="AL686" s="19"/>
      <c r="AM686" s="19"/>
      <c r="AN686" s="19"/>
      <c r="AO686" s="19"/>
      <c r="AP686" s="19"/>
      <c r="AQ686" s="8"/>
      <c r="AR686" s="19"/>
      <c r="AS686" s="19"/>
      <c r="AT686" s="19"/>
      <c r="AU686" s="19"/>
      <c r="AV686" s="19"/>
      <c r="AW686" s="19"/>
      <c r="AX686" s="19"/>
      <c r="AY686" s="19"/>
      <c r="AZ686" s="19"/>
      <c r="BA686" s="19"/>
      <c r="BB686" s="19"/>
      <c r="BP686" s="12"/>
      <c r="BQ686" s="12"/>
      <c r="BR686" s="12"/>
      <c r="BS686" s="76"/>
      <c r="BT686" s="76"/>
    </row>
    <row r="687" spans="1:72">
      <c r="A687" s="19"/>
      <c r="B687" s="19"/>
      <c r="C687" s="19"/>
      <c r="D687" s="19"/>
      <c r="E687" s="89"/>
      <c r="F687" s="89"/>
      <c r="G687" s="19"/>
      <c r="H687" s="90"/>
      <c r="I687" s="90"/>
      <c r="J687" s="19"/>
      <c r="K687" s="19"/>
      <c r="L687" s="19"/>
      <c r="M687" s="19"/>
      <c r="N687" s="19"/>
      <c r="O687" s="19"/>
      <c r="P687" s="19"/>
      <c r="Q687" s="141"/>
      <c r="R687" s="141"/>
      <c r="S687" s="141"/>
      <c r="T687" s="141"/>
      <c r="U687" s="141"/>
      <c r="V687" s="141"/>
      <c r="W687" s="141"/>
      <c r="X687" s="141"/>
      <c r="Y687" s="19"/>
      <c r="Z687" s="19"/>
      <c r="AA687" s="19"/>
      <c r="AB687" s="19"/>
      <c r="AC687" s="19"/>
      <c r="AD687" s="19"/>
      <c r="AE687" s="19"/>
      <c r="AF687" s="19"/>
      <c r="AG687" s="19"/>
      <c r="AH687" s="19"/>
      <c r="AI687" s="19"/>
      <c r="AJ687" s="19"/>
      <c r="AK687" s="19"/>
      <c r="AL687" s="19"/>
      <c r="AM687" s="19"/>
      <c r="AN687" s="19"/>
      <c r="AO687" s="19"/>
      <c r="AP687" s="19"/>
      <c r="AQ687" s="8"/>
      <c r="AR687" s="19"/>
      <c r="AS687" s="19"/>
      <c r="AT687" s="19"/>
      <c r="AU687" s="19"/>
      <c r="AV687" s="19"/>
      <c r="AW687" s="19"/>
      <c r="AX687" s="19"/>
      <c r="AY687" s="19"/>
      <c r="AZ687" s="19"/>
      <c r="BA687" s="19"/>
      <c r="BB687" s="19"/>
      <c r="BP687" s="12"/>
      <c r="BQ687" s="12"/>
      <c r="BR687" s="12"/>
      <c r="BS687" s="76"/>
      <c r="BT687" s="76"/>
    </row>
    <row r="688" spans="1:72">
      <c r="A688" s="19"/>
      <c r="B688" s="19"/>
      <c r="C688" s="19"/>
      <c r="D688" s="19"/>
      <c r="E688" s="89"/>
      <c r="F688" s="89"/>
      <c r="G688" s="19"/>
      <c r="H688" s="90"/>
      <c r="I688" s="90"/>
      <c r="J688" s="19"/>
      <c r="K688" s="19"/>
      <c r="L688" s="19"/>
      <c r="M688" s="19"/>
      <c r="N688" s="19"/>
      <c r="O688" s="19"/>
      <c r="P688" s="19"/>
      <c r="Q688" s="141"/>
      <c r="R688" s="141"/>
      <c r="S688" s="141"/>
      <c r="T688" s="141"/>
      <c r="U688" s="141"/>
      <c r="V688" s="141"/>
      <c r="W688" s="141"/>
      <c r="X688" s="141"/>
      <c r="Y688" s="19"/>
      <c r="Z688" s="19"/>
      <c r="AA688" s="19"/>
      <c r="AB688" s="19"/>
      <c r="AC688" s="19"/>
      <c r="AD688" s="19"/>
      <c r="AE688" s="19"/>
      <c r="AF688" s="19"/>
      <c r="AG688" s="19"/>
      <c r="AH688" s="19"/>
      <c r="AI688" s="19"/>
      <c r="AJ688" s="19"/>
      <c r="AK688" s="19"/>
      <c r="AL688" s="19"/>
      <c r="AM688" s="19"/>
      <c r="AN688" s="19"/>
      <c r="AO688" s="19"/>
      <c r="AP688" s="19"/>
      <c r="AQ688" s="8"/>
      <c r="AR688" s="19"/>
      <c r="AS688" s="19"/>
      <c r="AT688" s="19"/>
      <c r="AU688" s="19"/>
      <c r="AV688" s="19"/>
      <c r="AW688" s="19"/>
      <c r="AX688" s="440">
        <v>21</v>
      </c>
      <c r="AY688" s="440">
        <v>22</v>
      </c>
      <c r="AZ688" s="440">
        <v>23</v>
      </c>
      <c r="BA688" s="19"/>
      <c r="BB688" s="19"/>
      <c r="BP688" s="12"/>
      <c r="BQ688" s="12"/>
      <c r="BR688" s="12"/>
      <c r="BS688" s="76"/>
      <c r="BT688" s="76"/>
    </row>
    <row r="689" spans="1:72">
      <c r="A689" s="19"/>
      <c r="B689" s="19"/>
      <c r="C689" s="19"/>
      <c r="D689" s="19"/>
      <c r="E689" s="89"/>
      <c r="F689" s="89"/>
      <c r="G689" s="19"/>
      <c r="H689" s="90"/>
      <c r="I689" s="90"/>
      <c r="J689" s="19"/>
      <c r="K689" s="19"/>
      <c r="L689" s="19"/>
      <c r="M689" s="19"/>
      <c r="N689" s="19"/>
      <c r="O689" s="19"/>
      <c r="P689" s="19"/>
      <c r="Q689" s="141"/>
      <c r="R689" s="141"/>
      <c r="S689" s="141"/>
      <c r="T689" s="141"/>
      <c r="U689" s="141"/>
      <c r="V689" s="141"/>
      <c r="W689" s="141"/>
      <c r="X689" s="141"/>
      <c r="Y689" s="19"/>
      <c r="Z689" s="19"/>
      <c r="AA689" s="19"/>
      <c r="AB689" s="19"/>
      <c r="AC689" s="19"/>
      <c r="AD689" s="19"/>
      <c r="AE689" s="19"/>
      <c r="AF689" s="19"/>
      <c r="AG689" s="19"/>
      <c r="AH689" s="19"/>
      <c r="AI689" s="19"/>
      <c r="AJ689" s="19"/>
      <c r="AK689" s="19"/>
      <c r="AL689" s="19"/>
      <c r="AM689" s="19"/>
      <c r="AN689" s="19"/>
      <c r="AO689" s="19"/>
      <c r="AP689" s="19"/>
      <c r="AQ689" s="8"/>
      <c r="AR689" s="19"/>
      <c r="AS689" s="19"/>
      <c r="AT689" s="19"/>
      <c r="AU689" s="19"/>
      <c r="AV689" s="19"/>
      <c r="AW689" s="19"/>
      <c r="AX689" s="19"/>
      <c r="AY689" s="19"/>
      <c r="AZ689" s="19"/>
      <c r="BA689" s="19"/>
      <c r="BB689" s="19"/>
      <c r="BP689" s="12"/>
      <c r="BQ689" s="12"/>
      <c r="BR689" s="12"/>
      <c r="BS689" s="76"/>
      <c r="BT689" s="76"/>
    </row>
    <row r="690" spans="1:72">
      <c r="A690" s="19"/>
      <c r="B690" s="19"/>
      <c r="C690" s="19"/>
      <c r="D690" s="19"/>
      <c r="E690" s="89"/>
      <c r="F690" s="89"/>
      <c r="G690" s="19"/>
      <c r="H690" s="90"/>
      <c r="I690" s="90"/>
      <c r="J690" s="19"/>
      <c r="K690" s="19"/>
      <c r="L690" s="19"/>
      <c r="M690" s="19"/>
      <c r="N690" s="19"/>
      <c r="O690" s="19"/>
      <c r="P690" s="19"/>
      <c r="Q690" s="141"/>
      <c r="R690" s="141"/>
      <c r="S690" s="141"/>
      <c r="T690" s="141"/>
      <c r="U690" s="141"/>
      <c r="V690" s="141"/>
      <c r="W690" s="141"/>
      <c r="X690" s="141"/>
      <c r="Y690" s="19"/>
      <c r="Z690" s="19"/>
      <c r="AA690" s="19"/>
      <c r="AB690" s="19"/>
      <c r="AC690" s="19"/>
      <c r="AD690" s="19"/>
      <c r="AE690" s="19"/>
      <c r="AF690" s="19"/>
      <c r="AG690" s="19"/>
      <c r="AH690" s="19"/>
      <c r="AI690" s="19"/>
      <c r="AJ690" s="19"/>
      <c r="AK690" s="19"/>
      <c r="AL690" s="19"/>
      <c r="AM690" s="19"/>
      <c r="AN690" s="19"/>
      <c r="AO690" s="19"/>
      <c r="AP690" s="19"/>
      <c r="AQ690" s="8"/>
      <c r="AR690" s="19"/>
      <c r="AS690" s="19"/>
      <c r="AT690" s="19"/>
      <c r="AU690" s="19"/>
      <c r="AV690" s="19"/>
      <c r="AW690" s="19"/>
      <c r="AX690" s="19"/>
      <c r="AY690" s="19"/>
      <c r="AZ690" s="19"/>
      <c r="BA690" s="19"/>
      <c r="BB690" s="19"/>
      <c r="BP690" s="12"/>
      <c r="BQ690" s="12"/>
      <c r="BR690" s="12"/>
      <c r="BS690" s="76"/>
      <c r="BT690" s="76"/>
    </row>
    <row r="691" spans="1:72">
      <c r="A691" s="19"/>
      <c r="B691" s="19"/>
      <c r="C691" s="19"/>
      <c r="D691" s="19"/>
      <c r="E691" s="89"/>
      <c r="F691" s="89"/>
      <c r="G691" s="19"/>
      <c r="H691" s="90"/>
      <c r="I691" s="90"/>
      <c r="J691" s="19"/>
      <c r="K691" s="19"/>
      <c r="L691" s="19"/>
      <c r="M691" s="19"/>
      <c r="N691" s="19"/>
      <c r="O691" s="19"/>
      <c r="P691" s="19"/>
      <c r="Q691" s="141"/>
      <c r="R691" s="141"/>
      <c r="S691" s="141"/>
      <c r="T691" s="141"/>
      <c r="U691" s="141"/>
      <c r="V691" s="141"/>
      <c r="W691" s="141"/>
      <c r="X691" s="141"/>
      <c r="Y691" s="19"/>
      <c r="Z691" s="19"/>
      <c r="AA691" s="19"/>
      <c r="AB691" s="19"/>
      <c r="AC691" s="19"/>
      <c r="AD691" s="19"/>
      <c r="AE691" s="19"/>
      <c r="AF691" s="19"/>
      <c r="AG691" s="19"/>
      <c r="AH691" s="19"/>
      <c r="AI691" s="19"/>
      <c r="AJ691" s="19"/>
      <c r="AK691" s="19"/>
      <c r="AL691" s="19"/>
      <c r="AM691" s="19"/>
      <c r="AN691" s="19"/>
      <c r="AO691" s="19"/>
      <c r="AP691" s="19"/>
      <c r="AQ691" s="8"/>
      <c r="AR691" s="19"/>
      <c r="AS691" s="19"/>
      <c r="AT691" s="19"/>
      <c r="AU691" s="19"/>
      <c r="AV691" s="19"/>
      <c r="AW691" s="19"/>
      <c r="AX691" s="19"/>
      <c r="AY691" s="19"/>
      <c r="AZ691" s="19"/>
      <c r="BA691" s="19"/>
      <c r="BB691" s="19"/>
      <c r="BP691" s="12"/>
      <c r="BQ691" s="12"/>
      <c r="BR691" s="12"/>
      <c r="BS691" s="76"/>
      <c r="BT691" s="76"/>
    </row>
    <row r="692" spans="1:72">
      <c r="A692" s="19"/>
      <c r="B692" s="19"/>
      <c r="C692" s="19"/>
      <c r="D692" s="19"/>
      <c r="E692" s="89"/>
      <c r="F692" s="89"/>
      <c r="G692" s="19"/>
      <c r="H692" s="90"/>
      <c r="I692" s="90"/>
      <c r="J692" s="19"/>
      <c r="K692" s="19"/>
      <c r="L692" s="19"/>
      <c r="M692" s="19"/>
      <c r="N692" s="19"/>
      <c r="O692" s="19"/>
      <c r="P692" s="19"/>
      <c r="Q692" s="141"/>
      <c r="R692" s="141"/>
      <c r="S692" s="141"/>
      <c r="T692" s="141"/>
      <c r="U692" s="141"/>
      <c r="V692" s="141"/>
      <c r="W692" s="141"/>
      <c r="X692" s="141"/>
      <c r="Y692" s="19"/>
      <c r="Z692" s="19"/>
      <c r="AA692" s="19"/>
      <c r="AB692" s="19"/>
      <c r="AC692" s="19"/>
      <c r="AD692" s="19"/>
      <c r="AE692" s="19"/>
      <c r="AF692" s="19"/>
      <c r="AG692" s="19"/>
      <c r="AH692" s="19"/>
      <c r="AI692" s="19"/>
      <c r="AJ692" s="19"/>
      <c r="AK692" s="19"/>
      <c r="AL692" s="19"/>
      <c r="AM692" s="19"/>
      <c r="AN692" s="19"/>
      <c r="AO692" s="19"/>
      <c r="AP692" s="19"/>
      <c r="AQ692" s="8"/>
      <c r="AR692" s="19"/>
      <c r="AS692" s="19"/>
      <c r="AT692" s="19"/>
      <c r="AU692" s="19"/>
      <c r="AV692" s="19"/>
      <c r="AW692" s="19"/>
      <c r="AX692" s="19"/>
      <c r="AY692" s="19"/>
      <c r="AZ692" s="19"/>
      <c r="BA692" s="19"/>
      <c r="BB692" s="19"/>
      <c r="BP692" s="12"/>
      <c r="BQ692" s="12"/>
      <c r="BR692" s="12"/>
      <c r="BS692" s="76"/>
      <c r="BT692" s="76"/>
    </row>
    <row r="693" spans="1:72">
      <c r="A693" s="19"/>
      <c r="B693" s="19"/>
      <c r="C693" s="19"/>
      <c r="D693" s="19"/>
      <c r="E693" s="89"/>
      <c r="F693" s="89"/>
      <c r="G693" s="19"/>
      <c r="H693" s="90"/>
      <c r="I693" s="90"/>
      <c r="J693" s="19"/>
      <c r="K693" s="19"/>
      <c r="L693" s="19"/>
      <c r="M693" s="19"/>
      <c r="N693" s="19"/>
      <c r="O693" s="19"/>
      <c r="P693" s="19"/>
      <c r="Q693" s="141"/>
      <c r="R693" s="141"/>
      <c r="S693" s="141"/>
      <c r="T693" s="141"/>
      <c r="U693" s="141"/>
      <c r="V693" s="141"/>
      <c r="W693" s="141"/>
      <c r="X693" s="141"/>
      <c r="Y693" s="19"/>
      <c r="Z693" s="19"/>
      <c r="AA693" s="19"/>
      <c r="AB693" s="19"/>
      <c r="AC693" s="19"/>
      <c r="AD693" s="19"/>
      <c r="AE693" s="19"/>
      <c r="AF693" s="19"/>
      <c r="AG693" s="19"/>
      <c r="AH693" s="19"/>
      <c r="AI693" s="19"/>
      <c r="AJ693" s="19"/>
      <c r="AK693" s="19"/>
      <c r="AL693" s="19"/>
      <c r="AM693" s="19"/>
      <c r="AN693" s="19"/>
      <c r="AO693" s="19"/>
      <c r="AP693" s="19"/>
      <c r="AQ693" s="8"/>
      <c r="AR693" s="19"/>
      <c r="AS693" s="19"/>
      <c r="AT693" s="19"/>
      <c r="AU693" s="19"/>
      <c r="AV693" s="19"/>
      <c r="AW693" s="19"/>
      <c r="AX693" s="19"/>
      <c r="AY693" s="19"/>
      <c r="AZ693" s="19"/>
      <c r="BA693" s="19"/>
      <c r="BB693" s="19"/>
      <c r="BP693" s="12"/>
      <c r="BQ693" s="12"/>
      <c r="BR693" s="12"/>
      <c r="BS693" s="76"/>
      <c r="BT693" s="76"/>
    </row>
    <row r="694" spans="1:72">
      <c r="A694" s="19"/>
      <c r="B694" s="19"/>
      <c r="C694" s="19"/>
      <c r="D694" s="19"/>
      <c r="E694" s="89"/>
      <c r="F694" s="89"/>
      <c r="G694" s="19"/>
      <c r="H694" s="90"/>
      <c r="I694" s="90"/>
      <c r="J694" s="19"/>
      <c r="K694" s="19"/>
      <c r="L694" s="19"/>
      <c r="M694" s="19"/>
      <c r="N694" s="19"/>
      <c r="O694" s="19"/>
      <c r="P694" s="19"/>
      <c r="Q694" s="141"/>
      <c r="R694" s="141"/>
      <c r="S694" s="141"/>
      <c r="T694" s="141"/>
      <c r="U694" s="141"/>
      <c r="V694" s="141"/>
      <c r="W694" s="141"/>
      <c r="X694" s="141"/>
      <c r="Y694" s="19"/>
      <c r="Z694" s="19"/>
      <c r="AA694" s="19"/>
      <c r="AB694" s="19"/>
      <c r="AC694" s="19"/>
      <c r="AD694" s="19"/>
      <c r="AE694" s="19"/>
      <c r="AF694" s="19"/>
      <c r="AG694" s="19"/>
      <c r="AH694" s="19"/>
      <c r="AI694" s="19"/>
      <c r="AJ694" s="19"/>
      <c r="AK694" s="19"/>
      <c r="AL694" s="19"/>
      <c r="AM694" s="19"/>
      <c r="AN694" s="19"/>
      <c r="AO694" s="19"/>
      <c r="AP694" s="19"/>
      <c r="AQ694" s="8"/>
      <c r="AR694" s="19"/>
      <c r="AS694" s="19"/>
      <c r="AT694" s="19"/>
      <c r="AU694" s="19"/>
      <c r="AV694" s="19"/>
      <c r="AW694" s="19"/>
      <c r="AX694" s="19"/>
      <c r="AY694" s="19"/>
      <c r="AZ694" s="19"/>
      <c r="BA694" s="19"/>
      <c r="BB694" s="19"/>
      <c r="BP694" s="12"/>
      <c r="BQ694" s="12"/>
      <c r="BR694" s="12"/>
      <c r="BS694" s="76"/>
      <c r="BT694" s="76"/>
    </row>
    <row r="695" spans="1:72">
      <c r="A695" s="19"/>
      <c r="B695" s="19"/>
      <c r="C695" s="19"/>
      <c r="D695" s="19"/>
      <c r="E695" s="89"/>
      <c r="F695" s="89"/>
      <c r="G695" s="19"/>
      <c r="H695" s="90"/>
      <c r="I695" s="90"/>
      <c r="J695" s="19"/>
      <c r="K695" s="19"/>
      <c r="L695" s="19"/>
      <c r="M695" s="19"/>
      <c r="N695" s="19"/>
      <c r="O695" s="19"/>
      <c r="P695" s="19"/>
      <c r="Q695" s="141"/>
      <c r="R695" s="141"/>
      <c r="S695" s="141"/>
      <c r="T695" s="141"/>
      <c r="U695" s="141"/>
      <c r="V695" s="141"/>
      <c r="W695" s="141"/>
      <c r="X695" s="141"/>
      <c r="Y695" s="19"/>
      <c r="Z695" s="19"/>
      <c r="AA695" s="19"/>
      <c r="AB695" s="19"/>
      <c r="AC695" s="19"/>
      <c r="AD695" s="19"/>
      <c r="AE695" s="19"/>
      <c r="AF695" s="19"/>
      <c r="AG695" s="19"/>
      <c r="AH695" s="19"/>
      <c r="AI695" s="19"/>
      <c r="AJ695" s="19"/>
      <c r="AK695" s="19"/>
      <c r="AL695" s="19"/>
      <c r="AM695" s="19"/>
      <c r="AN695" s="19"/>
      <c r="AO695" s="19"/>
      <c r="AP695" s="19"/>
      <c r="AQ695" s="8"/>
      <c r="AR695" s="19"/>
      <c r="AS695" s="19"/>
      <c r="AT695" s="19"/>
      <c r="AU695" s="19"/>
      <c r="AV695" s="19"/>
      <c r="AW695" s="19"/>
      <c r="AX695" s="19"/>
      <c r="AY695" s="19"/>
      <c r="AZ695" s="19"/>
      <c r="BA695" s="19"/>
      <c r="BB695" s="19"/>
      <c r="BP695" s="12"/>
      <c r="BQ695" s="12"/>
      <c r="BR695" s="12"/>
      <c r="BS695" s="76"/>
      <c r="BT695" s="76"/>
    </row>
    <row r="696" spans="1:72">
      <c r="A696" s="19"/>
      <c r="B696" s="19"/>
      <c r="C696" s="19"/>
      <c r="D696" s="19"/>
      <c r="E696" s="89"/>
      <c r="F696" s="89"/>
      <c r="G696" s="19"/>
      <c r="H696" s="90"/>
      <c r="I696" s="90"/>
      <c r="J696" s="19"/>
      <c r="K696" s="19"/>
      <c r="L696" s="19"/>
      <c r="M696" s="19"/>
      <c r="N696" s="19"/>
      <c r="O696" s="19"/>
      <c r="P696" s="19"/>
      <c r="Q696" s="141"/>
      <c r="R696" s="141"/>
      <c r="S696" s="141"/>
      <c r="T696" s="141"/>
      <c r="U696" s="141"/>
      <c r="V696" s="141"/>
      <c r="W696" s="141"/>
      <c r="X696" s="141"/>
      <c r="Y696" s="19"/>
      <c r="Z696" s="19"/>
      <c r="AA696" s="19"/>
      <c r="AB696" s="19"/>
      <c r="AC696" s="19"/>
      <c r="AD696" s="19"/>
      <c r="AE696" s="19"/>
      <c r="AF696" s="19"/>
      <c r="AG696" s="19"/>
      <c r="AH696" s="19"/>
      <c r="AI696" s="19"/>
      <c r="AJ696" s="19"/>
      <c r="AK696" s="19"/>
      <c r="AL696" s="19"/>
      <c r="AM696" s="19"/>
      <c r="AN696" s="19"/>
      <c r="AO696" s="19"/>
      <c r="AP696" s="19"/>
      <c r="AQ696" s="8"/>
      <c r="AR696" s="19"/>
      <c r="AS696" s="19"/>
      <c r="AT696" s="19"/>
      <c r="AU696" s="19"/>
      <c r="AV696" s="19"/>
      <c r="AW696" s="19"/>
      <c r="AX696" s="19"/>
      <c r="AY696" s="19"/>
      <c r="AZ696" s="19"/>
      <c r="BA696" s="19"/>
      <c r="BB696" s="19"/>
      <c r="BP696" s="12"/>
      <c r="BQ696" s="12"/>
      <c r="BR696" s="12"/>
      <c r="BS696" s="76"/>
      <c r="BT696" s="76"/>
    </row>
    <row r="697" spans="1:72">
      <c r="A697" s="19"/>
      <c r="B697" s="19"/>
      <c r="C697" s="19"/>
      <c r="D697" s="19"/>
      <c r="E697" s="89"/>
      <c r="F697" s="89"/>
      <c r="G697" s="19"/>
      <c r="H697" s="90"/>
      <c r="I697" s="90"/>
      <c r="J697" s="19"/>
      <c r="K697" s="19"/>
      <c r="L697" s="19"/>
      <c r="M697" s="19"/>
      <c r="N697" s="19"/>
      <c r="O697" s="19"/>
      <c r="P697" s="19"/>
      <c r="Q697" s="141"/>
      <c r="R697" s="141"/>
      <c r="S697" s="141"/>
      <c r="T697" s="141"/>
      <c r="U697" s="141"/>
      <c r="V697" s="141"/>
      <c r="W697" s="141"/>
      <c r="X697" s="141"/>
      <c r="Y697" s="19"/>
      <c r="Z697" s="19"/>
      <c r="AA697" s="19"/>
      <c r="AB697" s="19"/>
      <c r="AC697" s="19"/>
      <c r="AD697" s="19"/>
      <c r="AE697" s="19"/>
      <c r="AF697" s="19"/>
      <c r="AG697" s="19"/>
      <c r="AH697" s="19"/>
      <c r="AI697" s="19"/>
      <c r="AJ697" s="19"/>
      <c r="AK697" s="19"/>
      <c r="AL697" s="19"/>
      <c r="AM697" s="19"/>
      <c r="AN697" s="19"/>
      <c r="AO697" s="19"/>
      <c r="AP697" s="19"/>
      <c r="AQ697" s="8"/>
      <c r="AR697" s="19"/>
      <c r="AS697" s="19"/>
      <c r="AT697" s="19"/>
      <c r="AU697" s="19"/>
      <c r="AV697" s="19"/>
      <c r="AW697" s="19"/>
      <c r="AX697" s="19"/>
      <c r="AY697" s="19"/>
      <c r="AZ697" s="19"/>
      <c r="BA697" s="19"/>
      <c r="BB697" s="19"/>
      <c r="BP697" s="12"/>
      <c r="BQ697" s="12"/>
      <c r="BR697" s="12"/>
      <c r="BS697" s="76"/>
      <c r="BT697" s="76"/>
    </row>
    <row r="698" spans="1:72">
      <c r="A698" s="19"/>
      <c r="B698" s="19"/>
      <c r="C698" s="19"/>
      <c r="D698" s="19"/>
      <c r="E698" s="89"/>
      <c r="F698" s="89"/>
      <c r="G698" s="19"/>
      <c r="H698" s="90"/>
      <c r="I698" s="90"/>
      <c r="J698" s="19"/>
      <c r="K698" s="19"/>
      <c r="L698" s="19"/>
      <c r="M698" s="19"/>
      <c r="N698" s="19"/>
      <c r="O698" s="19"/>
      <c r="P698" s="19"/>
      <c r="Q698" s="141"/>
      <c r="R698" s="141"/>
      <c r="S698" s="141"/>
      <c r="T698" s="141"/>
      <c r="U698" s="141"/>
      <c r="V698" s="141"/>
      <c r="W698" s="141"/>
      <c r="X698" s="141"/>
      <c r="Y698" s="19"/>
      <c r="Z698" s="19"/>
      <c r="AA698" s="19"/>
      <c r="AB698" s="19"/>
      <c r="AC698" s="19"/>
      <c r="AD698" s="19"/>
      <c r="AE698" s="19"/>
      <c r="AF698" s="19"/>
      <c r="AG698" s="19"/>
      <c r="AH698" s="19"/>
      <c r="AI698" s="19"/>
      <c r="AJ698" s="19"/>
      <c r="AK698" s="19"/>
      <c r="AL698" s="19"/>
      <c r="AM698" s="19"/>
      <c r="AN698" s="19"/>
      <c r="AO698" s="19"/>
      <c r="AP698" s="19"/>
      <c r="AQ698" s="8"/>
      <c r="AR698" s="19"/>
      <c r="AS698" s="19"/>
      <c r="AT698" s="19"/>
      <c r="AU698" s="19"/>
      <c r="AV698" s="19"/>
      <c r="AW698" s="19"/>
      <c r="AX698" s="19"/>
      <c r="AY698" s="19"/>
      <c r="AZ698" s="19"/>
      <c r="BA698" s="19"/>
      <c r="BB698" s="19"/>
      <c r="BP698" s="12"/>
      <c r="BQ698" s="12"/>
      <c r="BR698" s="12"/>
      <c r="BS698" s="76"/>
      <c r="BT698" s="76"/>
    </row>
    <row r="699" spans="1:72">
      <c r="A699" s="19"/>
      <c r="B699" s="19"/>
      <c r="C699" s="19"/>
      <c r="D699" s="19"/>
      <c r="E699" s="89"/>
      <c r="F699" s="89"/>
      <c r="G699" s="19"/>
      <c r="H699" s="90"/>
      <c r="I699" s="90"/>
      <c r="J699" s="19"/>
      <c r="K699" s="19"/>
      <c r="L699" s="19"/>
      <c r="M699" s="19"/>
      <c r="N699" s="19"/>
      <c r="O699" s="19"/>
      <c r="P699" s="19"/>
      <c r="Q699" s="141"/>
      <c r="R699" s="141"/>
      <c r="S699" s="141"/>
      <c r="T699" s="141"/>
      <c r="U699" s="141"/>
      <c r="V699" s="141"/>
      <c r="W699" s="141"/>
      <c r="X699" s="141"/>
      <c r="Y699" s="19"/>
      <c r="Z699" s="19"/>
      <c r="AA699" s="19"/>
      <c r="AB699" s="19"/>
      <c r="AC699" s="19"/>
      <c r="AD699" s="19"/>
      <c r="AE699" s="19"/>
      <c r="AF699" s="19"/>
      <c r="AG699" s="19"/>
      <c r="AH699" s="19"/>
      <c r="AI699" s="19"/>
      <c r="AJ699" s="19"/>
      <c r="AK699" s="19"/>
      <c r="AL699" s="19"/>
      <c r="AM699" s="19"/>
      <c r="AN699" s="19"/>
      <c r="AO699" s="19"/>
      <c r="AP699" s="19"/>
      <c r="AQ699" s="8"/>
      <c r="AR699" s="19"/>
      <c r="AS699" s="19"/>
      <c r="AT699" s="19"/>
      <c r="AU699" s="19"/>
      <c r="AV699" s="19"/>
      <c r="AW699" s="19"/>
      <c r="AX699" s="19"/>
      <c r="AY699" s="19"/>
      <c r="AZ699" s="19"/>
      <c r="BA699" s="19"/>
      <c r="BB699" s="19"/>
      <c r="BP699" s="12"/>
      <c r="BQ699" s="12"/>
      <c r="BR699" s="12"/>
      <c r="BS699" s="76"/>
      <c r="BT699" s="76"/>
    </row>
    <row r="700" spans="1:72">
      <c r="A700" s="19"/>
      <c r="B700" s="19"/>
      <c r="C700" s="19"/>
      <c r="D700" s="19"/>
      <c r="E700" s="89"/>
      <c r="F700" s="89"/>
      <c r="G700" s="19"/>
      <c r="H700" s="90"/>
      <c r="I700" s="90"/>
      <c r="J700" s="19"/>
      <c r="K700" s="19"/>
      <c r="L700" s="19"/>
      <c r="M700" s="19"/>
      <c r="N700" s="19"/>
      <c r="O700" s="19"/>
      <c r="P700" s="19"/>
      <c r="Q700" s="141"/>
      <c r="R700" s="141"/>
      <c r="S700" s="141"/>
      <c r="T700" s="141"/>
      <c r="U700" s="141"/>
      <c r="V700" s="141"/>
      <c r="W700" s="141"/>
      <c r="X700" s="141"/>
      <c r="Y700" s="19"/>
      <c r="Z700" s="19"/>
      <c r="AA700" s="19"/>
      <c r="AB700" s="19"/>
      <c r="AC700" s="19"/>
      <c r="AD700" s="19"/>
      <c r="AE700" s="19"/>
      <c r="AF700" s="19"/>
      <c r="AG700" s="19"/>
      <c r="AH700" s="19"/>
      <c r="AI700" s="19"/>
      <c r="AJ700" s="19"/>
      <c r="AK700" s="19"/>
      <c r="AL700" s="19"/>
      <c r="AM700" s="19"/>
      <c r="AN700" s="19"/>
      <c r="AO700" s="19"/>
      <c r="AP700" s="19"/>
      <c r="AQ700" s="8"/>
      <c r="AR700" s="19"/>
      <c r="AS700" s="19"/>
      <c r="AT700" s="19"/>
      <c r="AU700" s="19"/>
      <c r="AV700" s="19"/>
      <c r="AW700" s="19"/>
      <c r="AX700" s="19"/>
      <c r="AY700" s="19"/>
      <c r="AZ700" s="19"/>
      <c r="BA700" s="19"/>
      <c r="BB700" s="19"/>
      <c r="BP700" s="12"/>
      <c r="BQ700" s="12"/>
      <c r="BR700" s="12"/>
      <c r="BS700" s="76"/>
      <c r="BT700" s="76"/>
    </row>
    <row r="701" spans="1:7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8"/>
      <c r="AR701" s="19"/>
      <c r="AS701" s="19"/>
      <c r="AT701" s="19"/>
      <c r="AU701" s="19"/>
      <c r="AV701" s="19"/>
      <c r="AW701" s="19"/>
      <c r="AX701" s="19"/>
      <c r="AY701" s="19"/>
      <c r="AZ701" s="19"/>
      <c r="BA701" s="19"/>
      <c r="BB701" s="19"/>
      <c r="BF701" s="12"/>
      <c r="BG701" s="12"/>
      <c r="BH701" s="12"/>
      <c r="BI701" s="12"/>
      <c r="BJ701" s="12"/>
      <c r="BK701" s="12"/>
      <c r="BL701" s="12"/>
      <c r="BM701" s="12"/>
      <c r="BN701" s="12"/>
      <c r="BO701" s="12"/>
      <c r="BP701" s="12"/>
      <c r="BQ701" s="12"/>
      <c r="BR701" s="12"/>
      <c r="BS701" s="76"/>
      <c r="BT701" s="76"/>
    </row>
    <row r="702" spans="1:7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8"/>
      <c r="AR702" s="19"/>
      <c r="AS702" s="19"/>
      <c r="AT702" s="19"/>
      <c r="AU702" s="19"/>
      <c r="AV702" s="19"/>
      <c r="AW702" s="19"/>
      <c r="AX702" s="19"/>
      <c r="AY702" s="19"/>
      <c r="AZ702" s="19"/>
      <c r="BA702" s="19"/>
      <c r="BB702" s="19"/>
      <c r="BF702" s="12"/>
      <c r="BG702" s="12"/>
      <c r="BH702" s="12"/>
      <c r="BI702" s="12"/>
      <c r="BJ702" s="12"/>
      <c r="BK702" s="12"/>
      <c r="BL702" s="12"/>
      <c r="BM702" s="12"/>
      <c r="BN702" s="12"/>
      <c r="BO702" s="12"/>
      <c r="BP702" s="12"/>
      <c r="BQ702" s="12"/>
      <c r="BR702" s="12"/>
      <c r="BS702" s="76"/>
      <c r="BT702" s="76"/>
    </row>
    <row r="703" spans="1:7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8"/>
      <c r="AR703" s="19"/>
      <c r="AS703" s="19"/>
      <c r="AT703" s="19"/>
      <c r="AU703" s="19"/>
      <c r="AV703" s="19"/>
      <c r="AW703" s="19"/>
      <c r="AX703" s="19"/>
      <c r="AY703" s="19"/>
      <c r="AZ703" s="19"/>
      <c r="BA703" s="19"/>
      <c r="BB703" s="19"/>
      <c r="BF703" s="12"/>
      <c r="BG703" s="12"/>
      <c r="BH703" s="12"/>
      <c r="BI703" s="12"/>
      <c r="BJ703" s="12"/>
      <c r="BK703" s="12"/>
      <c r="BL703" s="12"/>
      <c r="BM703" s="12"/>
      <c r="BN703" s="12"/>
      <c r="BO703" s="12"/>
      <c r="BP703" s="12"/>
      <c r="BQ703" s="12"/>
      <c r="BR703" s="12"/>
      <c r="BS703" s="76"/>
      <c r="BT703" s="76"/>
    </row>
    <row r="704" spans="1:7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8"/>
      <c r="AR704" s="19"/>
      <c r="AS704" s="19"/>
      <c r="AT704" s="19"/>
      <c r="AU704" s="19"/>
      <c r="AV704" s="19"/>
      <c r="AW704" s="19"/>
      <c r="AX704" s="19"/>
      <c r="AY704" s="19"/>
      <c r="AZ704" s="19"/>
      <c r="BA704" s="19"/>
      <c r="BB704" s="19"/>
      <c r="BF704" s="12"/>
      <c r="BG704" s="12"/>
      <c r="BH704" s="12"/>
      <c r="BI704" s="12"/>
      <c r="BJ704" s="12"/>
      <c r="BK704" s="12"/>
      <c r="BL704" s="12"/>
      <c r="BM704" s="12"/>
      <c r="BN704" s="12"/>
      <c r="BO704" s="12"/>
      <c r="BP704" s="12"/>
      <c r="BQ704" s="12"/>
      <c r="BR704" s="12"/>
      <c r="BS704" s="76"/>
      <c r="BT704" s="76"/>
    </row>
    <row r="705" spans="1:7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25"/>
      <c r="AQ705" s="8"/>
      <c r="AR705" s="19"/>
      <c r="AS705" s="19"/>
      <c r="AT705" s="19"/>
      <c r="AU705" s="19"/>
      <c r="AV705" s="19"/>
      <c r="AW705" s="19"/>
      <c r="AX705" s="19"/>
      <c r="AY705" s="19"/>
      <c r="AZ705" s="19"/>
      <c r="BA705" s="19"/>
      <c r="BB705" s="19"/>
      <c r="BF705" s="12"/>
      <c r="BG705" s="12"/>
      <c r="BH705" s="12"/>
      <c r="BI705" s="12"/>
      <c r="BJ705" s="12"/>
      <c r="BK705" s="12"/>
      <c r="BL705" s="12"/>
      <c r="BM705" s="12"/>
      <c r="BN705" s="12"/>
      <c r="BO705" s="12"/>
      <c r="BP705" s="12"/>
      <c r="BQ705" s="12"/>
      <c r="BR705" s="12"/>
      <c r="BS705" s="76"/>
      <c r="BT705" s="76"/>
    </row>
    <row r="706" spans="1:72" ht="15.7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248"/>
      <c r="AA706" s="19"/>
      <c r="AB706" s="611" t="s">
        <v>104</v>
      </c>
      <c r="AC706" s="611"/>
      <c r="AD706" s="118"/>
      <c r="AE706" s="118"/>
      <c r="AF706" s="118"/>
      <c r="AG706" s="118"/>
      <c r="AH706" s="118"/>
      <c r="AI706" s="118"/>
      <c r="AJ706" s="118"/>
      <c r="AK706" s="118"/>
      <c r="AL706" s="118"/>
      <c r="AM706" s="118"/>
      <c r="AN706" s="118"/>
      <c r="AO706" s="118"/>
      <c r="AP706" s="118"/>
      <c r="AQ706" s="8"/>
      <c r="AR706" s="19"/>
      <c r="AS706" s="19"/>
      <c r="AT706" s="19"/>
      <c r="AU706" s="19"/>
      <c r="AV706" s="19"/>
      <c r="AW706" s="19"/>
      <c r="AX706" s="19"/>
      <c r="AY706" s="19"/>
      <c r="AZ706" s="19"/>
      <c r="BA706" s="19"/>
      <c r="BB706" s="19"/>
      <c r="BF706" s="12"/>
      <c r="BG706" s="12"/>
      <c r="BH706" s="12"/>
      <c r="BI706" s="12"/>
      <c r="BJ706" s="12"/>
      <c r="BK706" s="12"/>
      <c r="BL706" s="12"/>
      <c r="BM706" s="12"/>
      <c r="BN706" s="12"/>
      <c r="BO706" s="12"/>
      <c r="BP706" s="12"/>
      <c r="BQ706" s="12"/>
      <c r="BR706" s="12"/>
      <c r="BS706" s="76"/>
      <c r="BT706" s="76"/>
    </row>
    <row r="707" spans="1:72" ht="15.7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339"/>
      <c r="AA707" s="19"/>
      <c r="AB707" s="561"/>
      <c r="AC707" s="561"/>
      <c r="AD707" s="118"/>
      <c r="AE707" s="118"/>
      <c r="AF707" s="118"/>
      <c r="AG707" s="118"/>
      <c r="AH707" s="118"/>
      <c r="AI707" s="118"/>
      <c r="AJ707" s="118"/>
      <c r="AK707" s="118"/>
      <c r="AL707" s="118"/>
      <c r="AM707" s="118"/>
      <c r="AN707" s="118"/>
      <c r="AO707" s="118"/>
      <c r="AP707" s="118"/>
      <c r="AQ707" s="8"/>
      <c r="AR707" s="19"/>
      <c r="AS707" s="19"/>
      <c r="AT707" s="19"/>
      <c r="AU707" s="19"/>
      <c r="AV707" s="19"/>
      <c r="AW707" s="19"/>
      <c r="AX707" s="19"/>
      <c r="AY707" s="19"/>
      <c r="AZ707" s="19"/>
      <c r="BA707" s="19"/>
      <c r="BB707" s="19"/>
      <c r="BF707" s="12"/>
      <c r="BG707" s="12"/>
      <c r="BH707" s="12"/>
      <c r="BI707" s="12"/>
      <c r="BJ707" s="12"/>
      <c r="BK707" s="12"/>
      <c r="BL707" s="12"/>
      <c r="BM707" s="12"/>
      <c r="BN707" s="12"/>
      <c r="BO707" s="12"/>
      <c r="BP707" s="12"/>
      <c r="BQ707" s="12"/>
      <c r="BR707" s="12"/>
      <c r="BS707" s="76"/>
      <c r="BT707" s="76"/>
    </row>
    <row r="708" spans="1:72" ht="15.7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214"/>
      <c r="AA708" s="19"/>
      <c r="AB708" s="561"/>
      <c r="AC708" s="561"/>
      <c r="AD708" s="118"/>
      <c r="AE708" s="118"/>
      <c r="AF708" s="118"/>
      <c r="AG708" s="118"/>
      <c r="AH708" s="118"/>
      <c r="AI708" s="118"/>
      <c r="AJ708" s="118"/>
      <c r="AK708" s="118"/>
      <c r="AL708" s="118"/>
      <c r="AM708" s="118"/>
      <c r="AN708" s="118"/>
      <c r="AO708" s="118"/>
      <c r="AP708" s="118"/>
      <c r="AQ708" s="8"/>
      <c r="AR708" s="19"/>
      <c r="AS708" s="19"/>
      <c r="AT708" s="19"/>
      <c r="AU708" s="19"/>
      <c r="AV708" s="19"/>
      <c r="AW708" s="19"/>
      <c r="AX708" s="19"/>
      <c r="AY708" s="19"/>
      <c r="AZ708" s="19"/>
      <c r="BA708" s="19"/>
      <c r="BB708" s="19"/>
      <c r="BF708" s="12"/>
      <c r="BG708" s="12"/>
      <c r="BH708" s="12"/>
      <c r="BI708" s="12"/>
      <c r="BJ708" s="12"/>
      <c r="BK708" s="12"/>
      <c r="BL708" s="12"/>
      <c r="BM708" s="12"/>
      <c r="BN708" s="12"/>
      <c r="BO708" s="12"/>
      <c r="BP708" s="12"/>
      <c r="BQ708" s="12"/>
      <c r="BR708" s="12"/>
      <c r="BS708" s="76"/>
      <c r="BT708" s="76"/>
    </row>
    <row r="709" spans="1:72" ht="15.7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561"/>
      <c r="AC709" s="561"/>
      <c r="AD709" s="118"/>
      <c r="AE709" s="118"/>
      <c r="AF709" s="118"/>
      <c r="AG709" s="118"/>
      <c r="AH709" s="118"/>
      <c r="AI709" s="118"/>
      <c r="AJ709" s="118"/>
      <c r="AK709" s="118"/>
      <c r="AL709" s="118"/>
      <c r="AM709" s="118"/>
      <c r="AN709" s="118"/>
      <c r="AO709" s="118"/>
      <c r="AP709" s="118"/>
      <c r="AQ709" s="8"/>
      <c r="AR709" s="19"/>
      <c r="AS709" s="19"/>
      <c r="AT709" s="19"/>
      <c r="AU709" s="19"/>
      <c r="AV709" s="19"/>
      <c r="AW709" s="19"/>
      <c r="AX709" s="19"/>
      <c r="AY709" s="19"/>
      <c r="AZ709" s="19"/>
      <c r="BA709" s="19"/>
      <c r="BB709" s="19"/>
      <c r="BF709" s="12"/>
      <c r="BG709" s="12"/>
      <c r="BH709" s="12"/>
      <c r="BI709" s="12"/>
      <c r="BJ709" s="12"/>
      <c r="BK709" s="12"/>
      <c r="BL709" s="12"/>
      <c r="BM709" s="12"/>
      <c r="BN709" s="12"/>
      <c r="BO709" s="12"/>
      <c r="BP709" s="12"/>
      <c r="BQ709" s="12"/>
      <c r="BR709" s="12"/>
      <c r="BS709" s="76"/>
      <c r="BT709" s="76"/>
    </row>
    <row r="710" spans="1:7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18"/>
      <c r="AC710" s="118"/>
      <c r="AD710" s="118"/>
      <c r="AE710" s="118"/>
      <c r="AF710" s="118"/>
      <c r="AG710" s="118"/>
      <c r="AH710" s="118"/>
      <c r="AI710" s="118"/>
      <c r="AJ710" s="118"/>
      <c r="AK710" s="118"/>
      <c r="AL710" s="118"/>
      <c r="AM710" s="118"/>
      <c r="AN710" s="118"/>
      <c r="AO710" s="118"/>
      <c r="AP710" s="118"/>
      <c r="AQ710" s="8"/>
      <c r="AR710" s="19"/>
      <c r="AS710" s="19"/>
      <c r="AT710" s="19"/>
      <c r="AU710" s="19"/>
      <c r="AV710" s="19"/>
      <c r="AW710" s="19"/>
      <c r="AX710" s="19"/>
      <c r="AY710" s="19"/>
      <c r="AZ710" s="19"/>
      <c r="BA710" s="19"/>
      <c r="BB710" s="19"/>
      <c r="BF710" s="12"/>
      <c r="BG710" s="12"/>
      <c r="BH710" s="12"/>
      <c r="BI710" s="12"/>
      <c r="BJ710" s="12"/>
      <c r="BK710" s="12"/>
      <c r="BL710" s="12"/>
      <c r="BM710" s="12"/>
      <c r="BN710" s="12"/>
      <c r="BO710" s="12"/>
      <c r="BP710" s="12"/>
      <c r="BQ710" s="12"/>
      <c r="BR710" s="12"/>
      <c r="BS710" s="76"/>
      <c r="BT710" s="76"/>
    </row>
    <row r="711" spans="1:7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434" t="s">
        <v>106</v>
      </c>
      <c r="AC711" s="435"/>
      <c r="AD711" s="435"/>
      <c r="AE711" s="435"/>
      <c r="AF711" s="435"/>
      <c r="AG711" s="435"/>
      <c r="AH711" s="435"/>
      <c r="AI711" s="435"/>
      <c r="AJ711" s="435"/>
      <c r="AK711" s="435"/>
      <c r="AL711" s="435"/>
      <c r="AM711" s="435"/>
      <c r="AN711" s="435"/>
      <c r="AO711" s="435"/>
      <c r="AP711" s="436"/>
      <c r="AQ711" s="19"/>
      <c r="AR711" s="19"/>
      <c r="AS711" s="19"/>
      <c r="AT711" s="19"/>
      <c r="AU711" s="19"/>
      <c r="AV711" s="19"/>
      <c r="AW711" s="19"/>
      <c r="AX711" s="19"/>
      <c r="AY711" s="19"/>
      <c r="AZ711" s="19"/>
      <c r="BA711" s="19"/>
      <c r="BB711" s="19"/>
      <c r="BF711" s="12"/>
      <c r="BG711" s="12"/>
      <c r="BH711" s="12"/>
      <c r="BI711" s="12"/>
      <c r="BJ711" s="12"/>
      <c r="BK711" s="12"/>
      <c r="BL711" s="12"/>
      <c r="BM711" s="12"/>
      <c r="BN711" s="12"/>
      <c r="BO711" s="12"/>
      <c r="BP711" s="12"/>
      <c r="BQ711" s="12"/>
      <c r="BR711" s="12"/>
      <c r="BS711" s="76"/>
      <c r="BT711" s="76"/>
    </row>
    <row r="712" spans="1:7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F712" s="12"/>
      <c r="BG712" s="12"/>
      <c r="BH712" s="12"/>
      <c r="BI712" s="12"/>
      <c r="BJ712" s="12"/>
      <c r="BK712" s="12"/>
      <c r="BL712" s="12"/>
      <c r="BM712" s="12"/>
      <c r="BN712" s="12"/>
      <c r="BO712" s="12"/>
      <c r="BP712" s="12"/>
      <c r="BQ712" s="12"/>
      <c r="BR712" s="12"/>
      <c r="BS712" s="76"/>
      <c r="BT712" s="76"/>
    </row>
    <row r="713" spans="1:7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F713" s="12"/>
      <c r="BG713" s="12"/>
      <c r="BH713" s="12"/>
      <c r="BI713" s="12"/>
      <c r="BJ713" s="12"/>
      <c r="BK713" s="12"/>
      <c r="BL713" s="12"/>
      <c r="BM713" s="12"/>
      <c r="BN713" s="12"/>
      <c r="BO713" s="12"/>
      <c r="BP713" s="12"/>
      <c r="BQ713" s="12"/>
      <c r="BR713" s="12"/>
      <c r="BS713" s="76"/>
      <c r="BT713" s="76"/>
    </row>
    <row r="714" spans="1:7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8"/>
      <c r="AR714" s="19"/>
      <c r="AS714" s="19"/>
      <c r="AT714" s="19"/>
      <c r="AU714" s="19"/>
      <c r="AV714" s="19"/>
      <c r="AW714" s="19"/>
      <c r="AX714" s="19"/>
      <c r="AY714" s="19"/>
      <c r="AZ714" s="19"/>
      <c r="BA714" s="19"/>
      <c r="BB714" s="19"/>
      <c r="BF714" s="12"/>
      <c r="BG714" s="12"/>
      <c r="BH714" s="12"/>
      <c r="BI714" s="12"/>
      <c r="BJ714" s="12"/>
      <c r="BK714" s="12"/>
      <c r="BL714" s="12"/>
      <c r="BM714" s="12"/>
      <c r="BN714" s="12"/>
      <c r="BO714" s="12"/>
      <c r="BP714" s="12"/>
      <c r="BQ714" s="12"/>
      <c r="BR714" s="12"/>
      <c r="BS714" s="76"/>
      <c r="BT714" s="76"/>
    </row>
    <row r="715" spans="1:7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18"/>
      <c r="AC715" s="437" t="s">
        <v>107</v>
      </c>
      <c r="AD715" s="206"/>
      <c r="AE715" s="405"/>
      <c r="AF715" s="118"/>
      <c r="AG715" s="118"/>
      <c r="AH715" s="118"/>
      <c r="AI715" s="118"/>
      <c r="AJ715" s="118"/>
      <c r="AK715" s="118"/>
      <c r="AL715" s="118"/>
      <c r="AM715" s="118"/>
      <c r="AN715" s="118"/>
      <c r="AO715" s="118"/>
      <c r="AP715" s="118"/>
      <c r="AQ715" s="118"/>
      <c r="AR715" s="118"/>
      <c r="AS715" s="19"/>
      <c r="AT715" s="19"/>
      <c r="AU715" s="19"/>
      <c r="AV715" s="19"/>
      <c r="AW715" s="19"/>
      <c r="AX715" s="19"/>
      <c r="AY715" s="19"/>
      <c r="AZ715" s="19"/>
      <c r="BA715" s="19"/>
      <c r="BB715" s="19"/>
      <c r="BF715" s="12"/>
      <c r="BG715" s="12"/>
      <c r="BH715" s="12"/>
      <c r="BI715" s="12"/>
      <c r="BJ715" s="12"/>
      <c r="BK715" s="12"/>
      <c r="BL715" s="12"/>
      <c r="BM715" s="12"/>
      <c r="BN715" s="12"/>
      <c r="BO715" s="12"/>
      <c r="BP715" s="12"/>
      <c r="BQ715" s="12"/>
      <c r="BR715" s="12"/>
      <c r="BS715" s="76"/>
      <c r="BT715" s="76"/>
    </row>
    <row r="716" spans="1:7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18"/>
      <c r="AC716" s="403">
        <v>0</v>
      </c>
      <c r="AD716" s="438">
        <v>1</v>
      </c>
      <c r="AE716" s="438">
        <v>2</v>
      </c>
      <c r="AF716" s="438">
        <v>3</v>
      </c>
      <c r="AG716" s="438">
        <v>4</v>
      </c>
      <c r="AH716" s="438">
        <v>5</v>
      </c>
      <c r="AI716" s="438">
        <v>6</v>
      </c>
      <c r="AJ716" s="438">
        <v>7</v>
      </c>
      <c r="AK716" s="438">
        <v>8</v>
      </c>
      <c r="AL716" s="438">
        <v>9</v>
      </c>
      <c r="AM716" s="438">
        <v>10</v>
      </c>
      <c r="AN716" s="438">
        <v>11</v>
      </c>
      <c r="AO716" s="438">
        <v>12</v>
      </c>
      <c r="AP716" s="438">
        <v>13</v>
      </c>
      <c r="AQ716" s="438">
        <v>14</v>
      </c>
      <c r="AR716" s="439">
        <v>15</v>
      </c>
      <c r="AS716" s="439">
        <v>16</v>
      </c>
      <c r="AT716" s="439">
        <v>17</v>
      </c>
      <c r="AU716" s="439">
        <v>18</v>
      </c>
      <c r="AV716" s="439">
        <v>19</v>
      </c>
      <c r="AW716" s="439">
        <v>20</v>
      </c>
      <c r="AX716" s="19"/>
      <c r="AY716" s="19"/>
      <c r="AZ716" s="19"/>
      <c r="BA716" s="19"/>
      <c r="BB716" s="19"/>
      <c r="BF716" s="12"/>
      <c r="BG716" s="12"/>
      <c r="BH716" s="12"/>
      <c r="BI716" s="12"/>
      <c r="BJ716" s="12"/>
      <c r="BK716" s="12"/>
      <c r="BL716" s="12"/>
      <c r="BM716" s="12"/>
      <c r="BN716" s="12"/>
      <c r="BO716" s="12"/>
      <c r="BP716" s="12"/>
      <c r="BQ716" s="12"/>
      <c r="BR716" s="12"/>
      <c r="BS716" s="76"/>
      <c r="BT716" s="76"/>
    </row>
    <row r="717" spans="1:7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236" t="str">
        <f>$G$71</f>
        <v>MODAL</v>
      </c>
      <c r="AC717" s="441"/>
      <c r="AD717" s="441"/>
      <c r="AE717" s="441"/>
      <c r="AF717" s="441"/>
      <c r="AG717" s="441"/>
      <c r="AH717" s="441"/>
      <c r="AI717" s="441"/>
      <c r="AJ717" s="441"/>
      <c r="AK717" s="441"/>
      <c r="AL717" s="441"/>
      <c r="AM717" s="441"/>
      <c r="AN717" s="441"/>
      <c r="AO717" s="441"/>
      <c r="AP717" s="441"/>
      <c r="AQ717" s="441"/>
      <c r="AR717" s="441"/>
      <c r="AS717" s="19"/>
      <c r="AT717" s="19"/>
      <c r="AU717" s="19"/>
      <c r="AV717" s="19"/>
      <c r="AW717" s="19"/>
      <c r="AX717" s="19"/>
      <c r="AY717" s="19"/>
      <c r="AZ717" s="19"/>
      <c r="BA717" s="19"/>
      <c r="BB717" s="19"/>
      <c r="BF717" s="12"/>
      <c r="BG717" s="12"/>
      <c r="BH717" s="12"/>
      <c r="BI717" s="12"/>
      <c r="BJ717" s="12"/>
      <c r="BK717" s="12"/>
      <c r="BL717" s="12"/>
      <c r="BM717" s="12"/>
      <c r="BN717" s="12"/>
      <c r="BO717" s="12"/>
      <c r="BP717" s="12"/>
      <c r="BQ717" s="12"/>
      <c r="BR717" s="12"/>
      <c r="BS717" s="76"/>
      <c r="BT717" s="76"/>
    </row>
    <row r="718" spans="1:7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235" t="str">
        <f>$G$72</f>
        <v>(R1-R5)</v>
      </c>
      <c r="AC718" s="403">
        <v>-7</v>
      </c>
      <c r="AD718" s="438">
        <v>-6</v>
      </c>
      <c r="AE718" s="438">
        <v>-5</v>
      </c>
      <c r="AF718" s="438">
        <v>-4</v>
      </c>
      <c r="AG718" s="438">
        <v>-3</v>
      </c>
      <c r="AH718" s="438">
        <v>-2</v>
      </c>
      <c r="AI718" s="438">
        <v>-1</v>
      </c>
      <c r="AJ718" s="438">
        <v>0</v>
      </c>
      <c r="AK718" s="438">
        <v>1</v>
      </c>
      <c r="AL718" s="438">
        <v>2</v>
      </c>
      <c r="AM718" s="438">
        <v>3</v>
      </c>
      <c r="AN718" s="438">
        <v>4</v>
      </c>
      <c r="AO718" s="438">
        <v>5</v>
      </c>
      <c r="AP718" s="438">
        <v>6</v>
      </c>
      <c r="AQ718" s="442">
        <v>7</v>
      </c>
      <c r="AR718" s="439">
        <v>8</v>
      </c>
      <c r="AS718" s="19"/>
      <c r="AT718" s="19"/>
      <c r="AU718" s="19"/>
      <c r="AV718" s="19"/>
      <c r="AW718" s="19"/>
      <c r="AX718" s="19"/>
      <c r="AY718" s="19"/>
      <c r="AZ718" s="19"/>
      <c r="BA718" s="19"/>
      <c r="BB718" s="19"/>
      <c r="BF718" s="12"/>
      <c r="BG718" s="12"/>
      <c r="BH718" s="12"/>
      <c r="BI718" s="12"/>
      <c r="BJ718" s="12"/>
      <c r="BK718" s="12"/>
      <c r="BL718" s="12"/>
      <c r="BM718" s="12"/>
      <c r="BN718" s="12"/>
      <c r="BO718" s="12"/>
      <c r="BP718" s="12"/>
      <c r="BQ718" s="12"/>
      <c r="BR718" s="12"/>
      <c r="BS718" s="76"/>
      <c r="BT718" s="76"/>
    </row>
    <row r="719" spans="1:7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443">
        <v>0</v>
      </c>
      <c r="AC719" s="444"/>
      <c r="AD719" s="445"/>
      <c r="AE719" s="445"/>
      <c r="AF719" s="445"/>
      <c r="AG719" s="445"/>
      <c r="AH719" s="445"/>
      <c r="AI719" s="445"/>
      <c r="AJ719" s="446" t="str">
        <f t="array" ref="AJ719">IF($Q73="-","-",COUNT(IF($Q$5:$Q$54=$AB719,IF($H$5:$P$54=AC$716,$H$5:$P$54,"-"),"-"))/$Q73)</f>
        <v>-</v>
      </c>
      <c r="AK719" s="447" t="str">
        <f t="array" ref="AK719">IF($Q73="-","-",COUNT(IF($Q$5:$Q$54=$AB719,IF($H$5:$P$54=AD$716,$H$5:$P$54,"-"),"-"))/$Q73)</f>
        <v>-</v>
      </c>
      <c r="AL719" s="447" t="str">
        <f t="array" ref="AL719">IF($Q73="-","-",COUNT(IF($Q$5:$Q$54=$AB719,IF($H$5:$P$54=AE$716,$H$5:$P$54,"-"),"-"))/$Q73)</f>
        <v>-</v>
      </c>
      <c r="AM719" s="447" t="str">
        <f t="array" ref="AM719">IF($Q73="-","-",COUNT(IF($Q$5:$Q$54=$AB719,IF($H$5:$P$54=AF$716,$H$5:$P$54,"-"),"-"))/$Q73)</f>
        <v>-</v>
      </c>
      <c r="AN719" s="447" t="str">
        <f t="array" ref="AN719">IF($Q73="-","-",COUNT(IF($Q$5:$Q$54=$AB719,IF($H$5:$P$54=AG$716,$H$5:$P$54,"-"),"-"))/$Q73)</f>
        <v>-</v>
      </c>
      <c r="AO719" s="447" t="str">
        <f t="array" ref="AO719">IF($Q73="-","-",COUNT(IF($Q$5:$Q$54=$AB719,IF($H$5:$P$54=AH$716,$H$5:$P$54,"-"),"-"))/$Q73)</f>
        <v>-</v>
      </c>
      <c r="AP719" s="447" t="str">
        <f t="array" ref="AP719">IF($Q73="-","-",COUNT(IF($Q$5:$Q$54=$AB719,IF($H$5:$P$54=AI$716,$H$5:$P$54,"-"),"-"))/$Q73)</f>
        <v>-</v>
      </c>
      <c r="AQ719" s="447" t="str">
        <f t="array" ref="AQ719">IF($Q73="-","-",COUNT(IF($Q$5:$Q$54=$AB719,IF($H$5:$P$54=AJ$716,$H$5:$P$54,"-"),"-"))/$Q73)</f>
        <v>-</v>
      </c>
      <c r="AR719" s="447" t="str">
        <f t="array" ref="AR719">IF($Q73="-","-",COUNT(IF($Q$5:$Q$54=$AB719,IF($H$5:$P$54=AK$716,$H$5:$P$54,"-"),"-"))/$Q73)</f>
        <v>-</v>
      </c>
      <c r="AS719" s="448" t="str">
        <f t="shared" ref="AS719:AS734" si="51">IF(SUM(AC719:AR719)=0,"-",SUM(AC719:AR719))</f>
        <v>-</v>
      </c>
      <c r="AT719" s="19"/>
      <c r="AU719" s="19"/>
      <c r="AV719" s="19"/>
      <c r="AW719" s="19"/>
      <c r="AX719" s="19"/>
      <c r="AY719" s="19"/>
      <c r="AZ719" s="19"/>
      <c r="BA719" s="19"/>
      <c r="BB719" s="19"/>
      <c r="BF719" s="12"/>
      <c r="BG719" s="12"/>
      <c r="BH719" s="12"/>
      <c r="BI719" s="12"/>
      <c r="BJ719" s="12"/>
      <c r="BK719" s="12"/>
      <c r="BL719" s="12"/>
      <c r="BM719" s="12"/>
      <c r="BN719" s="12"/>
      <c r="BO719" s="12"/>
      <c r="BP719" s="12"/>
      <c r="BQ719" s="12"/>
      <c r="BR719" s="12"/>
      <c r="BS719" s="76"/>
      <c r="BT719" s="76"/>
    </row>
    <row r="720" spans="1:7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53">
        <v>1</v>
      </c>
      <c r="AC720" s="449"/>
      <c r="AD720" s="450"/>
      <c r="AE720" s="450"/>
      <c r="AF720" s="450"/>
      <c r="AG720" s="450"/>
      <c r="AH720" s="450"/>
      <c r="AI720" s="451" t="str">
        <f t="array" ref="AI720">IF($Q74="-","-",COUNT(IF($Q$5:$Q$54=$AB720,IF($H$5:$P$54=AC$716,$H$5:$P$54,"-"),"-"))/$Q74)</f>
        <v>-</v>
      </c>
      <c r="AJ720" s="452" t="str">
        <f t="array" ref="AJ720">IF($Q74="-","-",COUNT(IF($Q$5:$Q$54=$AB720,IF($H$5:$P$54=AD$716,$H$5:$P$54,"-"),"-"))/$Q74)</f>
        <v>-</v>
      </c>
      <c r="AK720" s="451" t="str">
        <f t="array" ref="AK720">IF($Q74="-","-",COUNT(IF($Q$5:$Q$54=$AB720,IF($H$5:$P$54=AE$716,$H$5:$P$54,"-"),"-"))/$Q74)</f>
        <v>-</v>
      </c>
      <c r="AL720" s="451" t="str">
        <f t="array" ref="AL720">IF($Q74="-","-",COUNT(IF($Q$5:$Q$54=$AB720,IF($H$5:$P$54=AF$716,$H$5:$P$54,"-"),"-"))/$Q74)</f>
        <v>-</v>
      </c>
      <c r="AM720" s="451" t="str">
        <f t="array" ref="AM720">IF($Q74="-","-",COUNT(IF($Q$5:$Q$54=$AB720,IF($H$5:$P$54=AG$716,$H$5:$P$54,"-"),"-"))/$Q74)</f>
        <v>-</v>
      </c>
      <c r="AN720" s="451" t="str">
        <f t="array" ref="AN720">IF($Q74="-","-",COUNT(IF($Q$5:$Q$54=$AB720,IF($H$5:$P$54=AH$716,$H$5:$P$54,"-"),"-"))/$Q74)</f>
        <v>-</v>
      </c>
      <c r="AO720" s="451" t="str">
        <f t="array" ref="AO720">IF($Q74="-","-",COUNT(IF($Q$5:$Q$54=$AB720,IF($H$5:$P$54=AI$716,$H$5:$P$54,"-"),"-"))/$Q74)</f>
        <v>-</v>
      </c>
      <c r="AP720" s="451" t="str">
        <f t="array" ref="AP720">IF($Q74="-","-",COUNT(IF($Q$5:$Q$54=$AB720,IF($H$5:$P$54=AJ$716,$H$5:$P$54,"-"),"-"))/$Q74)</f>
        <v>-</v>
      </c>
      <c r="AQ720" s="451" t="str">
        <f t="array" ref="AQ720">IF($Q74="-","-",COUNT(IF($Q$5:$Q$54=$AB720,IF($H$5:$P$54=AK$716,$H$5:$P$54,"-"),"-"))/$Q74)</f>
        <v>-</v>
      </c>
      <c r="AR720" s="451" t="str">
        <f t="array" ref="AR720">IF($Q74="-","-",COUNT(IF($Q$5:$Q$54=$AB720,IF($H$5:$P$54=AL$716,$H$5:$P$54,"-"),"-"))/$Q74)</f>
        <v>-</v>
      </c>
      <c r="AS720" s="453" t="str">
        <f t="shared" si="51"/>
        <v>-</v>
      </c>
      <c r="AT720" s="19"/>
      <c r="AU720" s="19"/>
      <c r="AV720" s="19"/>
      <c r="AW720" s="19"/>
      <c r="AX720" s="19"/>
      <c r="AY720" s="19"/>
      <c r="AZ720" s="19"/>
      <c r="BA720" s="19"/>
      <c r="BB720" s="19"/>
      <c r="BF720" s="12"/>
      <c r="BG720" s="12"/>
      <c r="BH720" s="12"/>
      <c r="BI720" s="12"/>
      <c r="BJ720" s="12"/>
      <c r="BK720" s="12"/>
      <c r="BL720" s="12"/>
      <c r="BM720" s="12"/>
      <c r="BN720" s="12"/>
      <c r="BO720" s="12"/>
      <c r="BP720" s="12"/>
      <c r="BQ720" s="12"/>
      <c r="BR720" s="12"/>
      <c r="BS720" s="76"/>
      <c r="BT720" s="76"/>
    </row>
    <row r="721" spans="1:7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53">
        <v>2</v>
      </c>
      <c r="AC721" s="449"/>
      <c r="AD721" s="450"/>
      <c r="AE721" s="450"/>
      <c r="AF721" s="450"/>
      <c r="AG721" s="450"/>
      <c r="AH721" s="451">
        <f t="array" ref="AH721">IF($Q75="-","-",COUNT(IF($Q$5:$Q$54=$AB721,IF($H$5:$P$54=AC$716,$H$5:$P$54,"-"),"-"))/$Q75)</f>
        <v>0</v>
      </c>
      <c r="AI721" s="451">
        <f t="array" ref="AI721">IF($Q75="-","-",COUNT(IF($Q$5:$Q$54=$AB721,IF($H$5:$P$54=AD$716,$H$5:$P$54,"-"),"-"))/$Q75)</f>
        <v>0</v>
      </c>
      <c r="AJ721" s="452">
        <f t="array" ref="AJ721">IF($Q75="-","-",COUNT(IF($Q$5:$Q$54=$AB721,IF($H$5:$P$54=AE$716,$H$5:$P$54,"-"),"-"))/$Q75)</f>
        <v>1</v>
      </c>
      <c r="AK721" s="451">
        <f t="array" ref="AK721">IF($Q75="-","-",COUNT(IF($Q$5:$Q$54=$AB721,IF($H$5:$P$54=AF$716,$H$5:$P$54,"-"),"-"))/$Q75)</f>
        <v>0</v>
      </c>
      <c r="AL721" s="451">
        <f t="array" ref="AL721">IF($Q75="-","-",COUNT(IF($Q$5:$Q$54=$AB721,IF($H$5:$P$54=AG$716,$H$5:$P$54,"-"),"-"))/$Q75)</f>
        <v>0</v>
      </c>
      <c r="AM721" s="451">
        <f t="array" ref="AM721">IF($Q75="-","-",COUNT(IF($Q$5:$Q$54=$AB721,IF($H$5:$P$54=AH$716,$H$5:$P$54,"-"),"-"))/$Q75)</f>
        <v>0</v>
      </c>
      <c r="AN721" s="451">
        <f t="array" ref="AN721">IF($Q75="-","-",COUNT(IF($Q$5:$Q$54=$AB721,IF($H$5:$P$54=AI$716,$H$5:$P$54,"-"),"-"))/$Q75)</f>
        <v>0</v>
      </c>
      <c r="AO721" s="451">
        <f t="array" ref="AO721">IF($Q75="-","-",COUNT(IF($Q$5:$Q$54=$AB721,IF($H$5:$P$54=AJ$716,$H$5:$P$54,"-"),"-"))/$Q75)</f>
        <v>0</v>
      </c>
      <c r="AP721" s="451">
        <f t="array" ref="AP721">IF($Q75="-","-",COUNT(IF($Q$5:$Q$54=$AB721,IF($H$5:$P$54=AK$716,$H$5:$P$54,"-"),"-"))/$Q75)</f>
        <v>0</v>
      </c>
      <c r="AQ721" s="451">
        <f t="array" ref="AQ721">IF($Q75="-","-",COUNT(IF($Q$5:$Q$54=$AB721,IF($H$5:$P$54=AL$716,$H$5:$P$54,"-"),"-"))/$Q75)</f>
        <v>0</v>
      </c>
      <c r="AR721" s="451">
        <f t="array" ref="AR721">IF($Q75="-","-",COUNT(IF($Q$5:$Q$54=$AB721,IF($H$5:$P$54=AM$716,$H$5:$P$54,"-"),"-"))/$Q75)</f>
        <v>0</v>
      </c>
      <c r="AS721" s="453">
        <f t="shared" si="51"/>
        <v>1</v>
      </c>
      <c r="AT721" s="19"/>
      <c r="AU721" s="19"/>
      <c r="AV721" s="19"/>
      <c r="AW721" s="19"/>
      <c r="AX721" s="19"/>
      <c r="AY721" s="19"/>
      <c r="AZ721" s="19"/>
      <c r="BA721" s="19"/>
      <c r="BB721" s="19"/>
      <c r="BF721" s="12"/>
      <c r="BG721" s="12"/>
      <c r="BH721" s="12"/>
      <c r="BI721" s="12"/>
      <c r="BJ721" s="12"/>
      <c r="BK721" s="12"/>
      <c r="BL721" s="12"/>
      <c r="BM721" s="12"/>
      <c r="BN721" s="12"/>
      <c r="BO721" s="12"/>
      <c r="BP721" s="12"/>
      <c r="BQ721" s="12"/>
      <c r="BR721" s="12"/>
      <c r="BS721" s="76"/>
      <c r="BT721" s="76"/>
    </row>
    <row r="722" spans="1:7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53">
        <v>3</v>
      </c>
      <c r="AC722" s="449"/>
      <c r="AD722" s="450"/>
      <c r="AE722" s="450"/>
      <c r="AF722" s="450"/>
      <c r="AG722" s="451">
        <f t="array" ref="AG722">IF($Q76="-","-",COUNT(IF($Q$5:$Q$54=$AB722,IF($H$5:$P$54=AC$716,$H$5:$P$54,"-"),"-"))/$Q76)</f>
        <v>0</v>
      </c>
      <c r="AH722" s="451">
        <f t="array" ref="AH722">IF($Q76="-","-",COUNT(IF($Q$5:$Q$54=$AB722,IF($H$5:$P$54=AD$716,$H$5:$P$54,"-"),"-"))/$Q76)</f>
        <v>0</v>
      </c>
      <c r="AI722" s="451">
        <f t="array" ref="AI722">IF($Q76="-","-",COUNT(IF($Q$5:$Q$54=$AB722,IF($H$5:$P$54=AE$716,$H$5:$P$54,"-"),"-"))/$Q76)</f>
        <v>0</v>
      </c>
      <c r="AJ722" s="452">
        <f t="array" ref="AJ722">IF($Q76="-","-",COUNT(IF($Q$5:$Q$54=$AB722,IF($H$5:$P$54=AF$716,$H$5:$P$54,"-"),"-"))/$Q76)</f>
        <v>0.91666666666666663</v>
      </c>
      <c r="AK722" s="451">
        <f t="array" ref="AK722">IF($Q76="-","-",COUNT(IF($Q$5:$Q$54=$AB722,IF($H$5:$P$54=AG$716,$H$5:$P$54,"-"),"-"))/$Q76)</f>
        <v>8.3333333333333329E-2</v>
      </c>
      <c r="AL722" s="451">
        <f t="array" ref="AL722">IF($Q76="-","-",COUNT(IF($Q$5:$Q$54=$AB722,IF($H$5:$P$54=AH$716,$H$5:$P$54,"-"),"-"))/$Q76)</f>
        <v>0</v>
      </c>
      <c r="AM722" s="451">
        <f t="array" ref="AM722">IF($Q76="-","-",COUNT(IF($Q$5:$Q$54=$AB722,IF($H$5:$P$54=AI$716,$H$5:$P$54,"-"),"-"))/$Q76)</f>
        <v>0</v>
      </c>
      <c r="AN722" s="451">
        <f t="array" ref="AN722">IF($Q76="-","-",COUNT(IF($Q$5:$Q$54=$AB722,IF($H$5:$P$54=AJ$716,$H$5:$P$54,"-"),"-"))/$Q76)</f>
        <v>0</v>
      </c>
      <c r="AO722" s="451">
        <f t="array" ref="AO722">IF($Q76="-","-",COUNT(IF($Q$5:$Q$54=$AB722,IF($H$5:$P$54=AK$716,$H$5:$P$54,"-"),"-"))/$Q76)</f>
        <v>0</v>
      </c>
      <c r="AP722" s="451">
        <f t="array" ref="AP722">IF($Q76="-","-",COUNT(IF($Q$5:$Q$54=$AB722,IF($H$5:$P$54=AL$716,$H$5:$P$54,"-"),"-"))/$Q76)</f>
        <v>0</v>
      </c>
      <c r="AQ722" s="451">
        <f t="array" ref="AQ722">IF($Q76="-","-",COUNT(IF($Q$5:$Q$54=$AB722,IF($H$5:$P$54=AM$716,$H$5:$P$54,"-"),"-"))/$Q76)</f>
        <v>0</v>
      </c>
      <c r="AR722" s="451">
        <f t="array" ref="AR722">IF($Q76="-","-",COUNT(IF($Q$5:$Q$54=$AB722,IF($H$5:$P$54=AN$716,$H$5:$P$54,"-"),"-"))/$Q76)</f>
        <v>0</v>
      </c>
      <c r="AS722" s="453">
        <f t="shared" si="51"/>
        <v>1</v>
      </c>
      <c r="AT722" s="19"/>
      <c r="AU722" s="19"/>
      <c r="AV722" s="19"/>
      <c r="AW722" s="19"/>
      <c r="AX722" s="19"/>
      <c r="AY722" s="19"/>
      <c r="AZ722" s="19"/>
      <c r="BA722" s="19"/>
      <c r="BB722" s="19"/>
      <c r="BF722" s="12"/>
      <c r="BG722" s="12"/>
      <c r="BH722" s="12"/>
      <c r="BI722" s="12"/>
      <c r="BJ722" s="12"/>
      <c r="BK722" s="12"/>
      <c r="BL722" s="12"/>
      <c r="BM722" s="12"/>
      <c r="BN722" s="12"/>
      <c r="BO722" s="12"/>
      <c r="BP722" s="12"/>
      <c r="BQ722" s="12"/>
      <c r="BR722" s="12"/>
      <c r="BS722" s="76"/>
      <c r="BT722" s="76"/>
    </row>
    <row r="723" spans="1:7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53">
        <v>4</v>
      </c>
      <c r="AC723" s="449"/>
      <c r="AD723" s="450"/>
      <c r="AE723" s="450"/>
      <c r="AF723" s="451">
        <f t="array" ref="AF723">IF($Q77="-","-",COUNT(IF($Q$5:$Q$54=$AB723,IF($H$5:$P$54=AC$716,$H$5:$P$54,"-"),"-"))/$Q77)</f>
        <v>0</v>
      </c>
      <c r="AG723" s="451">
        <f t="array" ref="AG723">IF($Q77="-","-",COUNT(IF($Q$5:$Q$54=$AB723,IF($H$5:$P$54=AD$716,$H$5:$P$54,"-"),"-"))/$Q77)</f>
        <v>0</v>
      </c>
      <c r="AH723" s="451">
        <f t="array" ref="AH723">IF($Q77="-","-",COUNT(IF($Q$5:$Q$54=$AB723,IF($H$5:$P$54=AE$716,$H$5:$P$54,"-"),"-"))/$Q77)</f>
        <v>0</v>
      </c>
      <c r="AI723" s="451">
        <f t="array" ref="AI723">IF($Q77="-","-",COUNT(IF($Q$5:$Q$54=$AB723,IF($H$5:$P$54=AF$716,$H$5:$P$54,"-"),"-"))/$Q77)</f>
        <v>1.8867924528301886E-2</v>
      </c>
      <c r="AJ723" s="452">
        <f t="array" ref="AJ723">IF($Q77="-","-",COUNT(IF($Q$5:$Q$54=$AB723,IF($H$5:$P$54=AG$716,$H$5:$P$54,"-"),"-"))/$Q77)</f>
        <v>0.94339622641509435</v>
      </c>
      <c r="AK723" s="451">
        <f t="array" ref="AK723">IF($Q77="-","-",COUNT(IF($Q$5:$Q$54=$AB723,IF($H$5:$P$54=AH$716,$H$5:$P$54,"-"),"-"))/$Q77)</f>
        <v>3.7735849056603772E-2</v>
      </c>
      <c r="AL723" s="451">
        <f t="array" ref="AL723">IF($Q77="-","-",COUNT(IF($Q$5:$Q$54=$AB723,IF($H$5:$P$54=AI$716,$H$5:$P$54,"-"),"-"))/$Q77)</f>
        <v>0</v>
      </c>
      <c r="AM723" s="451">
        <f t="array" ref="AM723">IF($Q77="-","-",COUNT(IF($Q$5:$Q$54=$AB723,IF($H$5:$P$54=AJ$716,$H$5:$P$54,"-"),"-"))/$Q77)</f>
        <v>0</v>
      </c>
      <c r="AN723" s="451">
        <f t="array" ref="AN723">IF($Q77="-","-",COUNT(IF($Q$5:$Q$54=$AB723,IF($H$5:$P$54=AK$716,$H$5:$P$54,"-"),"-"))/$Q77)</f>
        <v>0</v>
      </c>
      <c r="AO723" s="451">
        <f t="array" ref="AO723">IF($Q77="-","-",COUNT(IF($Q$5:$Q$54=$AB723,IF($H$5:$P$54=AL$716,$H$5:$P$54,"-"),"-"))/$Q77)</f>
        <v>0</v>
      </c>
      <c r="AP723" s="451">
        <f t="array" ref="AP723">IF($Q77="-","-",COUNT(IF($Q$5:$Q$54=$AB723,IF($H$5:$P$54=AM$716,$H$5:$P$54,"-"),"-"))/$Q77)</f>
        <v>0</v>
      </c>
      <c r="AQ723" s="451">
        <f t="array" ref="AQ723">IF($Q77="-","-",COUNT(IF($Q$5:$Q$54=$AB723,IF($H$5:$P$54=AN$716,$H$5:$P$54,"-"),"-"))/$Q77)</f>
        <v>0</v>
      </c>
      <c r="AR723" s="451">
        <f t="array" ref="AR723">IF($Q77="-","-",COUNT(IF($Q$5:$Q$54=$AB723,IF($H$5:$P$54=AO$716,$H$5:$P$54,"-"),"-"))/$Q77)</f>
        <v>0</v>
      </c>
      <c r="AS723" s="453">
        <f t="shared" si="51"/>
        <v>1</v>
      </c>
      <c r="AT723" s="19"/>
      <c r="AU723" s="19"/>
      <c r="AV723" s="19"/>
      <c r="AW723" s="19"/>
      <c r="AX723" s="19"/>
      <c r="AY723" s="19"/>
      <c r="AZ723" s="19"/>
      <c r="BA723" s="19"/>
      <c r="BB723" s="19"/>
      <c r="BF723" s="12"/>
      <c r="BG723" s="12"/>
      <c r="BH723" s="12"/>
      <c r="BI723" s="12"/>
      <c r="BJ723" s="12"/>
      <c r="BK723" s="12"/>
      <c r="BL723" s="12"/>
      <c r="BM723" s="12"/>
      <c r="BN723" s="12"/>
      <c r="BO723" s="12"/>
      <c r="BP723" s="12"/>
      <c r="BQ723" s="12"/>
      <c r="BR723" s="12"/>
      <c r="BS723" s="76"/>
      <c r="BT723" s="76"/>
    </row>
    <row r="724" spans="1:7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53">
        <v>5</v>
      </c>
      <c r="AC724" s="449"/>
      <c r="AD724" s="450"/>
      <c r="AE724" s="451">
        <f t="array" ref="AE724">IF($Q78="-","-",COUNT(IF($Q$5:$Q$54=$AB724,IF($H$5:$P$54=AC$716,$H$5:$P$54,"-"),"-"))/$Q78)</f>
        <v>0</v>
      </c>
      <c r="AF724" s="451">
        <f t="array" ref="AF724">IF($Q78="-","-",COUNT(IF($Q$5:$Q$54=$AB724,IF($H$5:$P$54=AD$716,$H$5:$P$54,"-"),"-"))/$Q78)</f>
        <v>0</v>
      </c>
      <c r="AG724" s="451">
        <f t="array" ref="AG724">IF($Q78="-","-",COUNT(IF($Q$5:$Q$54=$AB724,IF($H$5:$P$54=AE$716,$H$5:$P$54,"-"),"-"))/$Q78)</f>
        <v>0</v>
      </c>
      <c r="AH724" s="451">
        <f t="array" ref="AH724">IF($Q78="-","-",COUNT(IF($Q$5:$Q$54=$AB724,IF($H$5:$P$54=AF$716,$H$5:$P$54,"-"),"-"))/$Q78)</f>
        <v>0</v>
      </c>
      <c r="AI724" s="451">
        <f t="array" ref="AI724">IF($Q78="-","-",COUNT(IF($Q$5:$Q$54=$AB724,IF($H$5:$P$54=AG$716,$H$5:$P$54,"-"),"-"))/$Q78)</f>
        <v>0</v>
      </c>
      <c r="AJ724" s="452">
        <f t="array" ref="AJ724">IF($Q78="-","-",COUNT(IF($Q$5:$Q$54=$AB724,IF($H$5:$P$54=AH$716,$H$5:$P$54,"-"),"-"))/$Q78)</f>
        <v>0.97777777777777775</v>
      </c>
      <c r="AK724" s="451">
        <f t="array" ref="AK724">IF($Q78="-","-",COUNT(IF($Q$5:$Q$54=$AB724,IF($H$5:$P$54=AI$716,$H$5:$P$54,"-"),"-"))/$Q78)</f>
        <v>2.2222222222222223E-2</v>
      </c>
      <c r="AL724" s="451">
        <f t="array" ref="AL724">IF($Q78="-","-",COUNT(IF($Q$5:$Q$54=$AB724,IF($H$5:$P$54=AJ$716,$H$5:$P$54,"-"),"-"))/$Q78)</f>
        <v>0</v>
      </c>
      <c r="AM724" s="451">
        <f t="array" ref="AM724">IF($Q78="-","-",COUNT(IF($Q$5:$Q$54=$AB724,IF($H$5:$P$54=AK$716,$H$5:$P$54,"-"),"-"))/$Q78)</f>
        <v>0</v>
      </c>
      <c r="AN724" s="451">
        <f t="array" ref="AN724">IF($Q78="-","-",COUNT(IF($Q$5:$Q$54=$AB724,IF($H$5:$P$54=AL$716,$H$5:$P$54,"-"),"-"))/$Q78)</f>
        <v>0</v>
      </c>
      <c r="AO724" s="451">
        <f t="array" ref="AO724">IF($Q78="-","-",COUNT(IF($Q$5:$Q$54=$AB724,IF($H$5:$P$54=AM$716,$H$5:$P$54,"-"),"-"))/$Q78)</f>
        <v>0</v>
      </c>
      <c r="AP724" s="451">
        <f t="array" ref="AP724">IF($Q78="-","-",COUNT(IF($Q$5:$Q$54=$AB724,IF($H$5:$P$54=AN$716,$H$5:$P$54,"-"),"-"))/$Q78)</f>
        <v>0</v>
      </c>
      <c r="AQ724" s="451">
        <f t="array" ref="AQ724">IF($Q78="-","-",COUNT(IF($Q$5:$Q$54=$AB724,IF($H$5:$P$54=AO$716,$H$5:$P$54,"-"),"-"))/$Q78)</f>
        <v>0</v>
      </c>
      <c r="AR724" s="451">
        <f t="array" ref="AR724">IF($Q78="-","-",COUNT(IF($Q$5:$Q$54=$AB724,IF($H$5:$P$54=AP$716,$H$5:$P$54,"-"),"-"))/$Q78)</f>
        <v>0</v>
      </c>
      <c r="AS724" s="453">
        <f t="shared" si="51"/>
        <v>1</v>
      </c>
      <c r="AT724" s="19"/>
      <c r="AU724" s="19"/>
      <c r="AV724" s="19"/>
      <c r="AW724" s="19"/>
      <c r="AX724" s="19"/>
      <c r="AY724" s="19"/>
      <c r="AZ724" s="19"/>
      <c r="BA724" s="19"/>
      <c r="BB724" s="19"/>
      <c r="BF724" s="12"/>
      <c r="BG724" s="12"/>
      <c r="BH724" s="12"/>
      <c r="BI724" s="12"/>
      <c r="BJ724" s="12"/>
      <c r="BK724" s="12"/>
      <c r="BL724" s="12"/>
      <c r="BM724" s="12"/>
      <c r="BN724" s="12"/>
      <c r="BO724" s="12"/>
      <c r="BP724" s="12"/>
      <c r="BQ724" s="12"/>
      <c r="BR724" s="12"/>
      <c r="BS724" s="76"/>
      <c r="BT724" s="76"/>
    </row>
    <row r="725" spans="1:7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53">
        <v>6</v>
      </c>
      <c r="AC725" s="449"/>
      <c r="AD725" s="451">
        <f t="array" ref="AD725">IF($Q79="-","-",COUNT(IF($Q$5:$Q$54=$AB725,IF($H$5:$P$54=AC$716,$H$5:$P$54,"-"),"-"))/$Q79)</f>
        <v>0</v>
      </c>
      <c r="AE725" s="451">
        <f t="array" ref="AE725">IF($Q79="-","-",COUNT(IF($Q$5:$Q$54=$AB725,IF($H$5:$P$54=AD$716,$H$5:$P$54,"-"),"-"))/$Q79)</f>
        <v>0</v>
      </c>
      <c r="AF725" s="451">
        <f t="array" ref="AF725">IF($Q79="-","-",COUNT(IF($Q$5:$Q$54=$AB725,IF($H$5:$P$54=AE$716,$H$5:$P$54,"-"),"-"))/$Q79)</f>
        <v>0</v>
      </c>
      <c r="AG725" s="451">
        <f t="array" ref="AG725">IF($Q79="-","-",COUNT(IF($Q$5:$Q$54=$AB725,IF($H$5:$P$54=AF$716,$H$5:$P$54,"-"),"-"))/$Q79)</f>
        <v>0</v>
      </c>
      <c r="AH725" s="451">
        <f t="array" ref="AH725">IF($Q79="-","-",COUNT(IF($Q$5:$Q$54=$AB725,IF($H$5:$P$54=AG$716,$H$5:$P$54,"-"),"-"))/$Q79)</f>
        <v>0</v>
      </c>
      <c r="AI725" s="451">
        <f t="array" ref="AI725">IF($Q79="-","-",COUNT(IF($Q$5:$Q$54=$AB725,IF($H$5:$P$54=AH$716,$H$5:$P$54,"-"),"-"))/$Q79)</f>
        <v>3.7037037037037035E-2</v>
      </c>
      <c r="AJ725" s="452">
        <f t="array" ref="AJ725">IF($Q79="-","-",COUNT(IF($Q$5:$Q$54=$AB725,IF($H$5:$P$54=AI$716,$H$5:$P$54,"-"),"-"))/$Q79)</f>
        <v>0.95061728395061729</v>
      </c>
      <c r="AK725" s="451">
        <f t="array" ref="AK725">IF($Q79="-","-",COUNT(IF($Q$5:$Q$54=$AB725,IF($H$5:$P$54=AJ$716,$H$5:$P$54,"-"),"-"))/$Q79)</f>
        <v>1.2345679012345678E-2</v>
      </c>
      <c r="AL725" s="451">
        <f t="array" ref="AL725">IF($Q79="-","-",COUNT(IF($Q$5:$Q$54=$AB725,IF($H$5:$P$54=AK$716,$H$5:$P$54,"-"),"-"))/$Q79)</f>
        <v>0</v>
      </c>
      <c r="AM725" s="451">
        <f t="array" ref="AM725">IF($Q79="-","-",COUNT(IF($Q$5:$Q$54=$AB725,IF($H$5:$P$54=AL$716,$H$5:$P$54,"-"),"-"))/$Q79)</f>
        <v>0</v>
      </c>
      <c r="AN725" s="451">
        <f t="array" ref="AN725">IF($Q79="-","-",COUNT(IF($Q$5:$Q$54=$AB725,IF($H$5:$P$54=AM$716,$H$5:$P$54,"-"),"-"))/$Q79)</f>
        <v>0</v>
      </c>
      <c r="AO725" s="451">
        <f t="array" ref="AO725">IF($Q79="-","-",COUNT(IF($Q$5:$Q$54=$AB725,IF($H$5:$P$54=AN$716,$H$5:$P$54,"-"),"-"))/$Q79)</f>
        <v>0</v>
      </c>
      <c r="AP725" s="451">
        <f t="array" ref="AP725">IF($Q79="-","-",COUNT(IF($Q$5:$Q$54=$AB725,IF($H$5:$P$54=AO$716,$H$5:$P$54,"-"),"-"))/$Q79)</f>
        <v>0</v>
      </c>
      <c r="AQ725" s="451">
        <f t="array" ref="AQ725">IF($Q79="-","-",COUNT(IF($Q$5:$Q$54=$AB725,IF($H$5:$P$54=AP$716,$H$5:$P$54,"-"),"-"))/$Q79)</f>
        <v>0</v>
      </c>
      <c r="AR725" s="451">
        <f t="array" ref="AR725">IF($Q79="-","-",COUNT(IF($Q$5:$Q$54=$AB725,IF($H$5:$P$54=AQ$716,$H$5:$P$54,"-"),"-"))/$Q79)</f>
        <v>0</v>
      </c>
      <c r="AS725" s="453">
        <f t="shared" si="51"/>
        <v>1</v>
      </c>
      <c r="AT725" s="19"/>
      <c r="AU725" s="19"/>
      <c r="AV725" s="19"/>
      <c r="AW725" s="19"/>
      <c r="AX725" s="19"/>
      <c r="AY725" s="19"/>
      <c r="AZ725" s="19"/>
      <c r="BA725" s="19"/>
      <c r="BB725" s="19"/>
      <c r="BF725" s="12"/>
      <c r="BG725" s="12"/>
      <c r="BH725" s="12"/>
      <c r="BI725" s="12"/>
      <c r="BJ725" s="12"/>
      <c r="BK725" s="12"/>
      <c r="BL725" s="12"/>
      <c r="BM725" s="12"/>
      <c r="BN725" s="12"/>
      <c r="BO725" s="12"/>
      <c r="BP725" s="12"/>
      <c r="BQ725" s="12"/>
      <c r="BR725" s="12"/>
      <c r="BS725" s="76"/>
      <c r="BT725" s="76"/>
    </row>
    <row r="726" spans="1:7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53">
        <v>7</v>
      </c>
      <c r="AC726" s="454">
        <f t="array" ref="AC726">IF($Q80="-","-",COUNT(IF($Q$5:$Q$54=$AB726,IF($H$5:$P$54=AC$716,$H$5:$P$54,"-"),"-"))/$Q80)</f>
        <v>0</v>
      </c>
      <c r="AD726" s="451">
        <f t="array" ref="AD726">IF($Q80="-","-",COUNT(IF($Q$5:$Q$54=$AB726,IF($H$5:$P$54=AD$716,$H$5:$P$54,"-"),"-"))/$Q80)</f>
        <v>0</v>
      </c>
      <c r="AE726" s="451">
        <f t="array" ref="AE726">IF($Q80="-","-",COUNT(IF($Q$5:$Q$54=$AB726,IF($H$5:$P$54=AE$716,$H$5:$P$54,"-"),"-"))/$Q80)</f>
        <v>0</v>
      </c>
      <c r="AF726" s="451">
        <f t="array" ref="AF726">IF($Q80="-","-",COUNT(IF($Q$5:$Q$54=$AB726,IF($H$5:$P$54=AF$716,$H$5:$P$54,"-"),"-"))/$Q80)</f>
        <v>0</v>
      </c>
      <c r="AG726" s="451">
        <f t="array" ref="AG726">IF($Q80="-","-",COUNT(IF($Q$5:$Q$54=$AB726,IF($H$5:$P$54=AG$716,$H$5:$P$54,"-"),"-"))/$Q80)</f>
        <v>0</v>
      </c>
      <c r="AH726" s="451">
        <f t="array" ref="AH726">IF($Q80="-","-",COUNT(IF($Q$5:$Q$54=$AB726,IF($H$5:$P$54=AH$716,$H$5:$P$54,"-"),"-"))/$Q80)</f>
        <v>0</v>
      </c>
      <c r="AI726" s="451">
        <f t="array" ref="AI726">IF($Q80="-","-",COUNT(IF($Q$5:$Q$54=$AB726,IF($H$5:$P$54=AI$716,$H$5:$P$54,"-"),"-"))/$Q80)</f>
        <v>3.1746031746031744E-2</v>
      </c>
      <c r="AJ726" s="452">
        <f t="array" ref="AJ726">IF($Q80="-","-",COUNT(IF($Q$5:$Q$54=$AB726,IF($H$5:$P$54=AJ$716,$H$5:$P$54,"-"),"-"))/$Q80)</f>
        <v>0.96825396825396826</v>
      </c>
      <c r="AK726" s="451">
        <f t="array" ref="AK726">IF($Q80="-","-",COUNT(IF($Q$5:$Q$54=$AB726,IF($H$5:$P$54=AK$716,$H$5:$P$54,"-"),"-"))/$Q80)</f>
        <v>0</v>
      </c>
      <c r="AL726" s="451">
        <f t="array" ref="AL726">IF($Q80="-","-",COUNT(IF($Q$5:$Q$54=$AB726,IF($H$5:$P$54=AL$716,$H$5:$P$54,"-"),"-"))/$Q80)</f>
        <v>0</v>
      </c>
      <c r="AM726" s="451">
        <f t="array" ref="AM726">IF($Q80="-","-",COUNT(IF($Q$5:$Q$54=$AB726,IF($H$5:$P$54=AM$716,$H$5:$P$54,"-"),"-"))/$Q80)</f>
        <v>0</v>
      </c>
      <c r="AN726" s="451">
        <f t="array" ref="AN726">IF($Q80="-","-",COUNT(IF($Q$5:$Q$54=$AB726,IF($H$5:$P$54=AN$716,$H$5:$P$54,"-"),"-"))/$Q80)</f>
        <v>0</v>
      </c>
      <c r="AO726" s="451">
        <f t="array" ref="AO726">IF($Q80="-","-",COUNT(IF($Q$5:$Q$54=$AB726,IF($H$5:$P$54=AO$716,$H$5:$P$54,"-"),"-"))/$Q80)</f>
        <v>0</v>
      </c>
      <c r="AP726" s="451">
        <f t="array" ref="AP726">IF($Q80="-","-",COUNT(IF($Q$5:$Q$54=$AB726,IF($H$5:$P$54=AP$716,$H$5:$P$54,"-"),"-"))/$Q80)</f>
        <v>0</v>
      </c>
      <c r="AQ726" s="451">
        <f t="array" ref="AQ726">IF($Q80="-","-",COUNT(IF($Q$5:$Q$54=$AB726,IF($H$5:$P$54=AQ$716,$H$5:$P$54,"-"),"-"))/$Q80)</f>
        <v>0</v>
      </c>
      <c r="AR726" s="451">
        <f t="array" ref="AR726">IF($Q80="-","-",COUNT(IF($Q$5:$Q$54=$AB726,IF($H$5:$P$54=AR$716,$H$5:$P$54,"-"),"-"))/$Q80)</f>
        <v>0</v>
      </c>
      <c r="AS726" s="453">
        <f t="shared" si="51"/>
        <v>1</v>
      </c>
      <c r="AT726" s="19"/>
      <c r="AU726" s="19"/>
      <c r="AV726" s="19"/>
      <c r="AW726" s="19"/>
      <c r="AX726" s="19"/>
      <c r="AY726" s="19"/>
      <c r="AZ726" s="19"/>
      <c r="BA726" s="19"/>
      <c r="BB726" s="19"/>
      <c r="BF726" s="12"/>
      <c r="BG726" s="12"/>
      <c r="BH726" s="12"/>
      <c r="BI726" s="12"/>
      <c r="BJ726" s="12"/>
      <c r="BK726" s="12"/>
      <c r="BL726" s="12"/>
      <c r="BM726" s="12"/>
      <c r="BN726" s="12"/>
      <c r="BO726" s="12"/>
      <c r="BP726" s="12"/>
      <c r="BQ726" s="12"/>
      <c r="BR726" s="12"/>
      <c r="BS726" s="76"/>
      <c r="BT726" s="76"/>
    </row>
    <row r="727" spans="1:7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53">
        <v>8</v>
      </c>
      <c r="AC727" s="454">
        <f t="array" ref="AC727">IF($Q81="-","-",COUNT(IF($Q$5:$Q$54=$AB727,IF($H$5:$P$54=AD$716,$H$5:$P$54,"-"),"-"))/$Q81)</f>
        <v>0</v>
      </c>
      <c r="AD727" s="451">
        <f t="array" ref="AD727">IF($Q81="-","-",COUNT(IF($Q$5:$Q$54=$AB727,IF($H$5:$P$54=AE$716,$H$5:$P$54,"-"),"-"))/$Q81)</f>
        <v>0</v>
      </c>
      <c r="AE727" s="451">
        <f t="array" ref="AE727">IF($Q81="-","-",COUNT(IF($Q$5:$Q$54=$AB727,IF($H$5:$P$54=AF$716,$H$5:$P$54,"-"),"-"))/$Q81)</f>
        <v>0</v>
      </c>
      <c r="AF727" s="451">
        <f t="array" ref="AF727">IF($Q81="-","-",COUNT(IF($Q$5:$Q$54=$AB727,IF($H$5:$P$54=AG$716,$H$5:$P$54,"-"),"-"))/$Q81)</f>
        <v>0</v>
      </c>
      <c r="AG727" s="451">
        <f t="array" ref="AG727">IF($Q81="-","-",COUNT(IF($Q$5:$Q$54=$AB727,IF($H$5:$P$54=AH$716,$H$5:$P$54,"-"),"-"))/$Q81)</f>
        <v>0</v>
      </c>
      <c r="AH727" s="451">
        <f t="array" ref="AH727">IF($Q81="-","-",COUNT(IF($Q$5:$Q$54=$AB727,IF($H$5:$P$54=AI$716,$H$5:$P$54,"-"),"-"))/$Q81)</f>
        <v>0</v>
      </c>
      <c r="AI727" s="451">
        <f t="array" ref="AI727">IF($Q81="-","-",COUNT(IF($Q$5:$Q$54=$AB727,IF($H$5:$P$54=AJ$716,$H$5:$P$54,"-"),"-"))/$Q81)</f>
        <v>8.3333333333333329E-2</v>
      </c>
      <c r="AJ727" s="452">
        <f t="array" ref="AJ727">IF($Q81="-","-",COUNT(IF($Q$5:$Q$54=$AB727,IF($H$5:$P$54=AK$716,$H$5:$P$54,"-"),"-"))/$Q81)</f>
        <v>0.88888888888888884</v>
      </c>
      <c r="AK727" s="451">
        <f t="array" ref="AK727">IF($Q81="-","-",COUNT(IF($Q$5:$Q$54=$AB727,IF($H$5:$P$54=AL$716,$H$5:$P$54,"-"),"-"))/$Q81)</f>
        <v>2.7777777777777776E-2</v>
      </c>
      <c r="AL727" s="451">
        <f t="array" ref="AL727">IF($Q81="-","-",COUNT(IF($Q$5:$Q$54=$AB727,IF($H$5:$P$54=AM$716,$H$5:$P$54,"-"),"-"))/$Q81)</f>
        <v>0</v>
      </c>
      <c r="AM727" s="451">
        <f t="array" ref="AM727">IF($Q81="-","-",COUNT(IF($Q$5:$Q$54=$AB727,IF($H$5:$P$54=AN$716,$H$5:$P$54,"-"),"-"))/$Q81)</f>
        <v>0</v>
      </c>
      <c r="AN727" s="451">
        <f t="array" ref="AN727">IF($Q81="-","-",COUNT(IF($Q$5:$Q$54=$AB727,IF($H$5:$P$54=AO$716,$H$5:$P$54,"-"),"-"))/$Q81)</f>
        <v>0</v>
      </c>
      <c r="AO727" s="451">
        <f t="array" ref="AO727">IF($Q81="-","-",COUNT(IF($Q$5:$Q$54=$AB727,IF($H$5:$P$54=AP$716,$H$5:$P$54,"-"),"-"))/$Q81)</f>
        <v>0</v>
      </c>
      <c r="AP727" s="451">
        <f t="array" ref="AP727">IF($Q81="-","-",COUNT(IF($Q$5:$Q$54=$AB727,IF($H$5:$P$54=AQ$716,$H$5:$P$54,"-"),"-"))/$Q81)</f>
        <v>0</v>
      </c>
      <c r="AQ727" s="451">
        <f t="array" ref="AQ727">IF($Q81="-","-",COUNT(IF($Q$5:$Q$54=$AB727,IF($H$5:$P$54=AR$716,$H$5:$P$54,"-"),"-"))/$Q81)</f>
        <v>0</v>
      </c>
      <c r="AR727" s="451">
        <f t="array" ref="AR727">IF($Q81="-","-",COUNT(IF($Q$5:$Q$54=$AB727,IF($H$5:$P$54=AS$716,$H$5:$P$54,"-"),"-"))/$Q81)</f>
        <v>0</v>
      </c>
      <c r="AS727" s="453">
        <f t="shared" si="51"/>
        <v>1</v>
      </c>
      <c r="AT727" s="19"/>
      <c r="AU727" s="19"/>
      <c r="AV727" s="19"/>
      <c r="AW727" s="19"/>
      <c r="AX727" s="19"/>
      <c r="AY727" s="19"/>
      <c r="AZ727" s="19"/>
      <c r="BA727" s="19"/>
      <c r="BB727" s="19"/>
      <c r="BF727" s="12"/>
      <c r="BG727" s="12"/>
      <c r="BH727" s="12"/>
      <c r="BI727" s="12"/>
      <c r="BJ727" s="12"/>
      <c r="BK727" s="12"/>
      <c r="BL727" s="12"/>
      <c r="BM727" s="12"/>
      <c r="BN727" s="12"/>
      <c r="BO727" s="12"/>
      <c r="BP727" s="12"/>
      <c r="BQ727" s="12"/>
      <c r="BR727" s="12"/>
      <c r="BS727" s="76"/>
      <c r="BT727" s="76"/>
    </row>
    <row r="728" spans="1:7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53">
        <v>9</v>
      </c>
      <c r="AC728" s="454">
        <f t="array" ref="AC728">IF($Q82="-","-",COUNT(IF($Q$5:$Q$54=$AB728,IF($H$5:$P$54=AE$716,$H$5:$P$54,"-"),"-"))/$Q82)</f>
        <v>0</v>
      </c>
      <c r="AD728" s="451">
        <f t="array" ref="AD728">IF($Q82="-","-",COUNT(IF($Q$5:$Q$54=$AB728,IF($H$5:$P$54=AF$716,$H$5:$P$54,"-"),"-"))/$Q82)</f>
        <v>0</v>
      </c>
      <c r="AE728" s="451">
        <f t="array" ref="AE728">IF($Q82="-","-",COUNT(IF($Q$5:$Q$54=$AB728,IF($H$5:$P$54=AG$716,$H$5:$P$54,"-"),"-"))/$Q82)</f>
        <v>0</v>
      </c>
      <c r="AF728" s="451">
        <f t="array" ref="AF728">IF($Q82="-","-",COUNT(IF($Q$5:$Q$54=$AB728,IF($H$5:$P$54=AH$716,$H$5:$P$54,"-"),"-"))/$Q82)</f>
        <v>0</v>
      </c>
      <c r="AG728" s="451">
        <f t="array" ref="AG728">IF($Q82="-","-",COUNT(IF($Q$5:$Q$54=$AB728,IF($H$5:$P$54=AI$716,$H$5:$P$54,"-"),"-"))/$Q82)</f>
        <v>0</v>
      </c>
      <c r="AH728" s="451">
        <f t="array" ref="AH728">IF($Q82="-","-",COUNT(IF($Q$5:$Q$54=$AB728,IF($H$5:$P$54=AJ$716,$H$5:$P$54,"-"),"-"))/$Q82)</f>
        <v>0</v>
      </c>
      <c r="AI728" s="451">
        <f t="array" ref="AI728">IF($Q82="-","-",COUNT(IF($Q$5:$Q$54=$AB728,IF($H$5:$P$54=AK$716,$H$5:$P$54,"-"),"-"))/$Q82)</f>
        <v>0.1111111111111111</v>
      </c>
      <c r="AJ728" s="452">
        <f t="array" ref="AJ728">IF($Q82="-","-",COUNT(IF($Q$5:$Q$54=$AB728,IF($H$5:$P$54=AL$716,$H$5:$P$54,"-"),"-"))/$Q82)</f>
        <v>0.72222222222222221</v>
      </c>
      <c r="AK728" s="451">
        <f t="array" ref="AK728">IF($Q82="-","-",COUNT(IF($Q$5:$Q$54=$AB728,IF($H$5:$P$54=AM$716,$H$5:$P$54,"-"),"-"))/$Q82)</f>
        <v>0.16666666666666666</v>
      </c>
      <c r="AL728" s="451">
        <f t="array" ref="AL728">IF($Q82="-","-",COUNT(IF($Q$5:$Q$54=$AB728,IF($H$5:$P$54=AN$716,$H$5:$P$54,"-"),"-"))/$Q82)</f>
        <v>0</v>
      </c>
      <c r="AM728" s="451">
        <f t="array" ref="AM728">IF($Q82="-","-",COUNT(IF($Q$5:$Q$54=$AB728,IF($H$5:$P$54=AO$716,$H$5:$P$54,"-"),"-"))/$Q82)</f>
        <v>0</v>
      </c>
      <c r="AN728" s="451">
        <f t="array" ref="AN728">IF($Q82="-","-",COUNT(IF($Q$5:$Q$54=$AB728,IF($H$5:$P$54=AP$716,$H$5:$P$54,"-"),"-"))/$Q82)</f>
        <v>0</v>
      </c>
      <c r="AO728" s="451">
        <f t="array" ref="AO728">IF($Q82="-","-",COUNT(IF($Q$5:$Q$54=$AB728,IF($H$5:$P$54=AQ$716,$H$5:$P$54,"-"),"-"))/$Q82)</f>
        <v>0</v>
      </c>
      <c r="AP728" s="451">
        <f t="array" ref="AP728">IF($Q82="-","-",COUNT(IF($Q$5:$Q$54=$AB728,IF($H$5:$P$54=AR$716,$H$5:$P$54,"-"),"-"))/$Q82)</f>
        <v>0</v>
      </c>
      <c r="AQ728" s="451">
        <f t="array" ref="AQ728">IF($Q82="-","-",COUNT(IF($Q$5:$Q$54=$AB728,IF($H$5:$P$54=AS$716,$H$5:$P$54,"-"),"-"))/$Q82)</f>
        <v>0</v>
      </c>
      <c r="AR728" s="451">
        <f t="array" ref="AR728">IF($Q82="-","-",COUNT(IF($Q$5:$Q$54=$AB728,IF($H$5:$P$54=AT$716,$H$5:$P$54,"-"),"-"))/$Q82)</f>
        <v>0</v>
      </c>
      <c r="AS728" s="453">
        <f t="shared" si="51"/>
        <v>0.99999999999999989</v>
      </c>
      <c r="AT728" s="19"/>
      <c r="AU728" s="19"/>
      <c r="AV728" s="19"/>
      <c r="AW728" s="19"/>
      <c r="AX728" s="19"/>
      <c r="AY728" s="19"/>
      <c r="AZ728" s="19"/>
      <c r="BA728" s="19"/>
      <c r="BB728" s="19"/>
      <c r="BF728" s="12"/>
      <c r="BG728" s="12"/>
      <c r="BH728" s="12"/>
      <c r="BI728" s="12"/>
      <c r="BJ728" s="12"/>
      <c r="BK728" s="12"/>
      <c r="BL728" s="12"/>
      <c r="BM728" s="12"/>
      <c r="BN728" s="12"/>
      <c r="BO728" s="12"/>
      <c r="BP728" s="12"/>
      <c r="BQ728" s="12"/>
      <c r="BR728" s="12"/>
      <c r="BS728" s="76"/>
      <c r="BT728" s="76"/>
    </row>
    <row r="729" spans="1:7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53">
        <v>10</v>
      </c>
      <c r="AC729" s="454">
        <f t="array" ref="AC729">IF($Q83="-","-",COUNT(IF($Q$5:$Q$54=$AB729,IF($H$5:$P$54=AF$716,$H$5:$P$54,"-"),"-"))/$Q83)</f>
        <v>0</v>
      </c>
      <c r="AD729" s="451">
        <f t="array" ref="AD729">IF($Q83="-","-",COUNT(IF($Q$5:$Q$54=$AB729,IF($H$5:$P$54=AG$716,$H$5:$P$54,"-"),"-"))/$Q83)</f>
        <v>0</v>
      </c>
      <c r="AE729" s="451">
        <f t="array" ref="AE729">IF($Q83="-","-",COUNT(IF($Q$5:$Q$54=$AB729,IF($H$5:$P$54=AH$716,$H$5:$P$54,"-"),"-"))/$Q83)</f>
        <v>0</v>
      </c>
      <c r="AF729" s="451">
        <f t="array" ref="AF729">IF($Q83="-","-",COUNT(IF($Q$5:$Q$54=$AB729,IF($H$5:$P$54=AI$716,$H$5:$P$54,"-"),"-"))/$Q83)</f>
        <v>0</v>
      </c>
      <c r="AG729" s="451">
        <f t="array" ref="AG729">IF($Q83="-","-",COUNT(IF($Q$5:$Q$54=$AB729,IF($H$5:$P$54=AJ$716,$H$5:$P$54,"-"),"-"))/$Q83)</f>
        <v>0</v>
      </c>
      <c r="AH729" s="451">
        <f t="array" ref="AH729">IF($Q83="-","-",COUNT(IF($Q$5:$Q$54=$AB729,IF($H$5:$P$54=AK$716,$H$5:$P$54,"-"),"-"))/$Q83)</f>
        <v>0</v>
      </c>
      <c r="AI729" s="451">
        <f t="array" ref="AI729">IF($Q83="-","-",COUNT(IF($Q$5:$Q$54=$AB729,IF($H$5:$P$54=AL$716,$H$5:$P$54,"-"),"-"))/$Q83)</f>
        <v>5.7142857142857141E-2</v>
      </c>
      <c r="AJ729" s="452">
        <f t="array" ref="AJ729">IF($Q83="-","-",COUNT(IF($Q$5:$Q$54=$AB729,IF($H$5:$P$54=AM$716,$H$5:$P$54,"-"),"-"))/$Q83)</f>
        <v>0.82857142857142863</v>
      </c>
      <c r="AK729" s="451">
        <f t="array" ref="AK729">IF($Q83="-","-",COUNT(IF($Q$5:$Q$54=$AB729,IF($H$5:$P$54=AN$716,$H$5:$P$54,"-"),"-"))/$Q83)</f>
        <v>0.11428571428571428</v>
      </c>
      <c r="AL729" s="451">
        <f t="array" ref="AL729">IF($Q83="-","-",COUNT(IF($Q$5:$Q$54=$AB729,IF($H$5:$P$54=AO$716,$H$5:$P$54,"-"),"-"))/$Q83)</f>
        <v>0</v>
      </c>
      <c r="AM729" s="451">
        <f t="array" ref="AM729">IF($Q83="-","-",COUNT(IF($Q$5:$Q$54=$AB729,IF($H$5:$P$54=AP$716,$H$5:$P$54,"-"),"-"))/$Q83)</f>
        <v>0</v>
      </c>
      <c r="AN729" s="451">
        <f t="array" ref="AN729">IF($Q83="-","-",COUNT(IF($Q$5:$Q$54=$AB729,IF($H$5:$P$54=AQ$716,$H$5:$P$54,"-"),"-"))/$Q83)</f>
        <v>0</v>
      </c>
      <c r="AO729" s="451">
        <f t="array" ref="AO729">IF($Q83="-","-",COUNT(IF($Q$5:$Q$54=$AB729,IF($H$5:$P$54=AR$716,$H$5:$P$54,"-"),"-"))/$Q83)</f>
        <v>0</v>
      </c>
      <c r="AP729" s="451">
        <f t="array" ref="AP729">IF($Q83="-","-",COUNT(IF($Q$5:$Q$54=$AB729,IF($H$5:$P$54=AS$716,$H$5:$P$54,"-"),"-"))/$Q83)</f>
        <v>0</v>
      </c>
      <c r="AQ729" s="451">
        <f t="array" ref="AQ729">IF($Q83="-","-",COUNT(IF($Q$5:$Q$54=$AB729,IF($H$5:$P$54=AT$716,$H$5:$P$54,"-"),"-"))/$Q83)</f>
        <v>0</v>
      </c>
      <c r="AR729" s="451">
        <f t="array" ref="AR729">IF($Q83="-","-",COUNT(IF($Q$5:$Q$54=$AB729,IF($H$5:$P$54=AU$716,$H$5:$P$54,"-"),"-"))/$Q83)</f>
        <v>0</v>
      </c>
      <c r="AS729" s="453">
        <f t="shared" si="51"/>
        <v>1</v>
      </c>
      <c r="AT729" s="19"/>
      <c r="AU729" s="19"/>
      <c r="AV729" s="19"/>
      <c r="AW729" s="19"/>
      <c r="AX729" s="19"/>
      <c r="AY729" s="19"/>
      <c r="AZ729" s="19"/>
      <c r="BA729" s="19"/>
      <c r="BB729" s="19"/>
      <c r="BF729" s="12"/>
      <c r="BG729" s="12"/>
      <c r="BH729" s="12"/>
      <c r="BI729" s="12"/>
      <c r="BJ729" s="12"/>
      <c r="BK729" s="12"/>
      <c r="BL729" s="12"/>
      <c r="BM729" s="12"/>
      <c r="BN729" s="12"/>
      <c r="BO729" s="12"/>
      <c r="BP729" s="12"/>
      <c r="BQ729" s="12"/>
      <c r="BR729" s="12"/>
      <c r="BS729" s="76"/>
      <c r="BT729" s="76"/>
    </row>
    <row r="730" spans="1:7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53">
        <v>11</v>
      </c>
      <c r="AC730" s="454">
        <f t="array" ref="AC730">IF($Q84="-","-",COUNT(IF($Q$5:$Q$54=$AB730,IF($H$5:$P$54=AG$716,$H$5:$P$54,"-"),"-"))/$Q84)</f>
        <v>0</v>
      </c>
      <c r="AD730" s="451">
        <f t="array" ref="AD730">IF($Q84="-","-",COUNT(IF($Q$5:$Q$54=$AB730,IF($H$5:$P$54=AH$716,$H$5:$P$54,"-"),"-"))/$Q84)</f>
        <v>0</v>
      </c>
      <c r="AE730" s="451">
        <f t="array" ref="AE730">IF($Q84="-","-",COUNT(IF($Q$5:$Q$54=$AB730,IF($H$5:$P$54=AI$716,$H$5:$P$54,"-"),"-"))/$Q84)</f>
        <v>0</v>
      </c>
      <c r="AF730" s="451">
        <f t="array" ref="AF730">IF($Q84="-","-",COUNT(IF($Q$5:$Q$54=$AB730,IF($H$5:$P$54=AJ$716,$H$5:$P$54,"-"),"-"))/$Q84)</f>
        <v>0</v>
      </c>
      <c r="AG730" s="451">
        <f t="array" ref="AG730">IF($Q84="-","-",COUNT(IF($Q$5:$Q$54=$AB730,IF($H$5:$P$54=AK$716,$H$5:$P$54,"-"),"-"))/$Q84)</f>
        <v>0</v>
      </c>
      <c r="AH730" s="451">
        <f t="array" ref="AH730">IF($Q84="-","-",COUNT(IF($Q$5:$Q$54=$AB730,IF($H$5:$P$54=AL$716,$H$5:$P$54,"-"),"-"))/$Q84)</f>
        <v>0</v>
      </c>
      <c r="AI730" s="451">
        <f t="array" ref="AI730">IF($Q84="-","-",COUNT(IF($Q$5:$Q$54=$AB730,IF($H$5:$P$54=AM$716,$H$5:$P$54,"-"),"-"))/$Q84)</f>
        <v>0.19230769230769232</v>
      </c>
      <c r="AJ730" s="452">
        <f t="array" ref="AJ730">IF($Q84="-","-",COUNT(IF($Q$5:$Q$54=$AB730,IF($H$5:$P$54=AN$716,$H$5:$P$54,"-"),"-"))/$Q84)</f>
        <v>0.61538461538461542</v>
      </c>
      <c r="AK730" s="451">
        <f t="array" ref="AK730">IF($Q84="-","-",COUNT(IF($Q$5:$Q$54=$AB730,IF($H$5:$P$54=AO$716,$H$5:$P$54,"-"),"-"))/$Q84)</f>
        <v>0.15384615384615385</v>
      </c>
      <c r="AL730" s="451">
        <f t="array" ref="AL730">IF($Q84="-","-",COUNT(IF($Q$5:$Q$54=$AB730,IF($H$5:$P$54=AP$716,$H$5:$P$54,"-"),"-"))/$Q84)</f>
        <v>0</v>
      </c>
      <c r="AM730" s="451">
        <f t="array" ref="AM730">IF($Q84="-","-",COUNT(IF($Q$5:$Q$54=$AB730,IF($H$5:$P$54=AQ$716,$H$5:$P$54,"-"),"-"))/$Q84)</f>
        <v>0</v>
      </c>
      <c r="AN730" s="451">
        <f t="array" ref="AN730">IF($Q84="-","-",COUNT(IF($Q$5:$Q$54=$AB730,IF($H$5:$P$54=AR$716,$H$5:$P$54,"-"),"-"))/$Q84)</f>
        <v>3.8461538461538464E-2</v>
      </c>
      <c r="AO730" s="451">
        <f t="array" ref="AO730">IF($Q84="-","-",COUNT(IF($Q$5:$Q$54=$AB730,IF($H$5:$P$54=AS$716,$H$5:$P$54,"-"),"-"))/$Q84)</f>
        <v>0</v>
      </c>
      <c r="AP730" s="451">
        <f t="array" ref="AP730">IF($Q84="-","-",COUNT(IF($Q$5:$Q$54=$AB730,IF($H$5:$P$54=AT$716,$H$5:$P$54,"-"),"-"))/$Q84)</f>
        <v>0</v>
      </c>
      <c r="AQ730" s="451">
        <f t="array" ref="AQ730">IF($Q84="-","-",COUNT(IF($Q$5:$Q$54=$AB730,IF($H$5:$P$54=AU$716,$H$5:$P$54,"-"),"-"))/$Q84)</f>
        <v>0</v>
      </c>
      <c r="AR730" s="451">
        <f t="array" ref="AR730">IF($Q84="-","-",COUNT(IF($Q$5:$Q$54=$AB730,IF($H$5:$P$54=AV$716,$H$5:$P$54,"-"),"-"))/$Q84)</f>
        <v>0</v>
      </c>
      <c r="AS730" s="453">
        <f t="shared" si="51"/>
        <v>1</v>
      </c>
      <c r="AT730" s="19"/>
      <c r="AU730" s="19"/>
      <c r="AV730" s="19"/>
      <c r="AW730" s="19"/>
      <c r="AX730" s="19"/>
      <c r="AY730" s="19"/>
      <c r="AZ730" s="19"/>
      <c r="BA730" s="19"/>
      <c r="BB730" s="19"/>
      <c r="BF730" s="12"/>
      <c r="BG730" s="12"/>
      <c r="BH730" s="12"/>
      <c r="BI730" s="12"/>
      <c r="BJ730" s="12"/>
      <c r="BK730" s="12"/>
      <c r="BL730" s="12"/>
      <c r="BM730" s="12"/>
      <c r="BN730" s="12"/>
      <c r="BO730" s="12"/>
      <c r="BP730" s="12"/>
      <c r="BQ730" s="12"/>
      <c r="BR730" s="12"/>
      <c r="BS730" s="76"/>
      <c r="BT730" s="76"/>
    </row>
    <row r="731" spans="1:7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53">
        <v>12</v>
      </c>
      <c r="AC731" s="454">
        <f t="array" ref="AC731">IF($Q85="-","-",COUNT(IF($Q$5:$Q$54=$AB731,IF($H$5:$P$54=AH$716,$H$5:$P$54,"-"),"-"))/$Q85)</f>
        <v>0</v>
      </c>
      <c r="AD731" s="451">
        <f t="array" ref="AD731">IF($Q85="-","-",COUNT(IF($Q$5:$Q$54=$AB731,IF($H$5:$P$54=AI$716,$H$5:$P$54,"-"),"-"))/$Q85)</f>
        <v>0</v>
      </c>
      <c r="AE731" s="451">
        <f t="array" ref="AE731">IF($Q85="-","-",COUNT(IF($Q$5:$Q$54=$AB731,IF($H$5:$P$54=AJ$716,$H$5:$P$54,"-"),"-"))/$Q85)</f>
        <v>0</v>
      </c>
      <c r="AF731" s="451">
        <f t="array" ref="AF731">IF($Q85="-","-",COUNT(IF($Q$5:$Q$54=$AB731,IF($H$5:$P$54=AK$716,$H$5:$P$54,"-"),"-"))/$Q85)</f>
        <v>0</v>
      </c>
      <c r="AG731" s="451">
        <f t="array" ref="AG731">IF($Q85="-","-",COUNT(IF($Q$5:$Q$54=$AB731,IF($H$5:$P$54=AL$716,$H$5:$P$54,"-"),"-"))/$Q85)</f>
        <v>0</v>
      </c>
      <c r="AH731" s="451">
        <f t="array" ref="AH731">IF($Q85="-","-",COUNT(IF($Q$5:$Q$54=$AB731,IF($H$5:$P$54=AM$716,$H$5:$P$54,"-"),"-"))/$Q85)</f>
        <v>0</v>
      </c>
      <c r="AI731" s="451">
        <f t="array" ref="AI731">IF($Q85="-","-",COUNT(IF($Q$5:$Q$54=$AB731,IF($H$5:$P$54=AN$716,$H$5:$P$54,"-"),"-"))/$Q85)</f>
        <v>0.44444444444444442</v>
      </c>
      <c r="AJ731" s="452">
        <f t="array" ref="AJ731">IF($Q85="-","-",COUNT(IF($Q$5:$Q$54=$AB731,IF($H$5:$P$54=AO$716,$H$5:$P$54,"-"),"-"))/$Q85)</f>
        <v>0.55555555555555558</v>
      </c>
      <c r="AK731" s="451">
        <f t="array" ref="AK731">IF($Q85="-","-",COUNT(IF($Q$5:$Q$54=$AB731,IF($H$5:$P$54=AP$716,$H$5:$P$54,"-"),"-"))/$Q85)</f>
        <v>0</v>
      </c>
      <c r="AL731" s="451">
        <f t="array" ref="AL731">IF($Q85="-","-",COUNT(IF($Q$5:$Q$54=$AB731,IF($H$5:$P$54=AQ$716,$H$5:$P$54,"-"),"-"))/$Q85)</f>
        <v>0</v>
      </c>
      <c r="AM731" s="451">
        <f t="array" ref="AM731">IF($Q85="-","-",COUNT(IF($Q$5:$Q$54=$AB731,IF($H$5:$P$54=AR$716,$H$5:$P$54,"-"),"-"))/$Q85)</f>
        <v>0</v>
      </c>
      <c r="AN731" s="451">
        <f t="array" ref="AN731">IF($Q85="-","-",COUNT(IF($Q$5:$Q$54=$AB731,IF($H$5:$P$54=AS$716,$H$5:$P$54,"-"),"-"))/$Q85)</f>
        <v>0</v>
      </c>
      <c r="AO731" s="451">
        <f t="array" ref="AO731">IF($Q85="-","-",COUNT(IF($Q$5:$Q$54=$AB731,IF($H$5:$P$54=AT$716,$H$5:$P$54,"-"),"-"))/$Q85)</f>
        <v>0</v>
      </c>
      <c r="AP731" s="451">
        <f t="array" ref="AP731">IF($Q85="-","-",COUNT(IF($Q$5:$Q$54=$AB731,IF($H$5:$P$54=AU$716,$H$5:$P$54,"-"),"-"))/$Q85)</f>
        <v>0</v>
      </c>
      <c r="AQ731" s="451">
        <f t="array" ref="AQ731">IF($Q85="-","-",COUNT(IF($Q$5:$Q$54=$AB731,IF($H$5:$P$54=AV$716,$H$5:$P$54,"-"),"-"))/$Q85)</f>
        <v>0</v>
      </c>
      <c r="AR731" s="451">
        <f t="array" ref="AR731">IF($Q85="-","-",COUNT(IF($Q$5:$Q$54=$AB731,IF($H$5:$P$54=AW$716,$H$5:$P$54,"-"),"-"))/$Q85)</f>
        <v>0</v>
      </c>
      <c r="AS731" s="453">
        <f t="shared" si="51"/>
        <v>1</v>
      </c>
      <c r="AT731" s="19"/>
      <c r="AU731" s="19"/>
      <c r="AV731" s="19"/>
      <c r="AW731" s="19"/>
      <c r="AX731" s="19"/>
      <c r="AY731" s="19"/>
      <c r="AZ731" s="19"/>
      <c r="BA731" s="19"/>
      <c r="BB731" s="19"/>
      <c r="BF731" s="12"/>
      <c r="BG731" s="12"/>
      <c r="BH731" s="12"/>
      <c r="BI731" s="12"/>
      <c r="BJ731" s="12"/>
      <c r="BK731" s="12"/>
      <c r="BL731" s="12"/>
      <c r="BM731" s="12"/>
      <c r="BN731" s="12"/>
      <c r="BO731" s="12"/>
      <c r="BP731" s="12"/>
      <c r="BQ731" s="12"/>
      <c r="BR731" s="12"/>
      <c r="BS731" s="76"/>
      <c r="BT731" s="76"/>
    </row>
    <row r="732" spans="1:7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53">
        <v>13</v>
      </c>
      <c r="AC732" s="454" t="str">
        <f t="array" ref="AC732">IF($Q86="-","-",COUNT(IF($Q$5:$Q$54=$AB732,IF($H$5:$P$54=AI$716,$H$5:$P$54,"-"),"-"))/$Q86)</f>
        <v>-</v>
      </c>
      <c r="AD732" s="451" t="str">
        <f t="array" ref="AD732">IF($Q86="-","-",COUNT(IF($Q$5:$Q$54=$AB732,IF($H$5:$P$54=AJ$716,$H$5:$P$54,"-"),"-"))/$Q86)</f>
        <v>-</v>
      </c>
      <c r="AE732" s="451" t="str">
        <f t="array" ref="AE732">IF($Q86="-","-",COUNT(IF($Q$5:$Q$54=$AB732,IF($H$5:$P$54=AK$716,$H$5:$P$54,"-"),"-"))/$Q86)</f>
        <v>-</v>
      </c>
      <c r="AF732" s="451" t="str">
        <f t="array" ref="AF732">IF($Q86="-","-",COUNT(IF($Q$5:$Q$54=$AB732,IF($H$5:$P$54=AL$716,$H$5:$P$54,"-"),"-"))/$Q86)</f>
        <v>-</v>
      </c>
      <c r="AG732" s="451" t="str">
        <f t="array" ref="AG732">IF($Q86="-","-",COUNT(IF($Q$5:$Q$54=$AB732,IF($H$5:$P$54=AM$716,$H$5:$P$54,"-"),"-"))/$Q86)</f>
        <v>-</v>
      </c>
      <c r="AH732" s="451" t="str">
        <f t="array" ref="AH732">IF($Q86="-","-",COUNT(IF($Q$5:$Q$54=$AB732,IF($H$5:$P$54=AN$716,$H$5:$P$54,"-"),"-"))/$Q86)</f>
        <v>-</v>
      </c>
      <c r="AI732" s="451" t="str">
        <f t="array" ref="AI732">IF($Q86="-","-",COUNT(IF($Q$5:$Q$54=$AB732,IF($H$5:$P$54=AO$716,$H$5:$P$54,"-"),"-"))/$Q86)</f>
        <v>-</v>
      </c>
      <c r="AJ732" s="452" t="str">
        <f t="array" ref="AJ732">IF($Q86="-","-",COUNT(IF($Q$5:$Q$54=$AB732,IF($H$5:$P$54=AP$716,$H$5:$P$54,"-"),"-"))/$Q86)</f>
        <v>-</v>
      </c>
      <c r="AK732" s="451" t="str">
        <f t="array" ref="AK732">IF($Q86="-","-",COUNT(IF($Q$5:$Q$54=$AB732,IF($H$5:$P$54=AQ$716,$H$5:$P$54,"-"),"-"))/$Q86)</f>
        <v>-</v>
      </c>
      <c r="AL732" s="451" t="str">
        <f t="array" ref="AL732">IF($Q86="-","-",COUNT(IF($Q$5:$Q$54=$AB732,IF($H$5:$P$54=AR$716,$H$5:$P$54,"-"),"-"))/$Q86)</f>
        <v>-</v>
      </c>
      <c r="AM732" s="451" t="str">
        <f t="array" ref="AM732">IF($Q86="-","-",COUNT(IF($Q$5:$Q$54=$AB732,IF($H$5:$P$54=AS$716,$H$5:$P$54,"-"),"-"))/$Q86)</f>
        <v>-</v>
      </c>
      <c r="AN732" s="451" t="str">
        <f t="array" ref="AN732">IF($Q86="-","-",COUNT(IF($Q$5:$Q$54=$AB732,IF($H$5:$P$54=AT$716,$H$5:$P$54,"-"),"-"))/$Q86)</f>
        <v>-</v>
      </c>
      <c r="AO732" s="451" t="str">
        <f t="array" ref="AO732">IF($Q86="-","-",COUNT(IF($Q$5:$Q$54=$AB732,IF($H$5:$P$54=AU$716,$H$5:$P$54,"-"),"-"))/$Q86)</f>
        <v>-</v>
      </c>
      <c r="AP732" s="451" t="str">
        <f t="array" ref="AP732">IF($Q86="-","-",COUNT(IF($Q$5:$Q$54=$AB732,IF($H$5:$P$54=AV$716,$H$5:$P$54,"-"),"-"))/$Q86)</f>
        <v>-</v>
      </c>
      <c r="AQ732" s="451" t="str">
        <f t="array" ref="AQ732">IF($Q86="-","-",COUNT(IF($Q$5:$Q$54=$AB732,IF($H$5:$P$54=AW$716,$H$5:$P$54,"-"),"-"))/$Q86)</f>
        <v>-</v>
      </c>
      <c r="AR732" s="451" t="str">
        <f t="array" ref="AR732">IF($Q86="-","-",COUNT(IF($Q$5:$Q$54=$AB732,IF($H$5:$P$54=AX$688,$H$5:$P$54,"-"),"-"))/$Q86)</f>
        <v>-</v>
      </c>
      <c r="AS732" s="453" t="str">
        <f t="shared" si="51"/>
        <v>-</v>
      </c>
      <c r="AT732" s="19"/>
      <c r="AU732" s="19"/>
      <c r="AV732" s="19"/>
      <c r="AW732" s="19"/>
      <c r="AX732" s="19"/>
      <c r="AY732" s="19"/>
      <c r="AZ732" s="19"/>
      <c r="BA732" s="19"/>
      <c r="BB732" s="19"/>
      <c r="BF732" s="12"/>
      <c r="BG732" s="12"/>
      <c r="BH732" s="12"/>
      <c r="BI732" s="12"/>
      <c r="BJ732" s="12"/>
      <c r="BK732" s="12"/>
      <c r="BL732" s="12"/>
      <c r="BM732" s="12"/>
      <c r="BN732" s="12"/>
      <c r="BO732" s="12"/>
      <c r="BP732" s="12"/>
      <c r="BQ732" s="12"/>
      <c r="BR732" s="12"/>
      <c r="BS732" s="76"/>
      <c r="BT732" s="76"/>
    </row>
    <row r="733" spans="1:7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53">
        <v>14</v>
      </c>
      <c r="AC733" s="454" t="str">
        <f t="array" ref="AC733">IF($Q87="-","-",COUNT(IF($Q$5:$Q$54=$AB733,IF($H$5:$P$54=AJ$716,$H$5:$P$54,"-"),"-"))/$Q87)</f>
        <v>-</v>
      </c>
      <c r="AD733" s="451" t="str">
        <f t="array" ref="AD733">IF($Q87="-","-",COUNT(IF($Q$5:$Q$54=$AB733,IF($H$5:$P$54=AK$716,$H$5:$P$54,"-"),"-"))/$Q87)</f>
        <v>-</v>
      </c>
      <c r="AE733" s="451" t="str">
        <f t="array" ref="AE733">IF($Q87="-","-",COUNT(IF($Q$5:$Q$54=$AB733,IF($H$5:$P$54=AL$716,$H$5:$P$54,"-"),"-"))/$Q87)</f>
        <v>-</v>
      </c>
      <c r="AF733" s="451" t="str">
        <f t="array" ref="AF733">IF($Q87="-","-",COUNT(IF($Q$5:$Q$54=$AB733,IF($H$5:$P$54=AM$716,$H$5:$P$54,"-"),"-"))/$Q87)</f>
        <v>-</v>
      </c>
      <c r="AG733" s="451" t="str">
        <f t="array" ref="AG733">IF($Q87="-","-",COUNT(IF($Q$5:$Q$54=$AB733,IF($H$5:$P$54=AN$716,$H$5:$P$54,"-"),"-"))/$Q87)</f>
        <v>-</v>
      </c>
      <c r="AH733" s="451" t="str">
        <f t="array" ref="AH733">IF($Q87="-","-",COUNT(IF($Q$5:$Q$54=$AB733,IF($H$5:$P$54=AO$716,$H$5:$P$54,"-"),"-"))/$Q87)</f>
        <v>-</v>
      </c>
      <c r="AI733" s="451" t="str">
        <f t="array" ref="AI733">IF($Q87="-","-",COUNT(IF($Q$5:$Q$54=$AB733,IF($H$5:$P$54=AP$716,$H$5:$P$54,"-"),"-"))/$Q87)</f>
        <v>-</v>
      </c>
      <c r="AJ733" s="452" t="str">
        <f t="array" ref="AJ733">IF($Q87="-","-",COUNT(IF($Q$5:$Q$54=$AB733,IF($H$5:$P$54=AQ$716,$H$5:$P$54,"-"),"-"))/$Q87)</f>
        <v>-</v>
      </c>
      <c r="AK733" s="451" t="str">
        <f t="array" ref="AK733">IF($Q87="-","-",COUNT(IF($Q$5:$Q$54=$AB733,IF($H$5:$P$54=AR$716,$H$5:$P$54,"-"),"-"))/$Q87)</f>
        <v>-</v>
      </c>
      <c r="AL733" s="451" t="str">
        <f t="array" ref="AL733">IF($Q87="-","-",COUNT(IF($Q$5:$Q$54=$AB733,IF($H$5:$P$54=AS$716,$H$5:$P$54,"-"),"-"))/$Q87)</f>
        <v>-</v>
      </c>
      <c r="AM733" s="451" t="str">
        <f t="array" ref="AM733">IF($Q87="-","-",COUNT(IF($Q$5:$Q$54=$AB733,IF($H$5:$P$54=AT$716,$H$5:$P$54,"-"),"-"))/$Q87)</f>
        <v>-</v>
      </c>
      <c r="AN733" s="451" t="str">
        <f t="array" ref="AN733">IF($Q87="-","-",COUNT(IF($Q$5:$Q$54=$AB733,IF($H$5:$P$54=AU$716,$H$5:$P$54,"-"),"-"))/$Q87)</f>
        <v>-</v>
      </c>
      <c r="AO733" s="451" t="str">
        <f t="array" ref="AO733">IF($Q87="-","-",COUNT(IF($Q$5:$Q$54=$AB733,IF($H$5:$P$54=AV$716,$H$5:$P$54,"-"),"-"))/$Q87)</f>
        <v>-</v>
      </c>
      <c r="AP733" s="451" t="str">
        <f t="array" ref="AP733">IF($Q87="-","-",COUNT(IF($Q$5:$Q$54=$AB733,IF($H$5:$P$54=AW$716,$H$5:$P$54,"-"),"-"))/$Q87)</f>
        <v>-</v>
      </c>
      <c r="AQ733" s="451" t="str">
        <f t="array" ref="AQ733">IF($Q87="-","-",COUNT(IF($Q$5:$Q$54=$AB733,IF($H$5:$P$54=AX$688,$H$5:$P$54,"-"),"-"))/$Q87)</f>
        <v>-</v>
      </c>
      <c r="AR733" s="451" t="str">
        <f t="array" ref="AR733">IF($Q87="-","-",COUNT(IF($Q$5:$Q$54=$AB733,IF($H$5:$P$54=AY$688,$H$5:$P$54,"-"),"-"))/$Q87)</f>
        <v>-</v>
      </c>
      <c r="AS733" s="453" t="str">
        <f t="shared" si="51"/>
        <v>-</v>
      </c>
      <c r="AT733" s="19"/>
      <c r="AU733" s="19"/>
      <c r="AV733" s="19"/>
      <c r="AW733" s="19"/>
      <c r="AX733" s="19"/>
      <c r="AY733" s="19"/>
      <c r="AZ733" s="19"/>
      <c r="BA733" s="19"/>
      <c r="BB733" s="19"/>
      <c r="BF733" s="12"/>
      <c r="BG733" s="12"/>
      <c r="BH733" s="12"/>
      <c r="BI733" s="12"/>
      <c r="BJ733" s="12"/>
      <c r="BK733" s="12"/>
      <c r="BL733" s="12"/>
      <c r="BM733" s="12"/>
      <c r="BN733" s="12"/>
      <c r="BO733" s="12"/>
      <c r="BP733" s="12"/>
      <c r="BQ733" s="12"/>
      <c r="BR733" s="12"/>
      <c r="BS733" s="76"/>
      <c r="BT733" s="76"/>
    </row>
    <row r="734" spans="1:7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56">
        <v>15</v>
      </c>
      <c r="AC734" s="455">
        <f t="array" ref="AC734">IF($Q88="-","-",COUNT(IF($Q$5:$Q$54=$AB734,IF($H$5:$P$54=AK$716,$H$5:$P$54,"-"),"-"))/$Q88)</f>
        <v>0</v>
      </c>
      <c r="AD734" s="456">
        <f t="array" ref="AD734">IF($Q88="-","-",COUNT(IF($Q$5:$Q$54=$AB734,IF($H$5:$P$54=AL$716,$H$5:$P$54,"-"),"-"))/$Q88)</f>
        <v>0</v>
      </c>
      <c r="AE734" s="456">
        <f t="array" ref="AE734">IF($Q88="-","-",COUNT(IF($Q$5:$Q$54=$AB734,IF($H$5:$P$54=AM$716,$H$5:$P$54,"-"),"-"))/$Q88)</f>
        <v>0</v>
      </c>
      <c r="AF734" s="456">
        <f t="array" ref="AF734">IF($Q88="-","-",COUNT(IF($Q$5:$Q$54=$AB734,IF($H$5:$P$54=AN$716,$H$5:$P$54,"-"),"-"))/$Q88)</f>
        <v>0</v>
      </c>
      <c r="AG734" s="456">
        <f t="array" ref="AG734">IF($Q88="-","-",COUNT(IF($Q$5:$Q$54=$AB734,IF($H$5:$P$54=AO$716,$H$5:$P$54,"-"),"-"))/$Q88)</f>
        <v>0</v>
      </c>
      <c r="AH734" s="456">
        <f t="array" ref="AH734">IF($Q88="-","-",COUNT(IF($Q$5:$Q$54=$AB734,IF($H$5:$P$54=AP$716,$H$5:$P$54,"-"),"-"))/$Q88)</f>
        <v>0</v>
      </c>
      <c r="AI734" s="456">
        <f t="array" ref="AI734">IF($Q88="-","-",COUNT(IF($Q$5:$Q$54=$AB734,IF($H$5:$P$54=AQ$716,$H$5:$P$54,"-"),"-"))/$Q88)</f>
        <v>0.1111111111111111</v>
      </c>
      <c r="AJ734" s="457">
        <f t="array" ref="AJ734">IF($Q88="-","-",COUNT(IF($Q$5:$Q$54=$AB734,IF($H$5:$P$54=AR$716,$H$5:$P$54,"-"),"-"))/$Q88)</f>
        <v>0.33333333333333331</v>
      </c>
      <c r="AK734" s="456">
        <f t="array" ref="AK734">IF($Q88="-","-",COUNT(IF($Q$5:$Q$54=$AB734,IF($H$5:$P$54=AS$716,$H$5:$P$54,"-"),"-"))/$Q88)</f>
        <v>0.33333333333333331</v>
      </c>
      <c r="AL734" s="456">
        <f t="array" ref="AL734">IF($Q88="-","-",COUNT(IF($Q$5:$Q$54=$AB734,IF($H$5:$P$54=AT$716,$H$5:$P$54,"-"),"-"))/$Q88)</f>
        <v>0</v>
      </c>
      <c r="AM734" s="456">
        <f t="array" ref="AM734">IF($Q88="-","-",COUNT(IF($Q$5:$Q$54=$AB734,IF($H$5:$P$54=AU$716,$H$5:$P$54,"-"),"-"))/$Q88)</f>
        <v>0.1111111111111111</v>
      </c>
      <c r="AN734" s="456">
        <f t="array" ref="AN734">IF($Q88="-","-",COUNT(IF($Q$5:$Q$54=$AB734,IF($H$5:$P$54=AV$716,$H$5:$P$54,"-"),"-"))/$Q88)</f>
        <v>0.1111111111111111</v>
      </c>
      <c r="AO734" s="456">
        <f t="array" ref="AO734">IF($Q88="-","-",COUNT(IF($Q$5:$Q$54=$AB734,IF($H$5:$P$54=AW$716,$H$5:$P$54,"-"),"-"))/$Q88)</f>
        <v>0</v>
      </c>
      <c r="AP734" s="456">
        <f t="array" ref="AP734">IF($Q88="-","-",COUNT(IF($Q$5:$Q$54=$AB734,IF($H$5:$P$54=AX$688,$H$5:$P$54,"-"),"-"))/$Q88)</f>
        <v>0</v>
      </c>
      <c r="AQ734" s="456">
        <f t="array" ref="AQ734">IF($Q88="-","-",COUNT(IF($Q$5:$Q$54=$AB734,IF($H$5:$P$54=AY$688,$H$5:$P$54,"-"),"-"))/$Q88)</f>
        <v>0</v>
      </c>
      <c r="AR734" s="456">
        <f t="array" ref="AR734">IF($Q88="-","-",COUNT(IF($Q$5:$Q$54=$AB734,IF($H$5:$P$54=AZ$688,$H$5:$P$54,"-"),"-"))/$Q88)</f>
        <v>0</v>
      </c>
      <c r="AS734" s="458">
        <f t="shared" si="51"/>
        <v>1</v>
      </c>
      <c r="AT734" s="19"/>
      <c r="AU734" s="19"/>
      <c r="AV734" s="19"/>
      <c r="AW734" s="19"/>
      <c r="AX734" s="19"/>
      <c r="AY734" s="19"/>
      <c r="AZ734" s="19"/>
      <c r="BA734" s="19"/>
      <c r="BB734" s="19"/>
      <c r="BF734" s="12"/>
      <c r="BG734" s="12"/>
      <c r="BH734" s="12"/>
      <c r="BI734" s="12"/>
      <c r="BJ734" s="12"/>
      <c r="BK734" s="12"/>
      <c r="BL734" s="12"/>
      <c r="BM734" s="12"/>
      <c r="BN734" s="12"/>
      <c r="BO734" s="12"/>
      <c r="BP734" s="12"/>
      <c r="BQ734" s="12"/>
      <c r="BR734" s="12"/>
      <c r="BS734" s="76"/>
      <c r="BT734" s="76"/>
    </row>
    <row r="735" spans="1:7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F735" s="12"/>
      <c r="BG735" s="12"/>
      <c r="BH735" s="12"/>
      <c r="BI735" s="12"/>
      <c r="BJ735" s="12"/>
      <c r="BK735" s="12"/>
      <c r="BL735" s="12"/>
      <c r="BM735" s="12"/>
      <c r="BN735" s="12"/>
      <c r="BO735" s="12"/>
      <c r="BP735" s="12"/>
      <c r="BQ735" s="12"/>
      <c r="BR735" s="12"/>
      <c r="BS735" s="76"/>
      <c r="BT735" s="76"/>
    </row>
    <row r="736" spans="1:7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F736" s="12"/>
      <c r="BG736" s="12"/>
      <c r="BH736" s="12"/>
      <c r="BI736" s="12"/>
      <c r="BJ736" s="12"/>
      <c r="BK736" s="12"/>
      <c r="BL736" s="12"/>
      <c r="BM736" s="12"/>
      <c r="BN736" s="12"/>
      <c r="BO736" s="12"/>
      <c r="BP736" s="12"/>
      <c r="BQ736" s="12"/>
      <c r="BR736" s="12"/>
      <c r="BS736" s="76"/>
      <c r="BT736" s="76"/>
    </row>
    <row r="737" spans="1:72" ht="2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92" t="str">
        <f>J1</f>
        <v>Seilesing HI 2015, ALDER</v>
      </c>
      <c r="AC737" s="118"/>
      <c r="AD737" s="118"/>
      <c r="AE737" s="118"/>
      <c r="AF737" s="118"/>
      <c r="AG737" s="118"/>
      <c r="AH737" s="118"/>
      <c r="AI737" s="118"/>
      <c r="AJ737" s="118"/>
      <c r="AK737" s="118"/>
      <c r="AL737" s="118"/>
      <c r="AM737" s="118"/>
      <c r="AN737" s="118"/>
      <c r="AO737" s="118"/>
      <c r="AP737" s="118"/>
      <c r="AQ737" s="118"/>
      <c r="AR737" s="19"/>
      <c r="AS737" s="19"/>
      <c r="AT737" s="19"/>
      <c r="AU737" s="19"/>
      <c r="AV737" s="19"/>
      <c r="AW737" s="19"/>
      <c r="AX737" s="19"/>
      <c r="AY737" s="19"/>
      <c r="AZ737" s="19"/>
      <c r="BA737" s="19"/>
      <c r="BB737" s="19"/>
      <c r="BF737" s="12"/>
      <c r="BG737" s="12"/>
      <c r="BH737" s="12"/>
      <c r="BI737" s="12"/>
      <c r="BJ737" s="12"/>
      <c r="BK737" s="12"/>
      <c r="BL737" s="12"/>
      <c r="BM737" s="12"/>
      <c r="BN737" s="12"/>
      <c r="BO737" s="12"/>
      <c r="BP737" s="12"/>
      <c r="BQ737" s="12"/>
      <c r="BR737" s="12"/>
      <c r="BS737" s="76"/>
      <c r="BT737" s="76"/>
    </row>
    <row r="738" spans="1:7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25"/>
      <c r="AC738" s="125"/>
      <c r="AD738" s="125"/>
      <c r="AE738" s="125"/>
      <c r="AF738" s="125"/>
      <c r="AG738" s="125"/>
      <c r="AH738" s="125"/>
      <c r="AI738" s="125"/>
      <c r="AJ738" s="125"/>
      <c r="AK738" s="125"/>
      <c r="AL738" s="125"/>
      <c r="AM738" s="125"/>
      <c r="AN738" s="125"/>
      <c r="AO738" s="125"/>
      <c r="AP738" s="125"/>
      <c r="AQ738" s="125"/>
      <c r="AR738" s="19"/>
      <c r="AS738" s="19"/>
      <c r="AT738" s="19"/>
      <c r="AU738" s="19"/>
      <c r="AV738" s="19"/>
      <c r="AW738" s="19"/>
      <c r="AX738" s="19"/>
      <c r="AY738" s="19"/>
      <c r="AZ738" s="19"/>
      <c r="BA738" s="19"/>
      <c r="BB738" s="19"/>
      <c r="BF738" s="12"/>
      <c r="BG738" s="12"/>
      <c r="BH738" s="12"/>
      <c r="BI738" s="12"/>
      <c r="BJ738" s="12"/>
      <c r="BK738" s="12"/>
      <c r="BL738" s="12"/>
      <c r="BM738" s="12"/>
      <c r="BN738" s="12"/>
      <c r="BO738" s="12"/>
      <c r="BP738" s="12"/>
      <c r="BQ738" s="12"/>
      <c r="BR738" s="12"/>
      <c r="BS738" s="76"/>
      <c r="BT738" s="76"/>
    </row>
    <row r="739" spans="1:7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25"/>
      <c r="AC739" s="125"/>
      <c r="AD739" s="125"/>
      <c r="AE739" s="125"/>
      <c r="AF739" s="125"/>
      <c r="AG739" s="125"/>
      <c r="AH739" s="125"/>
      <c r="AI739" s="125"/>
      <c r="AJ739" s="125"/>
      <c r="AK739" s="125"/>
      <c r="AL739" s="125"/>
      <c r="AM739" s="125"/>
      <c r="AN739" s="125"/>
      <c r="AO739" s="125"/>
      <c r="AP739" s="125"/>
      <c r="AQ739" s="125"/>
      <c r="AR739" s="19"/>
      <c r="AS739" s="19"/>
      <c r="AT739" s="19"/>
      <c r="AU739" s="19"/>
      <c r="AV739" s="19"/>
      <c r="AW739" s="19"/>
      <c r="AX739" s="19"/>
      <c r="AY739" s="19"/>
      <c r="AZ739" s="19"/>
      <c r="BA739" s="19"/>
      <c r="BB739" s="19"/>
      <c r="BF739" s="12"/>
      <c r="BG739" s="12"/>
      <c r="BH739" s="12"/>
      <c r="BI739" s="12"/>
      <c r="BJ739" s="12"/>
      <c r="BK739" s="12"/>
      <c r="BL739" s="12"/>
      <c r="BM739" s="12"/>
      <c r="BN739" s="12"/>
      <c r="BO739" s="12"/>
      <c r="BP739" s="12"/>
      <c r="BQ739" s="12"/>
      <c r="BR739" s="12"/>
      <c r="BS739" s="76"/>
      <c r="BT739" s="76"/>
    </row>
    <row r="740" spans="1:7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25"/>
      <c r="AC740" s="125"/>
      <c r="AD740" s="125"/>
      <c r="AE740" s="125"/>
      <c r="AF740" s="125"/>
      <c r="AG740" s="125"/>
      <c r="AH740" s="125"/>
      <c r="AI740" s="125"/>
      <c r="AJ740" s="125"/>
      <c r="AK740" s="125"/>
      <c r="AL740" s="125"/>
      <c r="AM740" s="125"/>
      <c r="AN740" s="125"/>
      <c r="AO740" s="125"/>
      <c r="AP740" s="125"/>
      <c r="AQ740" s="125"/>
      <c r="AR740" s="19"/>
      <c r="AS740" s="19"/>
      <c r="AT740" s="19"/>
      <c r="AU740" s="19"/>
      <c r="AV740" s="19"/>
      <c r="AW740" s="19"/>
      <c r="AX740" s="19"/>
      <c r="AY740" s="19"/>
      <c r="AZ740" s="19"/>
      <c r="BA740" s="19"/>
      <c r="BB740" s="19"/>
      <c r="BF740" s="12"/>
      <c r="BG740" s="12"/>
      <c r="BH740" s="12"/>
      <c r="BI740" s="12"/>
      <c r="BJ740" s="12"/>
      <c r="BK740" s="12"/>
      <c r="BL740" s="12"/>
      <c r="BM740" s="12"/>
      <c r="BN740" s="12"/>
      <c r="BO740" s="12"/>
      <c r="BP740" s="12"/>
      <c r="BQ740" s="12"/>
      <c r="BR740" s="12"/>
      <c r="BS740" s="76"/>
      <c r="BT740" s="76"/>
    </row>
    <row r="741" spans="1:7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25"/>
      <c r="AC741" s="125"/>
      <c r="AD741" s="125"/>
      <c r="AE741" s="125"/>
      <c r="AF741" s="125"/>
      <c r="AG741" s="125"/>
      <c r="AH741" s="125"/>
      <c r="AI741" s="125"/>
      <c r="AJ741" s="125"/>
      <c r="AK741" s="125"/>
      <c r="AL741" s="125"/>
      <c r="AM741" s="125"/>
      <c r="AN741" s="125"/>
      <c r="AO741" s="125"/>
      <c r="AP741" s="125"/>
      <c r="AQ741" s="125"/>
      <c r="AR741" s="19"/>
      <c r="AS741" s="19"/>
      <c r="AT741" s="19"/>
      <c r="AU741" s="19"/>
      <c r="AV741" s="19"/>
      <c r="AW741" s="19"/>
      <c r="AX741" s="19"/>
      <c r="AY741" s="19"/>
      <c r="AZ741" s="19"/>
      <c r="BA741" s="19"/>
      <c r="BB741" s="19"/>
      <c r="BF741" s="12"/>
      <c r="BG741" s="12"/>
      <c r="BH741" s="12"/>
      <c r="BI741" s="12"/>
      <c r="BJ741" s="12"/>
      <c r="BK741" s="12"/>
      <c r="BL741" s="12"/>
      <c r="BM741" s="12"/>
      <c r="BN741" s="12"/>
      <c r="BO741" s="12"/>
      <c r="BP741" s="12"/>
      <c r="BQ741" s="12"/>
      <c r="BR741" s="12"/>
      <c r="BS741" s="76"/>
      <c r="BT741" s="76"/>
    </row>
    <row r="742" spans="1:7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25"/>
      <c r="AC742" s="125"/>
      <c r="AD742" s="125"/>
      <c r="AE742" s="125"/>
      <c r="AF742" s="125"/>
      <c r="AG742" s="125"/>
      <c r="AH742" s="125"/>
      <c r="AI742" s="125"/>
      <c r="AJ742" s="125"/>
      <c r="AK742" s="125"/>
      <c r="AL742" s="125"/>
      <c r="AM742" s="125"/>
      <c r="AN742" s="125"/>
      <c r="AO742" s="125"/>
      <c r="AP742" s="125"/>
      <c r="AQ742" s="125"/>
      <c r="AR742" s="19"/>
      <c r="AS742" s="19"/>
      <c r="AT742" s="19"/>
      <c r="AU742" s="19"/>
      <c r="AV742" s="19"/>
      <c r="AW742" s="19"/>
      <c r="AX742" s="19"/>
      <c r="AY742" s="19"/>
      <c r="AZ742" s="19"/>
      <c r="BA742" s="19"/>
      <c r="BB742" s="19"/>
      <c r="BF742" s="12"/>
      <c r="BG742" s="12"/>
      <c r="BH742" s="12"/>
      <c r="BI742" s="12"/>
      <c r="BJ742" s="12"/>
      <c r="BK742" s="12"/>
      <c r="BL742" s="12"/>
      <c r="BM742" s="12"/>
      <c r="BN742" s="12"/>
      <c r="BO742" s="12"/>
      <c r="BP742" s="12"/>
      <c r="BQ742" s="12"/>
      <c r="BR742" s="12"/>
      <c r="BS742" s="76"/>
      <c r="BT742" s="76"/>
    </row>
    <row r="743" spans="1:7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25"/>
      <c r="AC743" s="125"/>
      <c r="AD743" s="125"/>
      <c r="AE743" s="125"/>
      <c r="AF743" s="125"/>
      <c r="AG743" s="125"/>
      <c r="AH743" s="125"/>
      <c r="AI743" s="125"/>
      <c r="AJ743" s="125"/>
      <c r="AK743" s="125"/>
      <c r="AL743" s="125"/>
      <c r="AM743" s="125"/>
      <c r="AN743" s="125"/>
      <c r="AO743" s="125"/>
      <c r="AP743" s="125"/>
      <c r="AQ743" s="125"/>
      <c r="AR743" s="19"/>
      <c r="AS743" s="19"/>
      <c r="AT743" s="19"/>
      <c r="AU743" s="19"/>
      <c r="AV743" s="19"/>
      <c r="AW743" s="19"/>
      <c r="AX743" s="19"/>
      <c r="AY743" s="19"/>
      <c r="AZ743" s="19"/>
      <c r="BA743" s="19"/>
      <c r="BB743" s="19"/>
      <c r="BF743" s="12"/>
      <c r="BG743" s="12"/>
      <c r="BH743" s="12"/>
      <c r="BI743" s="12"/>
      <c r="BJ743" s="12"/>
      <c r="BK743" s="12"/>
      <c r="BL743" s="12"/>
      <c r="BM743" s="12"/>
      <c r="BN743" s="12"/>
      <c r="BO743" s="12"/>
      <c r="BP743" s="12"/>
      <c r="BQ743" s="12"/>
      <c r="BR743" s="12"/>
      <c r="BS743" s="76"/>
      <c r="BT743" s="76"/>
    </row>
    <row r="744" spans="1:7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25"/>
      <c r="AC744" s="125"/>
      <c r="AD744" s="125"/>
      <c r="AE744" s="125"/>
      <c r="AF744" s="125"/>
      <c r="AG744" s="125"/>
      <c r="AH744" s="125"/>
      <c r="AI744" s="125"/>
      <c r="AJ744" s="125"/>
      <c r="AK744" s="125"/>
      <c r="AL744" s="125"/>
      <c r="AM744" s="125"/>
      <c r="AN744" s="125"/>
      <c r="AO744" s="125"/>
      <c r="AP744" s="125"/>
      <c r="AQ744" s="125"/>
      <c r="AR744" s="19"/>
      <c r="AS744" s="19"/>
      <c r="AT744" s="19"/>
      <c r="AU744" s="19"/>
      <c r="AV744" s="19"/>
      <c r="AW744" s="19"/>
      <c r="AX744" s="19"/>
      <c r="AY744" s="19"/>
      <c r="AZ744" s="19"/>
      <c r="BA744" s="19"/>
      <c r="BB744" s="19"/>
      <c r="BF744" s="12"/>
      <c r="BG744" s="12"/>
      <c r="BH744" s="12"/>
      <c r="BI744" s="12"/>
      <c r="BJ744" s="12"/>
      <c r="BK744" s="12"/>
      <c r="BL744" s="12"/>
      <c r="BM744" s="12"/>
      <c r="BN744" s="12"/>
      <c r="BO744" s="12"/>
      <c r="BP744" s="12"/>
      <c r="BQ744" s="12"/>
      <c r="BR744" s="12"/>
      <c r="BS744" s="76"/>
      <c r="BT744" s="76"/>
    </row>
    <row r="745" spans="1:7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25"/>
      <c r="AC745" s="125"/>
      <c r="AD745" s="125"/>
      <c r="AE745" s="125"/>
      <c r="AF745" s="125"/>
      <c r="AG745" s="125"/>
      <c r="AH745" s="125"/>
      <c r="AI745" s="125"/>
      <c r="AJ745" s="125"/>
      <c r="AK745" s="125"/>
      <c r="AL745" s="125"/>
      <c r="AM745" s="125"/>
      <c r="AN745" s="125"/>
      <c r="AO745" s="125"/>
      <c r="AP745" s="125"/>
      <c r="AQ745" s="125"/>
      <c r="AR745" s="19"/>
      <c r="AS745" s="19"/>
      <c r="AT745" s="19"/>
      <c r="AU745" s="19"/>
      <c r="AV745" s="19"/>
      <c r="AW745" s="19"/>
      <c r="AX745" s="19"/>
      <c r="AY745" s="19"/>
      <c r="AZ745" s="19"/>
      <c r="BA745" s="19"/>
      <c r="BB745" s="19"/>
      <c r="BF745" s="12"/>
      <c r="BG745" s="12"/>
      <c r="BH745" s="12"/>
      <c r="BI745" s="12"/>
      <c r="BJ745" s="12"/>
      <c r="BK745" s="12"/>
      <c r="BL745" s="12"/>
      <c r="BM745" s="12"/>
      <c r="BN745" s="12"/>
      <c r="BO745" s="12"/>
      <c r="BP745" s="12"/>
      <c r="BQ745" s="12"/>
      <c r="BR745" s="12"/>
      <c r="BS745" s="76"/>
      <c r="BT745" s="76"/>
    </row>
    <row r="746" spans="1:7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25"/>
      <c r="AC746" s="125"/>
      <c r="AD746" s="125"/>
      <c r="AE746" s="125"/>
      <c r="AF746" s="125"/>
      <c r="AG746" s="125"/>
      <c r="AH746" s="125"/>
      <c r="AI746" s="125"/>
      <c r="AJ746" s="125"/>
      <c r="AK746" s="125"/>
      <c r="AL746" s="125"/>
      <c r="AM746" s="125"/>
      <c r="AN746" s="125"/>
      <c r="AO746" s="125"/>
      <c r="AP746" s="125"/>
      <c r="AQ746" s="125"/>
      <c r="AR746" s="19"/>
      <c r="AS746" s="19"/>
      <c r="AT746" s="19"/>
      <c r="AU746" s="19"/>
      <c r="AV746" s="19"/>
      <c r="AW746" s="19"/>
      <c r="AX746" s="19"/>
      <c r="AY746" s="19"/>
      <c r="AZ746" s="19"/>
      <c r="BA746" s="19"/>
      <c r="BB746" s="19"/>
      <c r="BF746" s="12"/>
      <c r="BG746" s="12"/>
      <c r="BH746" s="12"/>
      <c r="BI746" s="12"/>
      <c r="BJ746" s="12"/>
      <c r="BK746" s="12"/>
      <c r="BL746" s="12"/>
      <c r="BM746" s="12"/>
      <c r="BN746" s="12"/>
      <c r="BO746" s="12"/>
      <c r="BP746" s="12"/>
      <c r="BQ746" s="12"/>
      <c r="BR746" s="12"/>
      <c r="BS746" s="76"/>
      <c r="BT746" s="76"/>
    </row>
    <row r="747" spans="1:7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25"/>
      <c r="AC747" s="125"/>
      <c r="AD747" s="125"/>
      <c r="AE747" s="125"/>
      <c r="AF747" s="125"/>
      <c r="AG747" s="125"/>
      <c r="AH747" s="125"/>
      <c r="AI747" s="125"/>
      <c r="AJ747" s="125"/>
      <c r="AK747" s="125"/>
      <c r="AL747" s="125"/>
      <c r="AM747" s="125"/>
      <c r="AN747" s="125"/>
      <c r="AO747" s="125"/>
      <c r="AP747" s="125"/>
      <c r="AQ747" s="125"/>
      <c r="AR747" s="19"/>
      <c r="AS747" s="19"/>
      <c r="AT747" s="19"/>
      <c r="AU747" s="19"/>
      <c r="AV747" s="19"/>
      <c r="AW747" s="19"/>
      <c r="AX747" s="19"/>
      <c r="AY747" s="19"/>
      <c r="AZ747" s="19"/>
      <c r="BA747" s="19"/>
      <c r="BB747" s="19"/>
      <c r="BF747" s="12"/>
      <c r="BG747" s="12"/>
      <c r="BH747" s="12"/>
      <c r="BI747" s="12"/>
      <c r="BJ747" s="12"/>
      <c r="BK747" s="12"/>
      <c r="BL747" s="12"/>
      <c r="BM747" s="12"/>
      <c r="BN747" s="12"/>
      <c r="BO747" s="12"/>
      <c r="BP747" s="12"/>
      <c r="BQ747" s="12"/>
      <c r="BR747" s="12"/>
      <c r="BS747" s="76"/>
      <c r="BT747" s="76"/>
    </row>
    <row r="748" spans="1:7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25"/>
      <c r="AC748" s="125"/>
      <c r="AD748" s="125"/>
      <c r="AE748" s="125"/>
      <c r="AF748" s="125"/>
      <c r="AG748" s="125"/>
      <c r="AH748" s="125"/>
      <c r="AI748" s="125"/>
      <c r="AJ748" s="125"/>
      <c r="AK748" s="125"/>
      <c r="AL748" s="125"/>
      <c r="AM748" s="125"/>
      <c r="AN748" s="125"/>
      <c r="AO748" s="125"/>
      <c r="AP748" s="125"/>
      <c r="AQ748" s="125"/>
      <c r="AR748" s="19"/>
      <c r="AS748" s="19"/>
      <c r="AT748" s="19"/>
      <c r="AU748" s="19"/>
      <c r="AV748" s="19"/>
      <c r="AW748" s="19"/>
      <c r="AX748" s="19"/>
      <c r="AY748" s="19"/>
      <c r="AZ748" s="19"/>
      <c r="BA748" s="19"/>
      <c r="BB748" s="19"/>
      <c r="BF748" s="12"/>
      <c r="BG748" s="12"/>
      <c r="BH748" s="12"/>
      <c r="BI748" s="12"/>
      <c r="BJ748" s="12"/>
      <c r="BK748" s="12"/>
      <c r="BL748" s="12"/>
      <c r="BM748" s="12"/>
      <c r="BN748" s="12"/>
      <c r="BO748" s="12"/>
      <c r="BP748" s="12"/>
      <c r="BQ748" s="12"/>
      <c r="BR748" s="12"/>
      <c r="BS748" s="76"/>
      <c r="BT748" s="76"/>
    </row>
    <row r="749" spans="1:7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25"/>
      <c r="AC749" s="125"/>
      <c r="AD749" s="125"/>
      <c r="AE749" s="125"/>
      <c r="AF749" s="125"/>
      <c r="AG749" s="125"/>
      <c r="AH749" s="125"/>
      <c r="AI749" s="125"/>
      <c r="AJ749" s="125"/>
      <c r="AK749" s="125"/>
      <c r="AL749" s="125"/>
      <c r="AM749" s="125"/>
      <c r="AN749" s="125"/>
      <c r="AO749" s="125"/>
      <c r="AP749" s="125"/>
      <c r="AQ749" s="125"/>
      <c r="AR749" s="19"/>
      <c r="AS749" s="19"/>
      <c r="AT749" s="19"/>
      <c r="AU749" s="19"/>
      <c r="AV749" s="19"/>
      <c r="AW749" s="19"/>
      <c r="AX749" s="19"/>
      <c r="AY749" s="19"/>
      <c r="AZ749" s="19"/>
      <c r="BA749" s="19"/>
      <c r="BB749" s="19"/>
      <c r="BF749" s="12"/>
      <c r="BG749" s="12"/>
      <c r="BH749" s="12"/>
      <c r="BI749" s="12"/>
      <c r="BJ749" s="12"/>
      <c r="BK749" s="12"/>
      <c r="BL749" s="12"/>
      <c r="BM749" s="12"/>
      <c r="BN749" s="12"/>
      <c r="BO749" s="12"/>
      <c r="BP749" s="12"/>
      <c r="BQ749" s="12"/>
      <c r="BR749" s="12"/>
      <c r="BS749" s="76"/>
      <c r="BT749" s="76"/>
    </row>
    <row r="750" spans="1:7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25"/>
      <c r="AC750" s="125"/>
      <c r="AD750" s="125"/>
      <c r="AE750" s="125"/>
      <c r="AF750" s="125"/>
      <c r="AG750" s="125"/>
      <c r="AH750" s="125"/>
      <c r="AI750" s="125"/>
      <c r="AJ750" s="125"/>
      <c r="AK750" s="125"/>
      <c r="AL750" s="125"/>
      <c r="AM750" s="125"/>
      <c r="AN750" s="125"/>
      <c r="AO750" s="125"/>
      <c r="AP750" s="125"/>
      <c r="AQ750" s="125"/>
      <c r="AR750" s="19"/>
      <c r="AS750" s="19"/>
      <c r="AT750" s="19"/>
      <c r="AU750" s="19"/>
      <c r="AV750" s="19"/>
      <c r="AW750" s="19"/>
      <c r="AX750" s="19"/>
      <c r="AY750" s="19"/>
      <c r="AZ750" s="19"/>
      <c r="BA750" s="19"/>
      <c r="BB750" s="19"/>
      <c r="BF750" s="12"/>
      <c r="BG750" s="12"/>
      <c r="BH750" s="12"/>
      <c r="BI750" s="12"/>
      <c r="BJ750" s="12"/>
      <c r="BK750" s="12"/>
      <c r="BL750" s="12"/>
      <c r="BM750" s="12"/>
      <c r="BN750" s="12"/>
      <c r="BO750" s="12"/>
      <c r="BP750" s="12"/>
      <c r="BQ750" s="12"/>
      <c r="BR750" s="12"/>
    </row>
    <row r="751" spans="1:7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25"/>
      <c r="AC751" s="125"/>
      <c r="AD751" s="125"/>
      <c r="AE751" s="125"/>
      <c r="AF751" s="125"/>
      <c r="AG751" s="125"/>
      <c r="AH751" s="125"/>
      <c r="AI751" s="125"/>
      <c r="AJ751" s="125"/>
      <c r="AK751" s="125"/>
      <c r="AL751" s="125"/>
      <c r="AM751" s="125"/>
      <c r="AN751" s="125"/>
      <c r="AO751" s="125"/>
      <c r="AP751" s="125"/>
      <c r="AQ751" s="125"/>
      <c r="AR751" s="19"/>
      <c r="AS751" s="19"/>
      <c r="AT751" s="19"/>
      <c r="AU751" s="19"/>
      <c r="AV751" s="19"/>
      <c r="AW751" s="19"/>
      <c r="AX751" s="19"/>
      <c r="AY751" s="19"/>
      <c r="AZ751" s="19"/>
      <c r="BA751" s="19"/>
      <c r="BB751" s="19"/>
      <c r="BF751" s="12"/>
      <c r="BG751" s="12"/>
      <c r="BH751" s="12"/>
      <c r="BI751" s="12"/>
      <c r="BJ751" s="12"/>
      <c r="BK751" s="12"/>
      <c r="BL751" s="12"/>
      <c r="BM751" s="12"/>
      <c r="BN751" s="12"/>
      <c r="BO751" s="12"/>
      <c r="BP751" s="12"/>
      <c r="BQ751" s="12"/>
      <c r="BR751" s="12"/>
    </row>
    <row r="752" spans="1:72">
      <c r="A752" s="214"/>
      <c r="B752" s="214"/>
      <c r="C752" s="214"/>
      <c r="D752" s="214"/>
      <c r="E752" s="332"/>
      <c r="F752" s="332"/>
      <c r="G752" s="214"/>
      <c r="H752" s="333"/>
      <c r="I752" s="333"/>
      <c r="J752" s="214"/>
      <c r="K752" s="214"/>
      <c r="L752" s="214"/>
      <c r="M752" s="214"/>
      <c r="N752" s="214"/>
      <c r="O752" s="214"/>
      <c r="P752" s="214"/>
      <c r="Q752" s="248"/>
      <c r="R752" s="248"/>
      <c r="S752" s="248"/>
      <c r="T752" s="248"/>
      <c r="U752" s="248"/>
      <c r="V752" s="248"/>
      <c r="W752" s="248"/>
      <c r="X752" s="248"/>
      <c r="Y752" s="248"/>
      <c r="Z752" s="19"/>
      <c r="AA752" s="19"/>
      <c r="AB752" s="125"/>
      <c r="AC752" s="125"/>
      <c r="AD752" s="125"/>
      <c r="AE752" s="125"/>
      <c r="AF752" s="125"/>
      <c r="AG752" s="125"/>
      <c r="AH752" s="125"/>
      <c r="AI752" s="125"/>
      <c r="AJ752" s="125"/>
      <c r="AK752" s="125"/>
      <c r="AL752" s="125"/>
      <c r="AM752" s="125"/>
      <c r="AN752" s="125"/>
      <c r="AO752" s="125"/>
      <c r="AP752" s="125"/>
      <c r="AQ752" s="125"/>
      <c r="AR752" s="19"/>
      <c r="AS752" s="19"/>
      <c r="AT752" s="19"/>
      <c r="AU752" s="19"/>
      <c r="AV752" s="19"/>
      <c r="AW752" s="19"/>
      <c r="AX752" s="19"/>
      <c r="AY752" s="19"/>
      <c r="AZ752" s="19"/>
      <c r="BA752" s="19"/>
      <c r="BB752" s="19"/>
      <c r="BF752" s="12"/>
      <c r="BG752" s="12"/>
      <c r="BH752" s="12"/>
      <c r="BI752" s="12"/>
      <c r="BJ752" s="12"/>
      <c r="BK752" s="12"/>
      <c r="BL752" s="12"/>
      <c r="BM752" s="12"/>
      <c r="BN752" s="12"/>
      <c r="BO752" s="12"/>
      <c r="BP752" s="12"/>
      <c r="BQ752" s="12"/>
      <c r="BR752" s="12"/>
    </row>
    <row r="753" spans="1:73">
      <c r="A753" s="335" t="s">
        <v>108</v>
      </c>
      <c r="B753" s="336"/>
      <c r="C753" s="337"/>
      <c r="D753" s="336" t="s">
        <v>70</v>
      </c>
      <c r="E753" s="338"/>
      <c r="F753" s="336" t="s">
        <v>70</v>
      </c>
      <c r="G753" s="337"/>
      <c r="H753" s="336" t="s">
        <v>70</v>
      </c>
      <c r="I753" s="336"/>
      <c r="J753" s="337"/>
      <c r="K753" s="336" t="s">
        <v>70</v>
      </c>
      <c r="L753" s="337"/>
      <c r="M753" s="336" t="s">
        <v>70</v>
      </c>
      <c r="N753" s="336"/>
      <c r="O753" s="337"/>
      <c r="P753" s="336" t="s">
        <v>70</v>
      </c>
      <c r="Q753" s="339"/>
      <c r="R753" s="336" t="s">
        <v>70</v>
      </c>
      <c r="S753" s="339"/>
      <c r="T753" s="336" t="s">
        <v>70</v>
      </c>
      <c r="U753" s="339"/>
      <c r="V753" s="336" t="s">
        <v>70</v>
      </c>
      <c r="W753" s="339"/>
      <c r="X753" s="339"/>
      <c r="Y753" s="336" t="s">
        <v>70</v>
      </c>
      <c r="Z753" s="19"/>
      <c r="AA753" s="19"/>
      <c r="AB753" s="125"/>
      <c r="AC753" s="125"/>
      <c r="AD753" s="125"/>
      <c r="AE753" s="125"/>
      <c r="AF753" s="125"/>
      <c r="AG753" s="125"/>
      <c r="AH753" s="125"/>
      <c r="AI753" s="125"/>
      <c r="AJ753" s="125"/>
      <c r="AK753" s="125"/>
      <c r="AL753" s="125"/>
      <c r="AM753" s="125"/>
      <c r="AN753" s="125"/>
      <c r="AO753" s="125"/>
      <c r="AP753" s="125"/>
      <c r="AQ753" s="125"/>
      <c r="AR753" s="19"/>
      <c r="AS753" s="19"/>
      <c r="AT753" s="19"/>
      <c r="AU753" s="19"/>
      <c r="AV753" s="19"/>
      <c r="AW753" s="19"/>
      <c r="AX753" s="19"/>
      <c r="AY753" s="19"/>
      <c r="AZ753" s="19"/>
      <c r="BA753" s="19"/>
      <c r="BB753" s="19"/>
      <c r="BF753" s="12"/>
      <c r="BG753" s="12"/>
      <c r="BH753" s="12"/>
      <c r="BI753" s="12"/>
      <c r="BJ753" s="12"/>
      <c r="BK753" s="12"/>
      <c r="BL753" s="12"/>
      <c r="BM753" s="12"/>
      <c r="BN753" s="12"/>
      <c r="BO753" s="12"/>
      <c r="BP753" s="12"/>
      <c r="BQ753" s="12"/>
      <c r="BR753" s="12"/>
    </row>
    <row r="754" spans="1:73">
      <c r="A754" s="214"/>
      <c r="B754" s="214"/>
      <c r="C754" s="214"/>
      <c r="D754" s="214"/>
      <c r="E754" s="332"/>
      <c r="F754" s="332"/>
      <c r="G754" s="214"/>
      <c r="H754" s="333"/>
      <c r="I754" s="333"/>
      <c r="J754" s="214"/>
      <c r="K754" s="214"/>
      <c r="L754" s="214"/>
      <c r="M754" s="214"/>
      <c r="N754" s="214"/>
      <c r="O754" s="214"/>
      <c r="P754" s="214"/>
      <c r="Q754" s="214"/>
      <c r="R754" s="214"/>
      <c r="S754" s="214"/>
      <c r="T754" s="214"/>
      <c r="U754" s="214"/>
      <c r="V754" s="214"/>
      <c r="W754" s="214"/>
      <c r="X754" s="214"/>
      <c r="Y754" s="214"/>
      <c r="Z754" s="19"/>
      <c r="AA754" s="19"/>
      <c r="AB754" s="125"/>
      <c r="AC754" s="125"/>
      <c r="AD754" s="125"/>
      <c r="AE754" s="125"/>
      <c r="AF754" s="125"/>
      <c r="AG754" s="125"/>
      <c r="AH754" s="125"/>
      <c r="AI754" s="125"/>
      <c r="AJ754" s="125"/>
      <c r="AK754" s="125"/>
      <c r="AL754" s="125"/>
      <c r="AM754" s="125"/>
      <c r="AN754" s="125"/>
      <c r="AO754" s="125"/>
      <c r="AP754" s="125"/>
      <c r="AQ754" s="125"/>
      <c r="AR754" s="19"/>
      <c r="AS754" s="19"/>
      <c r="AT754" s="19"/>
      <c r="AU754" s="19"/>
      <c r="AV754" s="19"/>
      <c r="AW754" s="19"/>
      <c r="AX754" s="19"/>
      <c r="AY754" s="19"/>
      <c r="AZ754" s="19"/>
      <c r="BA754" s="19"/>
      <c r="BB754" s="19"/>
      <c r="BF754" s="12"/>
      <c r="BG754" s="12"/>
      <c r="BH754" s="12"/>
      <c r="BI754" s="12"/>
      <c r="BJ754" s="12"/>
      <c r="BK754" s="12"/>
      <c r="BL754" s="12"/>
      <c r="BM754" s="12"/>
      <c r="BN754" s="12"/>
      <c r="BO754" s="12"/>
      <c r="BP754" s="12"/>
      <c r="BQ754" s="12"/>
      <c r="BR754" s="12"/>
    </row>
    <row r="755" spans="1:73">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25"/>
      <c r="AC755" s="125"/>
      <c r="AD755" s="125"/>
      <c r="AE755" s="125"/>
      <c r="AF755" s="125"/>
      <c r="AG755" s="125"/>
      <c r="AH755" s="125"/>
      <c r="AI755" s="125"/>
      <c r="AJ755" s="125"/>
      <c r="AK755" s="125"/>
      <c r="AL755" s="125"/>
      <c r="AM755" s="125"/>
      <c r="AN755" s="125"/>
      <c r="AO755" s="125"/>
      <c r="AP755" s="125"/>
      <c r="AQ755" s="125"/>
      <c r="AR755" s="19"/>
      <c r="AS755" s="19"/>
      <c r="AT755" s="19"/>
      <c r="AU755" s="19"/>
      <c r="AV755" s="19"/>
      <c r="AW755" s="19"/>
      <c r="AX755" s="19"/>
      <c r="AY755" s="19"/>
      <c r="AZ755" s="19"/>
      <c r="BA755" s="19"/>
      <c r="BB755" s="19"/>
      <c r="BF755" s="12"/>
      <c r="BG755" s="12"/>
      <c r="BH755" s="12"/>
      <c r="BI755" s="12"/>
      <c r="BJ755" s="12"/>
      <c r="BK755" s="12"/>
      <c r="BL755" s="12"/>
      <c r="BM755" s="12"/>
      <c r="BN755" s="12"/>
      <c r="BO755" s="12"/>
      <c r="BP755" s="12"/>
      <c r="BQ755" s="12"/>
      <c r="BR755" s="12"/>
    </row>
    <row r="756" spans="1:73">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25"/>
      <c r="AC756" s="125"/>
      <c r="AD756" s="125"/>
      <c r="AE756" s="125"/>
      <c r="AF756" s="125"/>
      <c r="AG756" s="125"/>
      <c r="AH756" s="125"/>
      <c r="AI756" s="125"/>
      <c r="AJ756" s="125"/>
      <c r="AK756" s="125"/>
      <c r="AL756" s="125"/>
      <c r="AM756" s="125"/>
      <c r="AN756" s="125"/>
      <c r="AO756" s="125"/>
      <c r="AP756" s="125"/>
      <c r="AQ756" s="125"/>
      <c r="AR756" s="19"/>
      <c r="AS756" s="19"/>
      <c r="AT756" s="19"/>
      <c r="AU756" s="19"/>
      <c r="AV756" s="19"/>
      <c r="AW756" s="19"/>
      <c r="AX756" s="19"/>
      <c r="AY756" s="19"/>
      <c r="AZ756" s="19"/>
      <c r="BA756" s="19"/>
      <c r="BB756" s="19"/>
      <c r="BF756" s="12"/>
      <c r="BG756" s="12"/>
      <c r="BH756" s="12"/>
      <c r="BI756" s="12"/>
      <c r="BJ756" s="12"/>
      <c r="BK756" s="12"/>
      <c r="BL756" s="12"/>
      <c r="BM756" s="12"/>
      <c r="BN756" s="12"/>
      <c r="BO756" s="12"/>
      <c r="BP756" s="12"/>
      <c r="BQ756" s="12"/>
      <c r="BR756" s="12"/>
    </row>
    <row r="757" spans="1:73">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25"/>
      <c r="AC757" s="125"/>
      <c r="AD757" s="125"/>
      <c r="AE757" s="125"/>
      <c r="AF757" s="125"/>
      <c r="AG757" s="125"/>
      <c r="AH757" s="125"/>
      <c r="AI757" s="125"/>
      <c r="AJ757" s="125"/>
      <c r="AK757" s="125"/>
      <c r="AL757" s="125"/>
      <c r="AM757" s="125"/>
      <c r="AN757" s="125"/>
      <c r="AO757" s="125"/>
      <c r="AP757" s="125"/>
      <c r="AQ757" s="125"/>
      <c r="AR757" s="19"/>
      <c r="AS757" s="19"/>
      <c r="AT757" s="19"/>
      <c r="AU757" s="19"/>
      <c r="AV757" s="19"/>
      <c r="AW757" s="19"/>
      <c r="AX757" s="19"/>
      <c r="AY757" s="19"/>
      <c r="AZ757" s="19"/>
      <c r="BA757" s="19"/>
      <c r="BB757" s="19"/>
      <c r="BF757" s="12"/>
      <c r="BG757" s="12"/>
      <c r="BH757" s="12"/>
      <c r="BI757" s="12"/>
      <c r="BJ757" s="12"/>
      <c r="BK757" s="12"/>
      <c r="BL757" s="12"/>
      <c r="BM757" s="12"/>
      <c r="BN757" s="12"/>
      <c r="BO757" s="12"/>
      <c r="BP757" s="12"/>
      <c r="BQ757" s="12"/>
      <c r="BR757" s="12"/>
    </row>
    <row r="758" spans="1:73">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25"/>
      <c r="AC758" s="125"/>
      <c r="AD758" s="125"/>
      <c r="AE758" s="125"/>
      <c r="AF758" s="125"/>
      <c r="AG758" s="125"/>
      <c r="AH758" s="125"/>
      <c r="AI758" s="125"/>
      <c r="AJ758" s="125"/>
      <c r="AK758" s="125"/>
      <c r="AL758" s="125"/>
      <c r="AM758" s="125"/>
      <c r="AN758" s="125"/>
      <c r="AO758" s="125"/>
      <c r="AP758" s="125"/>
      <c r="AQ758" s="125"/>
      <c r="AR758" s="19"/>
      <c r="AS758" s="19"/>
      <c r="AT758" s="19"/>
      <c r="AU758" s="19"/>
      <c r="AV758" s="19"/>
      <c r="AW758" s="19"/>
      <c r="AX758" s="19"/>
      <c r="AY758" s="19"/>
      <c r="AZ758" s="19"/>
      <c r="BA758" s="19"/>
      <c r="BB758" s="19"/>
      <c r="BF758" s="12"/>
      <c r="BG758" s="12"/>
      <c r="BH758" s="12"/>
      <c r="BI758" s="12"/>
      <c r="BJ758" s="12"/>
      <c r="BK758" s="12"/>
      <c r="BL758" s="12"/>
      <c r="BM758" s="12"/>
      <c r="BN758" s="12"/>
      <c r="BO758" s="12"/>
      <c r="BP758" s="12"/>
      <c r="BQ758" s="12"/>
      <c r="BR758" s="12"/>
    </row>
    <row r="759" spans="1:73">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25"/>
      <c r="AC759" s="125"/>
      <c r="AD759" s="125"/>
      <c r="AE759" s="125"/>
      <c r="AF759" s="125"/>
      <c r="AG759" s="125"/>
      <c r="AH759" s="125"/>
      <c r="AI759" s="125"/>
      <c r="AJ759" s="125"/>
      <c r="AK759" s="125"/>
      <c r="AL759" s="125"/>
      <c r="AM759" s="125"/>
      <c r="AN759" s="125"/>
      <c r="AO759" s="125"/>
      <c r="AP759" s="125"/>
      <c r="AQ759" s="125"/>
      <c r="AR759" s="19"/>
      <c r="AS759" s="19"/>
      <c r="AT759" s="19"/>
      <c r="AU759" s="19"/>
      <c r="AV759" s="19"/>
      <c r="AW759" s="19"/>
      <c r="AX759" s="19"/>
      <c r="AY759" s="19"/>
      <c r="AZ759" s="19"/>
      <c r="BA759" s="19"/>
      <c r="BB759" s="19"/>
      <c r="BF759" s="12"/>
      <c r="BG759" s="12"/>
      <c r="BH759" s="12"/>
      <c r="BI759" s="12"/>
      <c r="BJ759" s="12"/>
      <c r="BK759" s="12"/>
      <c r="BL759" s="12"/>
      <c r="BM759" s="12"/>
      <c r="BN759" s="12"/>
      <c r="BO759" s="12"/>
      <c r="BP759" s="12"/>
      <c r="BQ759" s="12"/>
      <c r="BR759" s="12"/>
    </row>
    <row r="760" spans="1:73">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25"/>
      <c r="AC760" s="125"/>
      <c r="AD760" s="125"/>
      <c r="AE760" s="125"/>
      <c r="AF760" s="125"/>
      <c r="AG760" s="125"/>
      <c r="AH760" s="125"/>
      <c r="AI760" s="125"/>
      <c r="AJ760" s="125"/>
      <c r="AK760" s="125"/>
      <c r="AL760" s="125"/>
      <c r="AM760" s="125"/>
      <c r="AN760" s="125"/>
      <c r="AO760" s="125"/>
      <c r="AP760" s="125"/>
      <c r="AQ760" s="125"/>
      <c r="AR760" s="19"/>
      <c r="AS760" s="19"/>
      <c r="AT760" s="19"/>
      <c r="AU760" s="19"/>
      <c r="AV760" s="19"/>
      <c r="AW760" s="19"/>
      <c r="AX760" s="19"/>
      <c r="AY760" s="19"/>
      <c r="AZ760" s="19"/>
      <c r="BA760" s="19"/>
      <c r="BB760" s="19"/>
      <c r="BG760" s="12"/>
      <c r="BH760" s="12"/>
      <c r="BI760" s="12"/>
      <c r="BJ760" s="12"/>
      <c r="BK760" s="12"/>
      <c r="BL760" s="12"/>
      <c r="BM760" s="12"/>
      <c r="BN760" s="12"/>
      <c r="BO760" s="12"/>
      <c r="BP760" s="12"/>
      <c r="BQ760" s="12"/>
      <c r="BR760" s="12"/>
      <c r="BS760" s="12"/>
      <c r="BU760" s="125"/>
    </row>
    <row r="761" spans="1:73">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25"/>
      <c r="AC761" s="125"/>
      <c r="AD761" s="125"/>
      <c r="AE761" s="125"/>
      <c r="AF761" s="125"/>
      <c r="AG761" s="125"/>
      <c r="AH761" s="125"/>
      <c r="AI761" s="125"/>
      <c r="AJ761" s="125"/>
      <c r="AK761" s="125"/>
      <c r="AL761" s="125"/>
      <c r="AM761" s="125"/>
      <c r="AN761" s="125"/>
      <c r="AO761" s="125"/>
      <c r="AP761" s="125"/>
      <c r="AQ761" s="125"/>
      <c r="AR761" s="19"/>
      <c r="AS761" s="19"/>
      <c r="AT761" s="19"/>
      <c r="AU761" s="19"/>
      <c r="AV761" s="19"/>
      <c r="AW761" s="19"/>
      <c r="AX761" s="19"/>
      <c r="AY761" s="19"/>
      <c r="AZ761" s="19"/>
      <c r="BA761" s="19"/>
      <c r="BB761" s="19"/>
      <c r="BF761" s="12"/>
      <c r="BG761" s="12"/>
      <c r="BH761" s="12"/>
      <c r="BI761" s="12"/>
      <c r="BJ761" s="12"/>
      <c r="BK761" s="12"/>
      <c r="BL761" s="12"/>
      <c r="BM761" s="12"/>
      <c r="BN761" s="12"/>
      <c r="BO761" s="12"/>
      <c r="BP761" s="12"/>
      <c r="BQ761" s="12"/>
      <c r="BR761" s="12"/>
    </row>
    <row r="762" spans="1:73">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25"/>
      <c r="AC762" s="125"/>
      <c r="AD762" s="125"/>
      <c r="AE762" s="125"/>
      <c r="AF762" s="125"/>
      <c r="AG762" s="125"/>
      <c r="AH762" s="125"/>
      <c r="AI762" s="125"/>
      <c r="AJ762" s="125"/>
      <c r="AK762" s="125"/>
      <c r="AL762" s="125"/>
      <c r="AM762" s="125"/>
      <c r="AN762" s="125"/>
      <c r="AO762" s="125"/>
      <c r="AP762" s="125"/>
      <c r="AQ762" s="125"/>
      <c r="AR762" s="19"/>
      <c r="AS762" s="19"/>
      <c r="AT762" s="19"/>
      <c r="AU762" s="19"/>
      <c r="AV762" s="19"/>
      <c r="AW762" s="19"/>
      <c r="AX762" s="19"/>
      <c r="AY762" s="19"/>
      <c r="AZ762" s="19"/>
      <c r="BA762" s="19"/>
      <c r="BB762" s="19"/>
      <c r="BF762" s="12"/>
      <c r="BG762" s="12"/>
      <c r="BH762" s="12"/>
      <c r="BI762" s="12"/>
      <c r="BJ762" s="12"/>
      <c r="BK762" s="12"/>
      <c r="BL762" s="12"/>
      <c r="BM762" s="12"/>
      <c r="BN762" s="12"/>
      <c r="BO762" s="12"/>
      <c r="BP762" s="12"/>
      <c r="BQ762" s="12"/>
      <c r="BR762" s="12"/>
    </row>
    <row r="763" spans="1:7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25"/>
      <c r="AC763" s="125"/>
      <c r="AD763" s="125"/>
      <c r="AE763" s="125"/>
      <c r="AF763" s="125"/>
      <c r="AG763" s="125"/>
      <c r="AH763" s="125"/>
      <c r="AI763" s="125"/>
      <c r="AJ763" s="125"/>
      <c r="AK763" s="125"/>
      <c r="AL763" s="125"/>
      <c r="AM763" s="125"/>
      <c r="AN763" s="125"/>
      <c r="AO763" s="125"/>
      <c r="AP763" s="125"/>
      <c r="AQ763" s="125"/>
      <c r="AR763" s="19"/>
      <c r="AS763" s="19"/>
      <c r="AT763" s="19"/>
      <c r="AU763" s="19"/>
      <c r="AV763" s="19"/>
      <c r="AW763" s="19"/>
      <c r="AX763" s="19"/>
      <c r="AY763" s="19"/>
      <c r="AZ763" s="19"/>
      <c r="BA763" s="19"/>
      <c r="BB763" s="19"/>
      <c r="BF763" s="12"/>
      <c r="BG763" s="12"/>
      <c r="BH763" s="12"/>
      <c r="BI763" s="12"/>
      <c r="BJ763" s="12"/>
      <c r="BK763" s="12"/>
      <c r="BL763" s="12"/>
      <c r="BM763" s="12"/>
      <c r="BN763" s="12"/>
      <c r="BO763" s="12"/>
      <c r="BP763" s="12"/>
      <c r="BQ763" s="12"/>
      <c r="BR763" s="12"/>
    </row>
    <row r="764" spans="1:73">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25"/>
      <c r="AC764" s="125"/>
      <c r="AD764" s="125"/>
      <c r="AE764" s="125"/>
      <c r="AF764" s="125"/>
      <c r="AG764" s="125"/>
      <c r="AH764" s="125"/>
      <c r="AI764" s="125"/>
      <c r="AJ764" s="125"/>
      <c r="AK764" s="125"/>
      <c r="AL764" s="125"/>
      <c r="AM764" s="125"/>
      <c r="AN764" s="125"/>
      <c r="AO764" s="125"/>
      <c r="AP764" s="125"/>
      <c r="AQ764" s="125"/>
      <c r="AR764" s="19"/>
      <c r="AS764" s="19"/>
      <c r="AT764" s="19"/>
      <c r="AU764" s="19"/>
      <c r="AV764" s="19"/>
      <c r="AW764" s="19"/>
      <c r="AX764" s="19"/>
      <c r="AY764" s="19"/>
      <c r="AZ764" s="19"/>
      <c r="BA764" s="19"/>
      <c r="BB764" s="19"/>
      <c r="BF764" s="12"/>
      <c r="BG764" s="12"/>
      <c r="BH764" s="12"/>
      <c r="BI764" s="12"/>
      <c r="BJ764" s="12"/>
      <c r="BK764" s="12"/>
      <c r="BL764" s="12"/>
      <c r="BM764" s="12"/>
      <c r="BN764" s="12"/>
      <c r="BO764" s="12"/>
      <c r="BP764" s="12"/>
      <c r="BQ764" s="12"/>
      <c r="BR764" s="12"/>
    </row>
    <row r="765" spans="1:73">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25"/>
      <c r="AC765" s="125"/>
      <c r="AD765" s="125"/>
      <c r="AE765" s="125"/>
      <c r="AF765" s="125"/>
      <c r="AG765" s="125"/>
      <c r="AH765" s="125"/>
      <c r="AI765" s="125"/>
      <c r="AJ765" s="125"/>
      <c r="AK765" s="125"/>
      <c r="AL765" s="125"/>
      <c r="AM765" s="125"/>
      <c r="AN765" s="125"/>
      <c r="AO765" s="125"/>
      <c r="AP765" s="125"/>
      <c r="AQ765" s="125"/>
      <c r="AR765" s="19"/>
      <c r="AS765" s="19"/>
      <c r="AT765" s="19"/>
      <c r="AU765" s="19"/>
      <c r="AV765" s="19"/>
      <c r="AW765" s="19"/>
      <c r="AX765" s="19"/>
      <c r="AY765" s="19"/>
      <c r="AZ765" s="19"/>
      <c r="BA765" s="19"/>
      <c r="BB765" s="19"/>
      <c r="BF765" s="12"/>
      <c r="BG765" s="12"/>
      <c r="BH765" s="12"/>
      <c r="BI765" s="12"/>
      <c r="BJ765" s="12"/>
      <c r="BK765" s="12"/>
      <c r="BL765" s="12"/>
      <c r="BM765" s="12"/>
      <c r="BN765" s="12"/>
      <c r="BO765" s="12"/>
      <c r="BP765" s="12"/>
      <c r="BQ765" s="12"/>
      <c r="BR765" s="12"/>
    </row>
    <row r="766" spans="1:73">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25"/>
      <c r="AC766" s="125"/>
      <c r="AD766" s="125"/>
      <c r="AE766" s="125"/>
      <c r="AF766" s="125"/>
      <c r="AG766" s="125"/>
      <c r="AH766" s="125"/>
      <c r="AI766" s="125"/>
      <c r="AJ766" s="125"/>
      <c r="AK766" s="125"/>
      <c r="AL766" s="125"/>
      <c r="AM766" s="125"/>
      <c r="AN766" s="125"/>
      <c r="AO766" s="125"/>
      <c r="AP766" s="125"/>
      <c r="AQ766" s="125"/>
      <c r="AR766" s="19"/>
      <c r="AS766" s="19"/>
      <c r="AT766" s="19"/>
      <c r="AU766" s="19"/>
      <c r="AV766" s="19"/>
      <c r="AW766" s="19"/>
      <c r="AX766" s="19"/>
      <c r="AY766" s="19"/>
      <c r="AZ766" s="19"/>
      <c r="BA766" s="19"/>
      <c r="BB766" s="19"/>
      <c r="BF766" s="12"/>
      <c r="BG766" s="12"/>
      <c r="BH766" s="12"/>
      <c r="BI766" s="12"/>
      <c r="BJ766" s="12"/>
      <c r="BK766" s="12"/>
      <c r="BL766" s="12"/>
      <c r="BM766" s="12"/>
      <c r="BN766" s="12"/>
      <c r="BO766" s="12"/>
      <c r="BP766" s="12"/>
      <c r="BQ766" s="12"/>
      <c r="BR766" s="12"/>
      <c r="BS766" s="76"/>
      <c r="BT766" s="76"/>
    </row>
    <row r="767" spans="1:73">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25"/>
      <c r="AC767" s="125"/>
      <c r="AD767" s="125"/>
      <c r="AE767" s="125"/>
      <c r="AF767" s="125"/>
      <c r="AG767" s="125"/>
      <c r="AH767" s="125"/>
      <c r="AI767" s="125"/>
      <c r="AJ767" s="125"/>
      <c r="AK767" s="125"/>
      <c r="AL767" s="125"/>
      <c r="AM767" s="125"/>
      <c r="AN767" s="125"/>
      <c r="AO767" s="125"/>
      <c r="AP767" s="125"/>
      <c r="AQ767" s="125"/>
      <c r="AR767" s="19"/>
      <c r="AS767" s="19"/>
      <c r="AT767" s="19"/>
      <c r="AU767" s="19"/>
      <c r="AV767" s="19"/>
      <c r="AW767" s="19"/>
      <c r="AX767" s="19"/>
      <c r="AY767" s="19"/>
      <c r="AZ767" s="19"/>
      <c r="BA767" s="19"/>
      <c r="BB767" s="19"/>
      <c r="BF767" s="12"/>
      <c r="BG767" s="12"/>
      <c r="BH767" s="12"/>
      <c r="BI767" s="12"/>
      <c r="BJ767" s="12"/>
      <c r="BK767" s="12"/>
      <c r="BL767" s="12"/>
      <c r="BM767" s="12"/>
      <c r="BN767" s="12"/>
      <c r="BO767" s="12"/>
      <c r="BP767" s="12"/>
      <c r="BQ767" s="12"/>
      <c r="BR767" s="12"/>
      <c r="BS767" s="76"/>
      <c r="BT767" s="76"/>
    </row>
    <row r="768" spans="1:73">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25"/>
      <c r="AC768" s="125"/>
      <c r="AD768" s="125"/>
      <c r="AE768" s="125"/>
      <c r="AF768" s="125"/>
      <c r="AG768" s="125"/>
      <c r="AH768" s="125"/>
      <c r="AI768" s="125"/>
      <c r="AJ768" s="125"/>
      <c r="AK768" s="125"/>
      <c r="AL768" s="125"/>
      <c r="AM768" s="125"/>
      <c r="AN768" s="125"/>
      <c r="AO768" s="125"/>
      <c r="AP768" s="125"/>
      <c r="AQ768" s="125"/>
      <c r="AR768" s="19"/>
      <c r="AS768" s="19"/>
      <c r="AT768" s="19"/>
      <c r="AU768" s="19"/>
      <c r="AV768" s="19"/>
      <c r="AW768" s="19"/>
      <c r="AX768" s="19"/>
      <c r="AY768" s="19"/>
      <c r="AZ768" s="19"/>
      <c r="BA768" s="19"/>
      <c r="BB768" s="19"/>
      <c r="BF768" s="12"/>
      <c r="BG768" s="12"/>
      <c r="BH768" s="12"/>
      <c r="BI768" s="12"/>
      <c r="BJ768" s="12"/>
      <c r="BK768" s="12"/>
      <c r="BL768" s="12"/>
      <c r="BM768" s="12"/>
      <c r="BN768" s="12"/>
      <c r="BO768" s="12"/>
      <c r="BP768" s="12"/>
      <c r="BQ768" s="12"/>
      <c r="BR768" s="12"/>
      <c r="BS768" s="76"/>
      <c r="BT768" s="76"/>
    </row>
    <row r="769" spans="1:7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25"/>
      <c r="AC769" s="125"/>
      <c r="AD769" s="125"/>
      <c r="AE769" s="125"/>
      <c r="AF769" s="125"/>
      <c r="AG769" s="125"/>
      <c r="AH769" s="125"/>
      <c r="AI769" s="125"/>
      <c r="AJ769" s="125"/>
      <c r="AK769" s="125"/>
      <c r="AL769" s="125"/>
      <c r="AM769" s="125"/>
      <c r="AN769" s="125"/>
      <c r="AO769" s="125"/>
      <c r="AP769" s="125"/>
      <c r="AQ769" s="125"/>
      <c r="AR769" s="19"/>
      <c r="AS769" s="19"/>
      <c r="AT769" s="19"/>
      <c r="AU769" s="19"/>
      <c r="AV769" s="19"/>
      <c r="AW769" s="19"/>
      <c r="AX769" s="19"/>
      <c r="AY769" s="19"/>
      <c r="AZ769" s="19"/>
      <c r="BA769" s="19"/>
      <c r="BB769" s="19"/>
      <c r="BF769" s="12"/>
      <c r="BG769" s="12"/>
      <c r="BH769" s="12"/>
      <c r="BI769" s="12"/>
      <c r="BJ769" s="12"/>
      <c r="BK769" s="12"/>
      <c r="BL769" s="12"/>
      <c r="BM769" s="12"/>
      <c r="BN769" s="12"/>
      <c r="BO769" s="12"/>
      <c r="BP769" s="12"/>
      <c r="BQ769" s="12"/>
      <c r="BR769" s="12"/>
      <c r="BS769" s="76"/>
      <c r="BT769" s="76"/>
    </row>
    <row r="770" spans="1:7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25"/>
      <c r="AC770" s="125"/>
      <c r="AD770" s="125"/>
      <c r="AE770" s="125"/>
      <c r="AF770" s="125"/>
      <c r="AG770" s="125"/>
      <c r="AH770" s="125"/>
      <c r="AI770" s="125"/>
      <c r="AJ770" s="125"/>
      <c r="AK770" s="125"/>
      <c r="AL770" s="125"/>
      <c r="AM770" s="125"/>
      <c r="AN770" s="125"/>
      <c r="AO770" s="125"/>
      <c r="AP770" s="125"/>
      <c r="AQ770" s="125"/>
      <c r="AR770" s="19"/>
      <c r="AS770" s="19"/>
      <c r="AT770" s="19"/>
      <c r="AU770" s="19"/>
      <c r="AV770" s="19"/>
      <c r="AW770" s="19"/>
      <c r="AX770" s="19"/>
      <c r="AY770" s="19"/>
      <c r="AZ770" s="19"/>
      <c r="BA770" s="19"/>
      <c r="BB770" s="19"/>
      <c r="BF770" s="12"/>
      <c r="BG770" s="12"/>
      <c r="BH770" s="12"/>
      <c r="BI770" s="12"/>
      <c r="BJ770" s="12"/>
      <c r="BK770" s="12"/>
      <c r="BL770" s="12"/>
      <c r="BM770" s="12"/>
      <c r="BN770" s="12"/>
      <c r="BO770" s="12"/>
      <c r="BP770" s="12"/>
      <c r="BQ770" s="12"/>
      <c r="BR770" s="12"/>
      <c r="BS770" s="76"/>
      <c r="BT770" s="76"/>
    </row>
    <row r="771" spans="1:7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25"/>
      <c r="AC771" s="125"/>
      <c r="AD771" s="125"/>
      <c r="AE771" s="125"/>
      <c r="AF771" s="125"/>
      <c r="AG771" s="125"/>
      <c r="AH771" s="125"/>
      <c r="AI771" s="125"/>
      <c r="AJ771" s="125"/>
      <c r="AK771" s="125"/>
      <c r="AL771" s="125"/>
      <c r="AM771" s="125"/>
      <c r="AN771" s="125"/>
      <c r="AO771" s="125"/>
      <c r="AP771" s="125"/>
      <c r="AQ771" s="125"/>
      <c r="AR771" s="19"/>
      <c r="AS771" s="19"/>
      <c r="AT771" s="19"/>
      <c r="AU771" s="19"/>
      <c r="AV771" s="19"/>
      <c r="AW771" s="19"/>
      <c r="AX771" s="19"/>
      <c r="AY771" s="19"/>
      <c r="AZ771" s="19"/>
      <c r="BA771" s="19"/>
      <c r="BB771" s="19"/>
      <c r="BF771" s="12"/>
      <c r="BG771" s="12"/>
      <c r="BH771" s="12"/>
      <c r="BI771" s="12"/>
      <c r="BJ771" s="12"/>
      <c r="BK771" s="12"/>
      <c r="BL771" s="12"/>
      <c r="BM771" s="12"/>
      <c r="BN771" s="12"/>
      <c r="BO771" s="12"/>
      <c r="BP771" s="12"/>
      <c r="BQ771" s="12"/>
      <c r="BR771" s="12"/>
      <c r="BS771" s="76"/>
      <c r="BT771" s="76"/>
    </row>
    <row r="772" spans="1: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25"/>
      <c r="AC772" s="125"/>
      <c r="AD772" s="125"/>
      <c r="AE772" s="125"/>
      <c r="AF772" s="125"/>
      <c r="AG772" s="125"/>
      <c r="AH772" s="125"/>
      <c r="AI772" s="125"/>
      <c r="AJ772" s="125"/>
      <c r="AK772" s="125"/>
      <c r="AL772" s="125"/>
      <c r="AM772" s="125"/>
      <c r="AN772" s="125"/>
      <c r="AO772" s="125"/>
      <c r="AP772" s="125"/>
      <c r="AQ772" s="125"/>
      <c r="AR772" s="19"/>
      <c r="AS772" s="19"/>
      <c r="AT772" s="19"/>
      <c r="AU772" s="19"/>
      <c r="AV772" s="19"/>
      <c r="AW772" s="19"/>
      <c r="AX772" s="19"/>
      <c r="AY772" s="19"/>
      <c r="AZ772" s="19"/>
      <c r="BA772" s="19"/>
      <c r="BB772" s="19"/>
      <c r="BF772" s="12"/>
      <c r="BG772" s="12"/>
      <c r="BH772" s="12"/>
      <c r="BI772" s="12"/>
      <c r="BJ772" s="12"/>
      <c r="BK772" s="12"/>
      <c r="BL772" s="12"/>
      <c r="BM772" s="12"/>
      <c r="BN772" s="12"/>
      <c r="BO772" s="12"/>
      <c r="BP772" s="12"/>
      <c r="BQ772" s="12"/>
      <c r="BR772" s="12"/>
      <c r="BS772" s="76"/>
      <c r="BT772" s="76"/>
    </row>
    <row r="773" spans="1:7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25"/>
      <c r="AC773" s="125"/>
      <c r="AD773" s="125"/>
      <c r="AE773" s="125"/>
      <c r="AF773" s="125"/>
      <c r="AG773" s="125"/>
      <c r="AH773" s="125"/>
      <c r="AI773" s="125"/>
      <c r="AJ773" s="125"/>
      <c r="AK773" s="125"/>
      <c r="AL773" s="125"/>
      <c r="AM773" s="125"/>
      <c r="AN773" s="125"/>
      <c r="AO773" s="125"/>
      <c r="AP773" s="125"/>
      <c r="AQ773" s="125"/>
      <c r="AR773" s="19"/>
      <c r="AS773" s="19"/>
      <c r="AT773" s="19"/>
      <c r="AU773" s="19"/>
      <c r="AV773" s="19"/>
      <c r="AW773" s="19"/>
      <c r="AX773" s="19"/>
      <c r="AY773" s="19"/>
      <c r="AZ773" s="19"/>
      <c r="BA773" s="19"/>
      <c r="BB773" s="19"/>
      <c r="BF773" s="12"/>
      <c r="BG773" s="12"/>
      <c r="BH773" s="12"/>
      <c r="BI773" s="12"/>
      <c r="BJ773" s="12"/>
      <c r="BK773" s="12"/>
      <c r="BL773" s="12"/>
      <c r="BM773" s="12"/>
      <c r="BN773" s="12"/>
      <c r="BO773" s="12"/>
      <c r="BP773" s="12"/>
      <c r="BQ773" s="12"/>
      <c r="BR773" s="12"/>
      <c r="BS773" s="76"/>
      <c r="BT773" s="76"/>
    </row>
    <row r="774" spans="1:7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25"/>
      <c r="AC774" s="125"/>
      <c r="AD774" s="125"/>
      <c r="AE774" s="125"/>
      <c r="AF774" s="125"/>
      <c r="AG774" s="125"/>
      <c r="AH774" s="125"/>
      <c r="AI774" s="125"/>
      <c r="AJ774" s="125"/>
      <c r="AK774" s="125"/>
      <c r="AL774" s="125"/>
      <c r="AM774" s="125"/>
      <c r="AN774" s="125"/>
      <c r="AO774" s="125"/>
      <c r="AP774" s="125"/>
      <c r="AQ774" s="125"/>
      <c r="AR774" s="19"/>
      <c r="AS774" s="19"/>
      <c r="AT774" s="19"/>
      <c r="AU774" s="19"/>
      <c r="AV774" s="19"/>
      <c r="AW774" s="19"/>
      <c r="AX774" s="19"/>
      <c r="AY774" s="19"/>
      <c r="AZ774" s="19"/>
      <c r="BA774" s="19"/>
      <c r="BB774" s="19"/>
      <c r="BF774" s="12"/>
      <c r="BG774" s="12"/>
      <c r="BH774" s="12"/>
      <c r="BI774" s="12"/>
      <c r="BJ774" s="12"/>
      <c r="BK774" s="12"/>
      <c r="BL774" s="12"/>
      <c r="BM774" s="12"/>
      <c r="BN774" s="12"/>
      <c r="BO774" s="12"/>
      <c r="BP774" s="12"/>
      <c r="BQ774" s="12"/>
      <c r="BR774" s="12"/>
      <c r="BS774" s="76"/>
      <c r="BT774" s="76"/>
    </row>
    <row r="775" spans="1:7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25"/>
      <c r="AC775" s="125"/>
      <c r="AD775" s="125"/>
      <c r="AE775" s="125"/>
      <c r="AF775" s="125"/>
      <c r="AG775" s="125"/>
      <c r="AH775" s="125"/>
      <c r="AI775" s="125"/>
      <c r="AJ775" s="125"/>
      <c r="AK775" s="125"/>
      <c r="AL775" s="125"/>
      <c r="AM775" s="125"/>
      <c r="AN775" s="125"/>
      <c r="AO775" s="125"/>
      <c r="AP775" s="125"/>
      <c r="AQ775" s="125"/>
      <c r="AR775" s="19"/>
      <c r="AS775" s="19"/>
      <c r="AT775" s="19"/>
      <c r="AU775" s="19"/>
      <c r="AV775" s="19"/>
      <c r="AW775" s="19"/>
      <c r="AX775" s="19"/>
      <c r="AY775" s="19"/>
      <c r="AZ775" s="19"/>
      <c r="BA775" s="19"/>
      <c r="BB775" s="19"/>
      <c r="BF775" s="12"/>
      <c r="BG775" s="12"/>
      <c r="BH775" s="12"/>
      <c r="BI775" s="12"/>
      <c r="BJ775" s="12"/>
      <c r="BK775" s="12"/>
      <c r="BL775" s="12"/>
      <c r="BM775" s="12"/>
      <c r="BN775" s="12"/>
      <c r="BO775" s="12"/>
      <c r="BP775" s="12"/>
      <c r="BQ775" s="12"/>
      <c r="BR775" s="12"/>
      <c r="BS775" s="76"/>
      <c r="BT775" s="76"/>
    </row>
    <row r="776" spans="1:7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25"/>
      <c r="AC776" s="125"/>
      <c r="AD776" s="125"/>
      <c r="AE776" s="125"/>
      <c r="AF776" s="125"/>
      <c r="AG776" s="125"/>
      <c r="AH776" s="125"/>
      <c r="AI776" s="125"/>
      <c r="AJ776" s="125"/>
      <c r="AK776" s="125"/>
      <c r="AL776" s="125"/>
      <c r="AM776" s="125"/>
      <c r="AN776" s="125"/>
      <c r="AO776" s="125"/>
      <c r="AP776" s="125"/>
      <c r="AQ776" s="125"/>
      <c r="AR776" s="19"/>
      <c r="AS776" s="19"/>
      <c r="AT776" s="19"/>
      <c r="AU776" s="19"/>
      <c r="AV776" s="19"/>
      <c r="AW776" s="19"/>
      <c r="AX776" s="19"/>
      <c r="AY776" s="19"/>
      <c r="AZ776" s="19"/>
      <c r="BA776" s="19"/>
      <c r="BB776" s="19"/>
      <c r="BF776" s="12"/>
      <c r="BG776" s="12"/>
      <c r="BH776" s="12"/>
      <c r="BI776" s="12"/>
      <c r="BJ776" s="12"/>
      <c r="BK776" s="12"/>
      <c r="BL776" s="12"/>
      <c r="BM776" s="12"/>
      <c r="BN776" s="12"/>
      <c r="BO776" s="12"/>
      <c r="BP776" s="12"/>
      <c r="BQ776" s="12"/>
      <c r="BR776" s="12"/>
      <c r="BS776" s="76"/>
      <c r="BT776" s="76"/>
    </row>
    <row r="777" spans="1:7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25"/>
      <c r="AC777" s="125"/>
      <c r="AD777" s="125"/>
      <c r="AE777" s="125"/>
      <c r="AF777" s="125"/>
      <c r="AG777" s="125"/>
      <c r="AH777" s="125"/>
      <c r="AI777" s="125"/>
      <c r="AJ777" s="125"/>
      <c r="AK777" s="125"/>
      <c r="AL777" s="125"/>
      <c r="AM777" s="125"/>
      <c r="AN777" s="125"/>
      <c r="AO777" s="125"/>
      <c r="AP777" s="125"/>
      <c r="AQ777" s="125"/>
      <c r="AR777" s="19"/>
      <c r="AS777" s="19"/>
      <c r="AT777" s="19"/>
      <c r="AU777" s="19"/>
      <c r="AV777" s="19"/>
      <c r="AW777" s="19"/>
      <c r="AX777" s="19"/>
      <c r="AY777" s="19"/>
      <c r="AZ777" s="19"/>
      <c r="BA777" s="19"/>
      <c r="BB777" s="19"/>
      <c r="BF777" s="12"/>
      <c r="BG777" s="12"/>
      <c r="BH777" s="12"/>
      <c r="BI777" s="12"/>
      <c r="BJ777" s="12"/>
      <c r="BK777" s="12"/>
      <c r="BL777" s="12"/>
      <c r="BM777" s="12"/>
      <c r="BN777" s="12"/>
      <c r="BO777" s="12"/>
      <c r="BP777" s="12"/>
      <c r="BQ777" s="12"/>
      <c r="BR777" s="12"/>
      <c r="BS777" s="76"/>
      <c r="BT777" s="76"/>
    </row>
    <row r="778" spans="1:7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25"/>
      <c r="AC778" s="125"/>
      <c r="AD778" s="125"/>
      <c r="AE778" s="125"/>
      <c r="AF778" s="125"/>
      <c r="AG778" s="125"/>
      <c r="AH778" s="125"/>
      <c r="AI778" s="125"/>
      <c r="AJ778" s="125"/>
      <c r="AK778" s="125"/>
      <c r="AL778" s="125"/>
      <c r="AM778" s="125"/>
      <c r="AN778" s="125"/>
      <c r="AO778" s="125"/>
      <c r="AP778" s="125"/>
      <c r="AQ778" s="125"/>
      <c r="AR778" s="19"/>
      <c r="AS778" s="19"/>
      <c r="AT778" s="19"/>
      <c r="AU778" s="19"/>
      <c r="AV778" s="19"/>
      <c r="AW778" s="19"/>
      <c r="AX778" s="19"/>
      <c r="AY778" s="19"/>
      <c r="AZ778" s="19"/>
      <c r="BA778" s="19"/>
      <c r="BB778" s="19"/>
      <c r="BF778" s="12"/>
      <c r="BG778" s="12"/>
      <c r="BH778" s="12"/>
      <c r="BI778" s="12"/>
      <c r="BJ778" s="12"/>
      <c r="BK778" s="12"/>
      <c r="BL778" s="12"/>
      <c r="BM778" s="12"/>
      <c r="BN778" s="12"/>
      <c r="BO778" s="12"/>
      <c r="BP778" s="12"/>
      <c r="BQ778" s="12"/>
      <c r="BR778" s="12"/>
      <c r="BS778" s="76"/>
      <c r="BT778" s="76"/>
    </row>
    <row r="779" spans="1:7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25"/>
      <c r="AC779" s="125"/>
      <c r="AD779" s="125"/>
      <c r="AE779" s="125"/>
      <c r="AF779" s="125"/>
      <c r="AG779" s="125"/>
      <c r="AH779" s="125"/>
      <c r="AI779" s="125"/>
      <c r="AJ779" s="125"/>
      <c r="AK779" s="125"/>
      <c r="AL779" s="125"/>
      <c r="AM779" s="125"/>
      <c r="AN779" s="125"/>
      <c r="AO779" s="125"/>
      <c r="AP779" s="125"/>
      <c r="AQ779" s="125"/>
      <c r="AR779" s="19"/>
      <c r="AS779" s="19"/>
      <c r="AT779" s="19"/>
      <c r="AU779" s="19"/>
      <c r="AV779" s="19"/>
      <c r="AW779" s="19"/>
      <c r="AX779" s="19"/>
      <c r="AY779" s="19"/>
      <c r="AZ779" s="19"/>
      <c r="BA779" s="19"/>
      <c r="BB779" s="19"/>
      <c r="BF779" s="12"/>
      <c r="BG779" s="12"/>
      <c r="BH779" s="12"/>
      <c r="BI779" s="12"/>
      <c r="BJ779" s="12"/>
      <c r="BK779" s="12"/>
      <c r="BL779" s="12"/>
      <c r="BM779" s="12"/>
      <c r="BN779" s="12"/>
      <c r="BO779" s="12"/>
      <c r="BP779" s="12"/>
      <c r="BQ779" s="12"/>
      <c r="BR779" s="12"/>
      <c r="BS779" s="76"/>
      <c r="BT779" s="76"/>
    </row>
    <row r="780" spans="1:7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248"/>
      <c r="AA780" s="19"/>
      <c r="AB780" s="118"/>
      <c r="AC780" s="118"/>
      <c r="AD780" s="118"/>
      <c r="AE780" s="118"/>
      <c r="AF780" s="118"/>
      <c r="AG780" s="118"/>
      <c r="AH780" s="118"/>
      <c r="AI780" s="118"/>
      <c r="AJ780" s="118"/>
      <c r="AK780" s="118"/>
      <c r="AL780" s="118"/>
      <c r="AM780" s="118"/>
      <c r="AN780" s="118"/>
      <c r="AO780" s="118"/>
      <c r="AP780" s="118"/>
      <c r="AQ780" s="118"/>
      <c r="AR780" s="19"/>
      <c r="AS780" s="19"/>
      <c r="AT780" s="19"/>
      <c r="AU780" s="19"/>
      <c r="AV780" s="19"/>
      <c r="AW780" s="19"/>
      <c r="AX780" s="19"/>
      <c r="AY780" s="19"/>
      <c r="AZ780" s="19"/>
      <c r="BA780" s="19"/>
      <c r="BB780" s="19"/>
      <c r="BF780" s="12"/>
      <c r="BG780" s="12"/>
      <c r="BH780" s="12"/>
      <c r="BI780" s="12"/>
      <c r="BJ780" s="12"/>
      <c r="BK780" s="12"/>
      <c r="BL780" s="12"/>
      <c r="BM780" s="12"/>
      <c r="BN780" s="12"/>
      <c r="BO780" s="12"/>
      <c r="BP780" s="12"/>
      <c r="BQ780" s="12"/>
      <c r="BR780" s="12"/>
      <c r="BS780" s="76"/>
      <c r="BT780" s="76"/>
    </row>
    <row r="781" spans="1:7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339"/>
      <c r="AA781" s="19"/>
      <c r="AB781" s="610" t="s">
        <v>109</v>
      </c>
      <c r="AC781" s="610"/>
      <c r="AD781" s="118"/>
      <c r="AE781" s="118"/>
      <c r="AF781" s="118"/>
      <c r="AG781" s="118"/>
      <c r="AH781" s="118"/>
      <c r="AI781" s="118"/>
      <c r="AJ781" s="118"/>
      <c r="AK781" s="118"/>
      <c r="AL781" s="118"/>
      <c r="AM781" s="118"/>
      <c r="AN781" s="118"/>
      <c r="AO781" s="118"/>
      <c r="AP781" s="118"/>
      <c r="AQ781" s="118"/>
      <c r="AR781" s="19"/>
      <c r="AS781" s="19"/>
      <c r="AT781" s="19"/>
      <c r="AU781" s="19"/>
      <c r="AV781" s="19"/>
      <c r="AW781" s="19"/>
      <c r="AX781" s="19"/>
      <c r="AY781" s="19"/>
      <c r="AZ781" s="19"/>
      <c r="BA781" s="19"/>
      <c r="BB781" s="19"/>
      <c r="BF781" s="12"/>
      <c r="BG781" s="12"/>
      <c r="BH781" s="12"/>
      <c r="BI781" s="12"/>
      <c r="BJ781" s="12"/>
      <c r="BK781" s="12"/>
      <c r="BL781" s="12"/>
      <c r="BM781" s="12"/>
      <c r="BN781" s="12"/>
      <c r="BO781" s="12"/>
      <c r="BP781" s="12"/>
      <c r="BQ781" s="12"/>
      <c r="BR781" s="12"/>
      <c r="BS781" s="76"/>
      <c r="BT781" s="76"/>
    </row>
    <row r="782" spans="1:7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214"/>
      <c r="AA782" s="19"/>
      <c r="AB782" s="118"/>
      <c r="AC782" s="118"/>
      <c r="AD782" s="118"/>
      <c r="AE782" s="118"/>
      <c r="AF782" s="118"/>
      <c r="AG782" s="118"/>
      <c r="AH782" s="118"/>
      <c r="AI782" s="118"/>
      <c r="AJ782" s="118"/>
      <c r="AK782" s="118"/>
      <c r="AL782" s="118"/>
      <c r="AM782" s="118"/>
      <c r="AN782" s="118"/>
      <c r="AO782" s="118"/>
      <c r="AP782" s="118"/>
      <c r="AQ782" s="118"/>
      <c r="AR782" s="19"/>
      <c r="AS782" s="19"/>
      <c r="AT782" s="19"/>
      <c r="AU782" s="19"/>
      <c r="AV782" s="19"/>
      <c r="AW782" s="19"/>
      <c r="AX782" s="19"/>
      <c r="AY782" s="19"/>
      <c r="AZ782" s="19"/>
      <c r="BA782" s="19"/>
      <c r="BB782" s="19"/>
      <c r="BF782" s="12"/>
      <c r="BG782" s="12"/>
      <c r="BH782" s="12"/>
      <c r="BI782" s="12"/>
      <c r="BJ782" s="12"/>
      <c r="BK782" s="12"/>
      <c r="BL782" s="12"/>
      <c r="BM782" s="12"/>
      <c r="BN782" s="12"/>
      <c r="BO782" s="12"/>
      <c r="BP782" s="12"/>
      <c r="BQ782" s="12"/>
      <c r="BR782" s="12"/>
      <c r="BS782" s="76"/>
      <c r="BT782" s="76"/>
    </row>
    <row r="783" spans="1:7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18"/>
      <c r="AC783" s="118"/>
      <c r="AD783" s="118"/>
      <c r="AE783" s="118"/>
      <c r="AF783" s="118"/>
      <c r="AG783" s="118"/>
      <c r="AH783" s="118"/>
      <c r="AI783" s="118"/>
      <c r="AJ783" s="118"/>
      <c r="AK783" s="118"/>
      <c r="AL783" s="118"/>
      <c r="AM783" s="118"/>
      <c r="AN783" s="118"/>
      <c r="AO783" s="118"/>
      <c r="AP783" s="118"/>
      <c r="AQ783" s="118"/>
      <c r="AR783" s="19"/>
      <c r="AS783" s="19"/>
      <c r="AT783" s="19"/>
      <c r="AU783" s="19"/>
      <c r="AV783" s="19"/>
      <c r="AW783" s="19"/>
      <c r="AX783" s="19"/>
      <c r="AY783" s="19"/>
      <c r="AZ783" s="19"/>
      <c r="BA783" s="19"/>
      <c r="BB783" s="19"/>
      <c r="BF783" s="12"/>
      <c r="BG783" s="12"/>
      <c r="BH783" s="12"/>
      <c r="BI783" s="12"/>
      <c r="BJ783" s="12"/>
      <c r="BK783" s="12"/>
      <c r="BL783" s="12"/>
      <c r="BM783" s="12"/>
      <c r="BN783" s="12"/>
      <c r="BO783" s="12"/>
      <c r="BP783" s="12"/>
      <c r="BQ783" s="12"/>
      <c r="BR783" s="12"/>
      <c r="BS783" s="76"/>
      <c r="BT783" s="76"/>
    </row>
    <row r="784" spans="1:7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18"/>
      <c r="AC784" s="118"/>
      <c r="AD784" s="118"/>
      <c r="AE784" s="118"/>
      <c r="AF784" s="118"/>
      <c r="AG784" s="118"/>
      <c r="AH784" s="118"/>
      <c r="AI784" s="118"/>
      <c r="AJ784" s="118"/>
      <c r="AK784" s="118"/>
      <c r="AL784" s="118"/>
      <c r="AM784" s="118"/>
      <c r="AN784" s="118"/>
      <c r="AO784" s="118"/>
      <c r="AP784" s="118"/>
      <c r="AQ784" s="118"/>
      <c r="AR784" s="19"/>
      <c r="AS784" s="19"/>
      <c r="AT784" s="19"/>
      <c r="AU784" s="19"/>
      <c r="AV784" s="19"/>
      <c r="AW784" s="19"/>
      <c r="AX784" s="19"/>
      <c r="AY784" s="19"/>
      <c r="AZ784" s="19"/>
      <c r="BA784" s="19"/>
      <c r="BB784" s="19"/>
      <c r="BF784" s="12"/>
      <c r="BG784" s="12"/>
      <c r="BH784" s="12"/>
      <c r="BI784" s="12"/>
      <c r="BJ784" s="12"/>
      <c r="BK784" s="12"/>
      <c r="BL784" s="12"/>
      <c r="BM784" s="12"/>
      <c r="BN784" s="12"/>
      <c r="BO784" s="12"/>
      <c r="BP784" s="12"/>
      <c r="BQ784" s="12"/>
      <c r="BR784" s="12"/>
      <c r="BS784" s="76"/>
      <c r="BT784" s="76"/>
    </row>
    <row r="785" spans="1:7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18"/>
      <c r="AC785" s="118"/>
      <c r="AD785" s="118"/>
      <c r="AE785" s="118"/>
      <c r="AF785" s="118"/>
      <c r="AG785" s="118"/>
      <c r="AH785" s="118"/>
      <c r="AI785" s="118"/>
      <c r="AJ785" s="118"/>
      <c r="AK785" s="118"/>
      <c r="AL785" s="118"/>
      <c r="AM785" s="118"/>
      <c r="AN785" s="118"/>
      <c r="AO785" s="118"/>
      <c r="AP785" s="118"/>
      <c r="AQ785" s="118"/>
      <c r="AR785" s="19"/>
      <c r="AS785" s="19"/>
      <c r="AT785" s="19"/>
      <c r="AU785" s="19"/>
      <c r="AV785" s="19"/>
      <c r="AW785" s="19"/>
      <c r="AX785" s="19"/>
      <c r="AY785" s="19"/>
      <c r="AZ785" s="19"/>
      <c r="BA785" s="19"/>
      <c r="BB785" s="19"/>
      <c r="BF785" s="12"/>
      <c r="BG785" s="12"/>
      <c r="BH785" s="12"/>
      <c r="BI785" s="12"/>
      <c r="BJ785" s="12"/>
      <c r="BK785" s="12"/>
      <c r="BL785" s="12"/>
      <c r="BM785" s="12"/>
      <c r="BN785" s="12"/>
      <c r="BO785" s="12"/>
      <c r="BP785" s="12"/>
      <c r="BQ785" s="12"/>
      <c r="BR785" s="12"/>
      <c r="BS785" s="76"/>
      <c r="BT785" s="76"/>
    </row>
    <row r="786" spans="1:7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18"/>
      <c r="AC786" s="118"/>
      <c r="AD786" s="118"/>
      <c r="AE786" s="118"/>
      <c r="AF786" s="118"/>
      <c r="AG786" s="118"/>
      <c r="AH786" s="118"/>
      <c r="AI786" s="118"/>
      <c r="AJ786" s="118"/>
      <c r="AK786" s="118"/>
      <c r="AL786" s="118"/>
      <c r="AM786" s="118"/>
      <c r="AN786" s="118"/>
      <c r="AO786" s="118"/>
      <c r="AP786" s="118"/>
      <c r="AQ786" s="118"/>
      <c r="AR786" s="19"/>
      <c r="AS786" s="19"/>
      <c r="AT786" s="19"/>
      <c r="AU786" s="19"/>
      <c r="AV786" s="19"/>
      <c r="AW786" s="19"/>
      <c r="AX786" s="19"/>
      <c r="AY786" s="19"/>
      <c r="AZ786" s="19"/>
      <c r="BA786" s="19"/>
      <c r="BB786" s="19"/>
      <c r="BF786" s="12"/>
      <c r="BG786" s="12"/>
      <c r="BH786" s="12"/>
      <c r="BI786" s="12"/>
      <c r="BJ786" s="12"/>
      <c r="BK786" s="12"/>
      <c r="BL786" s="12"/>
      <c r="BM786" s="12"/>
      <c r="BN786" s="12"/>
      <c r="BO786" s="12"/>
      <c r="BP786" s="12"/>
      <c r="BQ786" s="12"/>
      <c r="BR786" s="12"/>
      <c r="BS786" s="76"/>
      <c r="BT786" s="76"/>
    </row>
    <row r="787" spans="1:7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F787" s="12"/>
      <c r="BG787" s="12"/>
      <c r="BH787" s="12"/>
      <c r="BI787" s="12"/>
      <c r="BJ787" s="12"/>
      <c r="BK787" s="12"/>
      <c r="BL787" s="12"/>
      <c r="BM787" s="12"/>
      <c r="BN787" s="12"/>
      <c r="BO787" s="12"/>
      <c r="BP787" s="12"/>
      <c r="BQ787" s="12"/>
      <c r="BR787" s="12"/>
      <c r="BS787" s="76"/>
      <c r="BT787" s="76"/>
    </row>
    <row r="788" spans="1:7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F788" s="12"/>
      <c r="BG788" s="12"/>
      <c r="BH788" s="12"/>
      <c r="BI788" s="12"/>
      <c r="BJ788" s="12"/>
      <c r="BK788" s="12"/>
      <c r="BL788" s="12"/>
      <c r="BM788" s="12"/>
      <c r="BN788" s="12"/>
      <c r="BO788" s="12"/>
      <c r="BP788" s="12"/>
      <c r="BQ788" s="12"/>
      <c r="BR788" s="12"/>
      <c r="BS788" s="76"/>
      <c r="BT788" s="76"/>
    </row>
    <row r="789" spans="1:72" ht="2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92" t="str">
        <f>J1</f>
        <v>Seilesing HI 2015, ALDER</v>
      </c>
      <c r="AC789" s="118"/>
      <c r="AD789" s="118"/>
      <c r="AE789" s="118"/>
      <c r="AF789" s="118"/>
      <c r="AG789" s="118"/>
      <c r="AH789" s="118"/>
      <c r="AI789" s="118"/>
      <c r="AJ789" s="118"/>
      <c r="AK789" s="118"/>
      <c r="AL789" s="118"/>
      <c r="AM789" s="118"/>
      <c r="AN789" s="118"/>
      <c r="AO789" s="118"/>
      <c r="AP789" s="118"/>
      <c r="AQ789" s="118"/>
      <c r="AR789" s="19"/>
      <c r="AS789" s="19"/>
      <c r="AT789" s="19"/>
      <c r="AU789" s="19"/>
      <c r="AV789" s="19"/>
      <c r="AW789" s="19"/>
      <c r="AX789" s="19"/>
      <c r="AY789" s="19"/>
      <c r="AZ789" s="19"/>
      <c r="BA789" s="19"/>
      <c r="BB789" s="19"/>
      <c r="BF789" s="12"/>
      <c r="BG789" s="12"/>
      <c r="BH789" s="12"/>
      <c r="BI789" s="12"/>
      <c r="BJ789" s="12"/>
      <c r="BK789" s="12"/>
      <c r="BL789" s="12"/>
      <c r="BM789" s="12"/>
      <c r="BN789" s="12"/>
      <c r="BO789" s="12"/>
      <c r="BP789" s="12"/>
      <c r="BQ789" s="12"/>
      <c r="BR789" s="12"/>
      <c r="BS789" s="76"/>
      <c r="BT789" s="76"/>
    </row>
    <row r="790" spans="1:7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25"/>
      <c r="AC790" s="125"/>
      <c r="AD790" s="125"/>
      <c r="AE790" s="125"/>
      <c r="AF790" s="125"/>
      <c r="AG790" s="125"/>
      <c r="AH790" s="125"/>
      <c r="AI790" s="125"/>
      <c r="AJ790" s="125"/>
      <c r="AK790" s="125"/>
      <c r="AL790" s="125"/>
      <c r="AM790" s="125"/>
      <c r="AN790" s="125"/>
      <c r="AO790" s="125"/>
      <c r="AP790" s="125"/>
      <c r="AQ790" s="125"/>
      <c r="AR790" s="19"/>
      <c r="AS790" s="19"/>
      <c r="AT790" s="19"/>
      <c r="AU790" s="19"/>
      <c r="AV790" s="19"/>
      <c r="AW790" s="19"/>
      <c r="AX790" s="19"/>
      <c r="AY790" s="19"/>
      <c r="AZ790" s="19"/>
      <c r="BA790" s="19"/>
      <c r="BB790" s="19"/>
      <c r="BF790" s="12"/>
      <c r="BG790" s="12"/>
      <c r="BH790" s="12"/>
      <c r="BI790" s="12"/>
      <c r="BJ790" s="12"/>
      <c r="BK790" s="12"/>
      <c r="BL790" s="12"/>
      <c r="BM790" s="12"/>
      <c r="BN790" s="12"/>
      <c r="BO790" s="12"/>
      <c r="BP790" s="12"/>
      <c r="BQ790" s="12"/>
      <c r="BR790" s="12"/>
      <c r="BS790" s="76"/>
      <c r="BT790" s="76"/>
    </row>
    <row r="791" spans="1:72">
      <c r="A791" s="214"/>
      <c r="B791" s="214"/>
      <c r="C791" s="214"/>
      <c r="D791" s="214"/>
      <c r="E791" s="332"/>
      <c r="F791" s="332"/>
      <c r="G791" s="214"/>
      <c r="H791" s="333"/>
      <c r="I791" s="333"/>
      <c r="J791" s="214"/>
      <c r="K791" s="214"/>
      <c r="L791" s="214"/>
      <c r="M791" s="214"/>
      <c r="N791" s="214"/>
      <c r="O791" s="214"/>
      <c r="P791" s="214"/>
      <c r="Q791" s="248"/>
      <c r="R791" s="248"/>
      <c r="S791" s="248"/>
      <c r="T791" s="248"/>
      <c r="U791" s="248"/>
      <c r="V791" s="248"/>
      <c r="W791" s="248"/>
      <c r="X791" s="248"/>
      <c r="Y791" s="248"/>
      <c r="Z791" s="19"/>
      <c r="AA791" s="19"/>
      <c r="AB791" s="125"/>
      <c r="AC791" s="125"/>
      <c r="AD791" s="125"/>
      <c r="AE791" s="125"/>
      <c r="AF791" s="125"/>
      <c r="AG791" s="125"/>
      <c r="AH791" s="125"/>
      <c r="AI791" s="125"/>
      <c r="AJ791" s="125"/>
      <c r="AK791" s="125"/>
      <c r="AL791" s="125"/>
      <c r="AM791" s="125"/>
      <c r="AN791" s="125"/>
      <c r="AO791" s="125"/>
      <c r="AP791" s="125"/>
      <c r="AQ791" s="125"/>
      <c r="AR791" s="19"/>
      <c r="AS791" s="19"/>
      <c r="AT791" s="19"/>
      <c r="AU791" s="19"/>
      <c r="AV791" s="19"/>
      <c r="AW791" s="19"/>
      <c r="AX791" s="19"/>
      <c r="AY791" s="19"/>
      <c r="AZ791" s="19"/>
      <c r="BA791" s="19"/>
      <c r="BB791" s="19"/>
      <c r="BF791" s="12"/>
      <c r="BG791" s="12"/>
      <c r="BH791" s="12"/>
      <c r="BI791" s="12"/>
      <c r="BJ791" s="12"/>
      <c r="BK791" s="12"/>
      <c r="BL791" s="12"/>
      <c r="BM791" s="12"/>
      <c r="BN791" s="12"/>
      <c r="BO791" s="12"/>
      <c r="BP791" s="12"/>
      <c r="BQ791" s="12"/>
      <c r="BR791" s="12"/>
      <c r="BS791" s="76"/>
      <c r="BT791" s="76"/>
    </row>
    <row r="792" spans="1:72">
      <c r="A792" s="335" t="s">
        <v>110</v>
      </c>
      <c r="B792" s="336"/>
      <c r="C792" s="337"/>
      <c r="D792" s="336" t="s">
        <v>70</v>
      </c>
      <c r="E792" s="338"/>
      <c r="F792" s="336" t="s">
        <v>70</v>
      </c>
      <c r="G792" s="337"/>
      <c r="H792" s="336" t="s">
        <v>70</v>
      </c>
      <c r="I792" s="336"/>
      <c r="J792" s="337"/>
      <c r="K792" s="336" t="s">
        <v>70</v>
      </c>
      <c r="L792" s="337"/>
      <c r="M792" s="336" t="s">
        <v>70</v>
      </c>
      <c r="N792" s="336"/>
      <c r="O792" s="337"/>
      <c r="P792" s="336" t="s">
        <v>70</v>
      </c>
      <c r="Q792" s="339"/>
      <c r="R792" s="336" t="s">
        <v>70</v>
      </c>
      <c r="S792" s="339"/>
      <c r="T792" s="336" t="s">
        <v>70</v>
      </c>
      <c r="U792" s="339"/>
      <c r="V792" s="336" t="s">
        <v>70</v>
      </c>
      <c r="W792" s="339"/>
      <c r="X792" s="339"/>
      <c r="Y792" s="336" t="s">
        <v>70</v>
      </c>
      <c r="Z792" s="19"/>
      <c r="AA792" s="19"/>
      <c r="AB792" s="125"/>
      <c r="AC792" s="125"/>
      <c r="AD792" s="125"/>
      <c r="AE792" s="125"/>
      <c r="AF792" s="125"/>
      <c r="AG792" s="125"/>
      <c r="AH792" s="125"/>
      <c r="AI792" s="125"/>
      <c r="AJ792" s="125"/>
      <c r="AK792" s="125"/>
      <c r="AL792" s="125"/>
      <c r="AM792" s="125"/>
      <c r="AN792" s="125"/>
      <c r="AO792" s="125"/>
      <c r="AP792" s="125"/>
      <c r="AQ792" s="125"/>
      <c r="AR792" s="19"/>
      <c r="AS792" s="19"/>
      <c r="AT792" s="19"/>
      <c r="AU792" s="19"/>
      <c r="AV792" s="19"/>
      <c r="AW792" s="19"/>
      <c r="AX792" s="19"/>
      <c r="AY792" s="19"/>
      <c r="AZ792" s="19"/>
      <c r="BA792" s="19"/>
      <c r="BB792" s="19"/>
      <c r="BF792" s="12"/>
      <c r="BG792" s="12"/>
      <c r="BH792" s="12"/>
      <c r="BI792" s="12"/>
      <c r="BJ792" s="12"/>
      <c r="BK792" s="12"/>
      <c r="BL792" s="12"/>
      <c r="BM792" s="12"/>
      <c r="BN792" s="12"/>
      <c r="BO792" s="12"/>
      <c r="BP792" s="12"/>
      <c r="BQ792" s="12"/>
      <c r="BR792" s="12"/>
      <c r="BS792" s="76"/>
      <c r="BT792" s="76"/>
    </row>
    <row r="793" spans="1:72">
      <c r="A793" s="214"/>
      <c r="B793" s="214"/>
      <c r="C793" s="214"/>
      <c r="D793" s="214"/>
      <c r="E793" s="332"/>
      <c r="F793" s="332"/>
      <c r="G793" s="214"/>
      <c r="H793" s="333"/>
      <c r="I793" s="333"/>
      <c r="J793" s="214"/>
      <c r="K793" s="214"/>
      <c r="L793" s="214"/>
      <c r="M793" s="214"/>
      <c r="N793" s="214"/>
      <c r="O793" s="214"/>
      <c r="P793" s="214"/>
      <c r="Q793" s="214"/>
      <c r="R793" s="214"/>
      <c r="S793" s="214"/>
      <c r="T793" s="214"/>
      <c r="U793" s="214"/>
      <c r="V793" s="214"/>
      <c r="W793" s="214"/>
      <c r="X793" s="214"/>
      <c r="Y793" s="214"/>
      <c r="Z793" s="19"/>
      <c r="AA793" s="19"/>
      <c r="AB793" s="125"/>
      <c r="AC793" s="125"/>
      <c r="AD793" s="125"/>
      <c r="AE793" s="125"/>
      <c r="AF793" s="125"/>
      <c r="AG793" s="125"/>
      <c r="AH793" s="125"/>
      <c r="AI793" s="125"/>
      <c r="AJ793" s="125"/>
      <c r="AK793" s="125"/>
      <c r="AL793" s="125"/>
      <c r="AM793" s="125"/>
      <c r="AN793" s="125"/>
      <c r="AO793" s="125"/>
      <c r="AP793" s="125"/>
      <c r="AQ793" s="125"/>
      <c r="AR793" s="19"/>
      <c r="AS793" s="19"/>
      <c r="AT793" s="19"/>
      <c r="AU793" s="19"/>
      <c r="AV793" s="19"/>
      <c r="AW793" s="19"/>
      <c r="AX793" s="19"/>
      <c r="AY793" s="19"/>
      <c r="AZ793" s="19"/>
      <c r="BA793" s="19"/>
      <c r="BB793" s="19"/>
      <c r="BF793" s="12"/>
      <c r="BG793" s="12"/>
      <c r="BH793" s="12"/>
      <c r="BI793" s="12"/>
      <c r="BJ793" s="12"/>
      <c r="BK793" s="12"/>
      <c r="BL793" s="12"/>
      <c r="BM793" s="12"/>
      <c r="BN793" s="12"/>
      <c r="BO793" s="12"/>
      <c r="BP793" s="12"/>
      <c r="BQ793" s="12"/>
      <c r="BR793" s="12"/>
      <c r="BS793" s="76"/>
      <c r="BT793" s="76"/>
    </row>
    <row r="794" spans="1:7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25"/>
      <c r="AC794" s="125"/>
      <c r="AD794" s="125"/>
      <c r="AE794" s="125"/>
      <c r="AF794" s="125"/>
      <c r="AG794" s="125"/>
      <c r="AH794" s="125"/>
      <c r="AI794" s="125"/>
      <c r="AJ794" s="125"/>
      <c r="AK794" s="125"/>
      <c r="AL794" s="125"/>
      <c r="AM794" s="125"/>
      <c r="AN794" s="125"/>
      <c r="AO794" s="125"/>
      <c r="AP794" s="125"/>
      <c r="AQ794" s="125"/>
      <c r="AR794" s="19"/>
      <c r="AS794" s="19"/>
      <c r="AT794" s="19"/>
      <c r="AU794" s="19"/>
      <c r="AV794" s="19"/>
      <c r="AW794" s="19"/>
      <c r="AX794" s="19"/>
      <c r="AY794" s="19"/>
      <c r="AZ794" s="19"/>
      <c r="BA794" s="19"/>
      <c r="BB794" s="19"/>
      <c r="BF794" s="12"/>
      <c r="BG794" s="12"/>
      <c r="BH794" s="12"/>
      <c r="BI794" s="12"/>
      <c r="BJ794" s="12"/>
      <c r="BK794" s="12"/>
      <c r="BL794" s="12"/>
      <c r="BM794" s="12"/>
      <c r="BN794" s="12"/>
      <c r="BO794" s="12"/>
      <c r="BP794" s="12"/>
      <c r="BQ794" s="12"/>
      <c r="BR794" s="12"/>
      <c r="BS794" s="76"/>
      <c r="BT794" s="76"/>
    </row>
    <row r="795" spans="1:7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25"/>
      <c r="AC795" s="125"/>
      <c r="AD795" s="125"/>
      <c r="AE795" s="125"/>
      <c r="AF795" s="125"/>
      <c r="AG795" s="125"/>
      <c r="AH795" s="125"/>
      <c r="AI795" s="125"/>
      <c r="AJ795" s="125"/>
      <c r="AK795" s="125"/>
      <c r="AL795" s="125"/>
      <c r="AM795" s="125"/>
      <c r="AN795" s="125"/>
      <c r="AO795" s="125"/>
      <c r="AP795" s="125"/>
      <c r="AQ795" s="125"/>
      <c r="AR795" s="19"/>
      <c r="AS795" s="19"/>
      <c r="AT795" s="19"/>
      <c r="AU795" s="19"/>
      <c r="AV795" s="19"/>
      <c r="AW795" s="19"/>
      <c r="AX795" s="19"/>
      <c r="AY795" s="19"/>
      <c r="AZ795" s="19"/>
      <c r="BA795" s="19"/>
      <c r="BB795" s="19"/>
      <c r="BF795" s="12"/>
      <c r="BG795" s="12"/>
      <c r="BH795" s="12"/>
      <c r="BI795" s="12"/>
      <c r="BJ795" s="12"/>
      <c r="BK795" s="12"/>
      <c r="BL795" s="12"/>
      <c r="BM795" s="12"/>
      <c r="BN795" s="12"/>
      <c r="BO795" s="12"/>
      <c r="BP795" s="12"/>
      <c r="BQ795" s="12"/>
      <c r="BR795" s="12"/>
      <c r="BS795" s="76"/>
      <c r="BT795" s="76"/>
    </row>
    <row r="796" spans="1:7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25"/>
      <c r="AC796" s="125"/>
      <c r="AD796" s="125"/>
      <c r="AE796" s="125"/>
      <c r="AF796" s="125"/>
      <c r="AG796" s="125"/>
      <c r="AH796" s="125"/>
      <c r="AI796" s="125"/>
      <c r="AJ796" s="125"/>
      <c r="AK796" s="125"/>
      <c r="AL796" s="125"/>
      <c r="AM796" s="125"/>
      <c r="AN796" s="125"/>
      <c r="AO796" s="125"/>
      <c r="AP796" s="125"/>
      <c r="AQ796" s="125"/>
      <c r="AR796" s="19"/>
      <c r="AS796" s="19"/>
      <c r="AT796" s="19"/>
      <c r="AU796" s="19"/>
      <c r="AV796" s="19"/>
      <c r="AW796" s="19"/>
      <c r="AX796" s="19"/>
      <c r="AY796" s="19"/>
      <c r="AZ796" s="19"/>
      <c r="BA796" s="19"/>
      <c r="BB796" s="19"/>
      <c r="BF796" s="12"/>
      <c r="BG796" s="12"/>
      <c r="BH796" s="12"/>
      <c r="BI796" s="12"/>
      <c r="BJ796" s="12"/>
      <c r="BK796" s="12"/>
      <c r="BL796" s="12"/>
      <c r="BM796" s="12"/>
      <c r="BN796" s="12"/>
      <c r="BO796" s="12"/>
      <c r="BP796" s="12"/>
      <c r="BQ796" s="12"/>
      <c r="BR796" s="12"/>
      <c r="BS796" s="76"/>
      <c r="BT796" s="76"/>
    </row>
    <row r="797" spans="1:7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25"/>
      <c r="AC797" s="125"/>
      <c r="AD797" s="125"/>
      <c r="AE797" s="125"/>
      <c r="AF797" s="125"/>
      <c r="AG797" s="125"/>
      <c r="AH797" s="125"/>
      <c r="AI797" s="125"/>
      <c r="AJ797" s="125"/>
      <c r="AK797" s="125"/>
      <c r="AL797" s="125"/>
      <c r="AM797" s="125"/>
      <c r="AN797" s="125"/>
      <c r="AO797" s="125"/>
      <c r="AP797" s="125"/>
      <c r="AQ797" s="125"/>
      <c r="AR797" s="19"/>
      <c r="AS797" s="19"/>
      <c r="AT797" s="19"/>
      <c r="AU797" s="19"/>
      <c r="AV797" s="19"/>
      <c r="AW797" s="19"/>
      <c r="AX797" s="19"/>
      <c r="AY797" s="19"/>
      <c r="AZ797" s="19"/>
      <c r="BA797" s="19"/>
      <c r="BB797" s="19"/>
      <c r="BS797" s="76"/>
      <c r="BT797" s="76"/>
    </row>
    <row r="798" spans="1:7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25"/>
      <c r="AC798" s="125"/>
      <c r="AD798" s="125"/>
      <c r="AE798" s="125"/>
      <c r="AF798" s="125"/>
      <c r="AG798" s="125"/>
      <c r="AH798" s="125"/>
      <c r="AI798" s="125"/>
      <c r="AJ798" s="125"/>
      <c r="AK798" s="125"/>
      <c r="AL798" s="125"/>
      <c r="AM798" s="125"/>
      <c r="AN798" s="125"/>
      <c r="AO798" s="125"/>
      <c r="AP798" s="125"/>
      <c r="AQ798" s="125"/>
      <c r="AR798" s="19"/>
      <c r="AS798" s="19"/>
      <c r="AT798" s="19"/>
      <c r="AU798" s="19"/>
      <c r="AV798" s="19"/>
      <c r="AW798" s="19"/>
      <c r="AX798" s="19"/>
      <c r="AY798" s="19"/>
      <c r="AZ798" s="19"/>
      <c r="BA798" s="19"/>
      <c r="BB798" s="19"/>
      <c r="BC798" s="76"/>
      <c r="BD798" s="76"/>
      <c r="BE798" s="76"/>
      <c r="BF798" s="76"/>
      <c r="BG798" s="76"/>
      <c r="BH798" s="76"/>
      <c r="BI798" s="76"/>
      <c r="BJ798" s="76"/>
      <c r="BK798" s="76"/>
      <c r="BL798" s="76"/>
      <c r="BM798" s="76"/>
      <c r="BN798" s="76"/>
      <c r="BO798" s="76"/>
      <c r="BP798" s="76"/>
      <c r="BQ798" s="76"/>
      <c r="BR798" s="76"/>
      <c r="BS798" s="76"/>
      <c r="BT798" s="76"/>
    </row>
    <row r="799" spans="1:7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25"/>
      <c r="AC799" s="125"/>
      <c r="AD799" s="125"/>
      <c r="AE799" s="125"/>
      <c r="AF799" s="125"/>
      <c r="AG799" s="125"/>
      <c r="AH799" s="125"/>
      <c r="AI799" s="125"/>
      <c r="AJ799" s="125"/>
      <c r="AK799" s="125"/>
      <c r="AL799" s="125"/>
      <c r="AM799" s="125"/>
      <c r="AN799" s="125"/>
      <c r="AO799" s="125"/>
      <c r="AP799" s="125"/>
      <c r="AQ799" s="125"/>
      <c r="AR799" s="19"/>
      <c r="AS799" s="19"/>
      <c r="AT799" s="19"/>
      <c r="AU799" s="19"/>
      <c r="AV799" s="19"/>
      <c r="AW799" s="19"/>
      <c r="AX799" s="19"/>
      <c r="AY799" s="19"/>
      <c r="AZ799" s="19"/>
      <c r="BA799" s="19"/>
      <c r="BB799" s="19"/>
      <c r="BC799" s="76"/>
      <c r="BD799" s="76"/>
      <c r="BE799" s="76"/>
      <c r="BF799" s="76"/>
      <c r="BG799" s="76"/>
      <c r="BH799" s="76"/>
      <c r="BI799" s="76"/>
      <c r="BJ799" s="76"/>
      <c r="BK799" s="76"/>
      <c r="BL799" s="76"/>
      <c r="BM799" s="76"/>
      <c r="BN799" s="76"/>
      <c r="BO799" s="76"/>
      <c r="BP799" s="76"/>
      <c r="BQ799" s="76"/>
      <c r="BR799" s="76"/>
      <c r="BS799" s="76"/>
      <c r="BT799" s="76"/>
    </row>
    <row r="800" spans="1:7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25"/>
      <c r="AC800" s="125"/>
      <c r="AD800" s="125"/>
      <c r="AE800" s="125"/>
      <c r="AF800" s="125"/>
      <c r="AG800" s="125"/>
      <c r="AH800" s="125"/>
      <c r="AI800" s="125"/>
      <c r="AJ800" s="125"/>
      <c r="AK800" s="125"/>
      <c r="AL800" s="125"/>
      <c r="AM800" s="125"/>
      <c r="AN800" s="125"/>
      <c r="AO800" s="125"/>
      <c r="AP800" s="125"/>
      <c r="AQ800" s="125"/>
      <c r="AR800" s="19"/>
      <c r="AS800" s="19"/>
      <c r="AT800" s="19"/>
      <c r="AU800" s="19"/>
      <c r="AV800" s="19"/>
      <c r="AW800" s="19"/>
      <c r="AX800" s="19"/>
      <c r="AY800" s="19"/>
      <c r="AZ800" s="19"/>
      <c r="BA800" s="19"/>
      <c r="BB800" s="19"/>
      <c r="BC800" s="76"/>
      <c r="BD800" s="76"/>
      <c r="BE800" s="76"/>
      <c r="BF800" s="76"/>
      <c r="BG800" s="76"/>
      <c r="BH800" s="76"/>
      <c r="BI800" s="76"/>
      <c r="BJ800" s="76"/>
      <c r="BK800" s="76"/>
      <c r="BL800" s="76"/>
      <c r="BM800" s="76"/>
      <c r="BN800" s="76"/>
      <c r="BO800" s="76"/>
      <c r="BP800" s="76"/>
      <c r="BQ800" s="76"/>
      <c r="BR800" s="76"/>
      <c r="BS800" s="76"/>
      <c r="BT800" s="76"/>
    </row>
    <row r="801" spans="1:7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25"/>
      <c r="AC801" s="125"/>
      <c r="AD801" s="125"/>
      <c r="AE801" s="125"/>
      <c r="AF801" s="125"/>
      <c r="AG801" s="125"/>
      <c r="AH801" s="125"/>
      <c r="AI801" s="125"/>
      <c r="AJ801" s="125"/>
      <c r="AK801" s="125"/>
      <c r="AL801" s="125"/>
      <c r="AM801" s="125"/>
      <c r="AN801" s="125"/>
      <c r="AO801" s="125"/>
      <c r="AP801" s="125"/>
      <c r="AQ801" s="125"/>
      <c r="AR801" s="19"/>
      <c r="AS801" s="19"/>
      <c r="AT801" s="19"/>
      <c r="AU801" s="19"/>
      <c r="AV801" s="19"/>
      <c r="AW801" s="19"/>
      <c r="AX801" s="19"/>
      <c r="AY801" s="19"/>
      <c r="AZ801" s="19"/>
      <c r="BA801" s="19"/>
      <c r="BB801" s="19"/>
      <c r="BC801" s="76"/>
      <c r="BD801" s="76"/>
      <c r="BE801" s="76"/>
      <c r="BF801" s="76"/>
      <c r="BG801" s="76"/>
      <c r="BH801" s="76"/>
      <c r="BI801" s="76"/>
      <c r="BJ801" s="76"/>
      <c r="BK801" s="76"/>
      <c r="BL801" s="76"/>
      <c r="BM801" s="76"/>
      <c r="BN801" s="76"/>
      <c r="BO801" s="76"/>
      <c r="BP801" s="76"/>
      <c r="BQ801" s="76"/>
      <c r="BR801" s="76"/>
      <c r="BS801" s="76"/>
      <c r="BT801" s="76"/>
    </row>
    <row r="802" spans="1:7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25"/>
      <c r="AC802" s="125"/>
      <c r="AD802" s="125"/>
      <c r="AE802" s="125"/>
      <c r="AF802" s="125"/>
      <c r="AG802" s="125"/>
      <c r="AH802" s="125"/>
      <c r="AI802" s="125"/>
      <c r="AJ802" s="125"/>
      <c r="AK802" s="125"/>
      <c r="AL802" s="125"/>
      <c r="AM802" s="125"/>
      <c r="AN802" s="125"/>
      <c r="AO802" s="125"/>
      <c r="AP802" s="125"/>
      <c r="AQ802" s="125"/>
      <c r="AR802" s="19"/>
      <c r="AS802" s="19"/>
      <c r="AT802" s="19"/>
      <c r="AU802" s="19"/>
      <c r="AV802" s="19"/>
      <c r="AW802" s="19"/>
      <c r="AX802" s="19"/>
      <c r="AY802" s="19"/>
      <c r="AZ802" s="19"/>
      <c r="BA802" s="19"/>
      <c r="BB802" s="19"/>
      <c r="BC802" s="76"/>
      <c r="BD802" s="76"/>
      <c r="BE802" s="76"/>
      <c r="BF802" s="76"/>
      <c r="BG802" s="76"/>
      <c r="BH802" s="76"/>
      <c r="BI802" s="76"/>
      <c r="BJ802" s="76"/>
      <c r="BK802" s="76"/>
      <c r="BL802" s="76"/>
      <c r="BM802" s="76"/>
      <c r="BN802" s="76"/>
      <c r="BO802" s="76"/>
      <c r="BP802" s="76"/>
      <c r="BQ802" s="76"/>
      <c r="BR802" s="76"/>
      <c r="BS802" s="76"/>
      <c r="BT802" s="76"/>
    </row>
    <row r="803" spans="1:7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25"/>
      <c r="AC803" s="125"/>
      <c r="AD803" s="125"/>
      <c r="AE803" s="125"/>
      <c r="AF803" s="125"/>
      <c r="AG803" s="125"/>
      <c r="AH803" s="125"/>
      <c r="AI803" s="125"/>
      <c r="AJ803" s="125"/>
      <c r="AK803" s="125"/>
      <c r="AL803" s="125"/>
      <c r="AM803" s="125"/>
      <c r="AN803" s="125"/>
      <c r="AO803" s="125"/>
      <c r="AP803" s="125"/>
      <c r="AQ803" s="125"/>
      <c r="AR803" s="19"/>
      <c r="AS803" s="19"/>
      <c r="AT803" s="19"/>
      <c r="AU803" s="19"/>
      <c r="AV803" s="19"/>
      <c r="AW803" s="19"/>
      <c r="AX803" s="19"/>
      <c r="AY803" s="19"/>
      <c r="AZ803" s="19"/>
      <c r="BA803" s="19"/>
      <c r="BB803" s="19"/>
      <c r="BC803" s="76"/>
      <c r="BD803" s="76"/>
      <c r="BE803" s="76"/>
      <c r="BF803" s="76"/>
      <c r="BG803" s="76"/>
      <c r="BH803" s="76"/>
      <c r="BI803" s="76"/>
      <c r="BJ803" s="76"/>
      <c r="BK803" s="76"/>
      <c r="BL803" s="76"/>
      <c r="BM803" s="76"/>
      <c r="BN803" s="76"/>
      <c r="BO803" s="76"/>
      <c r="BP803" s="76"/>
      <c r="BQ803" s="76"/>
      <c r="BR803" s="76"/>
      <c r="BS803" s="76"/>
      <c r="BT803" s="76"/>
    </row>
    <row r="804" spans="1:7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25"/>
      <c r="AC804" s="125"/>
      <c r="AD804" s="125"/>
      <c r="AE804" s="125"/>
      <c r="AF804" s="125"/>
      <c r="AG804" s="125"/>
      <c r="AH804" s="125"/>
      <c r="AI804" s="125"/>
      <c r="AJ804" s="125"/>
      <c r="AK804" s="125"/>
      <c r="AL804" s="125"/>
      <c r="AM804" s="125"/>
      <c r="AN804" s="125"/>
      <c r="AO804" s="125"/>
      <c r="AP804" s="125"/>
      <c r="AQ804" s="125"/>
      <c r="AR804" s="19"/>
      <c r="AS804" s="19"/>
      <c r="AT804" s="19"/>
      <c r="AU804" s="19"/>
      <c r="AV804" s="19"/>
      <c r="AW804" s="19"/>
      <c r="AX804" s="19"/>
      <c r="AY804" s="19"/>
      <c r="AZ804" s="19"/>
      <c r="BA804" s="19"/>
      <c r="BB804" s="19"/>
      <c r="BC804" s="76"/>
      <c r="BD804" s="76"/>
      <c r="BE804" s="76"/>
      <c r="BF804" s="76"/>
      <c r="BG804" s="76"/>
      <c r="BH804" s="76"/>
      <c r="BI804" s="76"/>
      <c r="BJ804" s="76"/>
      <c r="BK804" s="76"/>
      <c r="BL804" s="76"/>
      <c r="BM804" s="76"/>
      <c r="BN804" s="76"/>
      <c r="BO804" s="76"/>
      <c r="BP804" s="76"/>
      <c r="BQ804" s="76"/>
      <c r="BR804" s="76"/>
      <c r="BS804" s="76"/>
      <c r="BT804" s="76"/>
    </row>
    <row r="805" spans="1:7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25"/>
      <c r="AC805" s="125"/>
      <c r="AD805" s="125"/>
      <c r="AE805" s="125"/>
      <c r="AF805" s="125"/>
      <c r="AG805" s="125"/>
      <c r="AH805" s="125"/>
      <c r="AI805" s="125"/>
      <c r="AJ805" s="125"/>
      <c r="AK805" s="125"/>
      <c r="AL805" s="125"/>
      <c r="AM805" s="125"/>
      <c r="AN805" s="125"/>
      <c r="AO805" s="125"/>
      <c r="AP805" s="125"/>
      <c r="AQ805" s="125"/>
      <c r="AR805" s="19"/>
      <c r="AS805" s="19"/>
      <c r="AT805" s="19"/>
      <c r="AU805" s="19"/>
      <c r="AV805" s="19"/>
      <c r="AW805" s="19"/>
      <c r="AX805" s="19"/>
      <c r="AY805" s="19"/>
      <c r="AZ805" s="19"/>
      <c r="BA805" s="19"/>
      <c r="BB805" s="19"/>
      <c r="BC805" s="76"/>
      <c r="BD805" s="76"/>
      <c r="BE805" s="76"/>
      <c r="BF805" s="76"/>
      <c r="BG805" s="76"/>
      <c r="BH805" s="76"/>
      <c r="BI805" s="76"/>
      <c r="BJ805" s="76"/>
      <c r="BK805" s="76"/>
      <c r="BL805" s="76"/>
      <c r="BM805" s="76"/>
      <c r="BN805" s="76"/>
      <c r="BO805" s="76"/>
      <c r="BP805" s="76"/>
      <c r="BQ805" s="76"/>
      <c r="BR805" s="76"/>
      <c r="BS805" s="76"/>
      <c r="BT805" s="76"/>
    </row>
    <row r="806" spans="1:7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25"/>
      <c r="AC806" s="125"/>
      <c r="AD806" s="125"/>
      <c r="AE806" s="125"/>
      <c r="AF806" s="125"/>
      <c r="AG806" s="125"/>
      <c r="AH806" s="125"/>
      <c r="AI806" s="125"/>
      <c r="AJ806" s="125"/>
      <c r="AK806" s="125"/>
      <c r="AL806" s="125"/>
      <c r="AM806" s="125"/>
      <c r="AN806" s="125"/>
      <c r="AO806" s="125"/>
      <c r="AP806" s="125"/>
      <c r="AQ806" s="125"/>
      <c r="AR806" s="19"/>
      <c r="AS806" s="19"/>
      <c r="AT806" s="19"/>
      <c r="AU806" s="19"/>
      <c r="AV806" s="19"/>
      <c r="AW806" s="19"/>
      <c r="AX806" s="19"/>
      <c r="AY806" s="19"/>
      <c r="AZ806" s="19"/>
      <c r="BA806" s="19"/>
      <c r="BB806" s="19"/>
      <c r="BC806" s="76"/>
      <c r="BD806" s="76"/>
      <c r="BE806" s="76"/>
      <c r="BF806" s="76"/>
      <c r="BG806" s="76"/>
      <c r="BH806" s="76"/>
      <c r="BI806" s="76"/>
      <c r="BJ806" s="76"/>
      <c r="BK806" s="76"/>
      <c r="BL806" s="76"/>
      <c r="BM806" s="76"/>
      <c r="BN806" s="76"/>
      <c r="BO806" s="76"/>
      <c r="BP806" s="76"/>
      <c r="BQ806" s="76"/>
      <c r="BR806" s="76"/>
      <c r="BS806" s="76"/>
      <c r="BT806" s="76"/>
    </row>
    <row r="807" spans="1:7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25"/>
      <c r="AC807" s="125"/>
      <c r="AD807" s="125"/>
      <c r="AE807" s="125"/>
      <c r="AF807" s="125"/>
      <c r="AG807" s="125"/>
      <c r="AH807" s="125"/>
      <c r="AI807" s="125"/>
      <c r="AJ807" s="125"/>
      <c r="AK807" s="125"/>
      <c r="AL807" s="125"/>
      <c r="AM807" s="125"/>
      <c r="AN807" s="125"/>
      <c r="AO807" s="125"/>
      <c r="AP807" s="125"/>
      <c r="AQ807" s="125"/>
      <c r="AR807" s="19"/>
      <c r="AS807" s="19"/>
      <c r="AT807" s="19"/>
      <c r="AU807" s="19"/>
      <c r="AV807" s="19"/>
      <c r="AW807" s="19"/>
      <c r="AX807" s="19"/>
      <c r="AY807" s="19"/>
      <c r="AZ807" s="19"/>
      <c r="BA807" s="19"/>
      <c r="BB807" s="19"/>
      <c r="BC807" s="76"/>
      <c r="BD807" s="76"/>
      <c r="BE807" s="76"/>
      <c r="BF807" s="76"/>
      <c r="BG807" s="76"/>
      <c r="BH807" s="76"/>
      <c r="BI807" s="76"/>
      <c r="BJ807" s="76"/>
      <c r="BK807" s="76"/>
      <c r="BL807" s="76"/>
      <c r="BM807" s="76"/>
      <c r="BN807" s="76"/>
      <c r="BO807" s="76"/>
      <c r="BP807" s="76"/>
      <c r="BQ807" s="76"/>
      <c r="BR807" s="76"/>
      <c r="BS807" s="76"/>
      <c r="BT807" s="76"/>
    </row>
    <row r="808" spans="1:7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25"/>
      <c r="AC808" s="125"/>
      <c r="AD808" s="125"/>
      <c r="AE808" s="125"/>
      <c r="AF808" s="125"/>
      <c r="AG808" s="125"/>
      <c r="AH808" s="125"/>
      <c r="AI808" s="125"/>
      <c r="AJ808" s="125"/>
      <c r="AK808" s="125"/>
      <c r="AL808" s="125"/>
      <c r="AM808" s="125"/>
      <c r="AN808" s="125"/>
      <c r="AO808" s="125"/>
      <c r="AP808" s="125"/>
      <c r="AQ808" s="125"/>
      <c r="AR808" s="19"/>
      <c r="AS808" s="19"/>
      <c r="AT808" s="19"/>
      <c r="AU808" s="19"/>
      <c r="AV808" s="19"/>
      <c r="AW808" s="19"/>
      <c r="AX808" s="19"/>
      <c r="AY808" s="19"/>
      <c r="AZ808" s="19"/>
      <c r="BA808" s="19"/>
      <c r="BB808" s="19"/>
      <c r="BC808" s="76"/>
      <c r="BD808" s="76"/>
      <c r="BE808" s="76"/>
      <c r="BF808" s="76"/>
      <c r="BG808" s="76"/>
      <c r="BH808" s="76"/>
      <c r="BI808" s="76"/>
      <c r="BJ808" s="76"/>
      <c r="BK808" s="76"/>
      <c r="BL808" s="76"/>
      <c r="BM808" s="76"/>
      <c r="BN808" s="76"/>
      <c r="BO808" s="76"/>
      <c r="BP808" s="76"/>
      <c r="BQ808" s="76"/>
      <c r="BR808" s="76"/>
      <c r="BS808" s="76"/>
      <c r="BT808" s="76"/>
    </row>
    <row r="809" spans="1:7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25"/>
      <c r="AC809" s="125"/>
      <c r="AD809" s="125"/>
      <c r="AE809" s="125"/>
      <c r="AF809" s="125"/>
      <c r="AG809" s="125"/>
      <c r="AH809" s="125"/>
      <c r="AI809" s="125"/>
      <c r="AJ809" s="125"/>
      <c r="AK809" s="125"/>
      <c r="AL809" s="125"/>
      <c r="AM809" s="125"/>
      <c r="AN809" s="125"/>
      <c r="AO809" s="125"/>
      <c r="AP809" s="125"/>
      <c r="AQ809" s="125"/>
      <c r="AR809" s="19"/>
      <c r="AS809" s="19"/>
      <c r="AT809" s="19"/>
      <c r="AU809" s="19"/>
      <c r="AV809" s="19"/>
      <c r="AW809" s="19"/>
      <c r="AX809" s="19"/>
      <c r="AY809" s="19"/>
      <c r="AZ809" s="19"/>
      <c r="BA809" s="19"/>
      <c r="BB809" s="19"/>
      <c r="BC809" s="76"/>
      <c r="BD809" s="76"/>
      <c r="BE809" s="76"/>
      <c r="BF809" s="76"/>
      <c r="BG809" s="76"/>
      <c r="BH809" s="76"/>
      <c r="BI809" s="76"/>
      <c r="BJ809" s="76"/>
      <c r="BK809" s="76"/>
      <c r="BL809" s="76"/>
      <c r="BM809" s="76"/>
      <c r="BN809" s="76"/>
      <c r="BO809" s="76"/>
      <c r="BP809" s="76"/>
      <c r="BQ809" s="76"/>
      <c r="BR809" s="76"/>
      <c r="BS809" s="76"/>
      <c r="BT809" s="76"/>
    </row>
    <row r="810" spans="1:7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25"/>
      <c r="AC810" s="125"/>
      <c r="AD810" s="125"/>
      <c r="AE810" s="125"/>
      <c r="AF810" s="125"/>
      <c r="AG810" s="125"/>
      <c r="AH810" s="125"/>
      <c r="AI810" s="125"/>
      <c r="AJ810" s="125"/>
      <c r="AK810" s="125"/>
      <c r="AL810" s="125"/>
      <c r="AM810" s="125"/>
      <c r="AN810" s="125"/>
      <c r="AO810" s="125"/>
      <c r="AP810" s="125"/>
      <c r="AQ810" s="125"/>
      <c r="AR810" s="19"/>
      <c r="AS810" s="19"/>
      <c r="AT810" s="19"/>
      <c r="AU810" s="19"/>
      <c r="AV810" s="19"/>
      <c r="AW810" s="19"/>
      <c r="AX810" s="19"/>
      <c r="AY810" s="19"/>
      <c r="AZ810" s="19"/>
      <c r="BA810" s="19"/>
      <c r="BB810" s="19"/>
      <c r="BC810" s="76"/>
      <c r="BD810" s="76"/>
      <c r="BE810" s="76"/>
      <c r="BF810" s="76"/>
      <c r="BG810" s="76"/>
      <c r="BH810" s="76"/>
      <c r="BI810" s="76"/>
      <c r="BJ810" s="76"/>
      <c r="BK810" s="76"/>
      <c r="BL810" s="76"/>
      <c r="BM810" s="76"/>
      <c r="BN810" s="76"/>
      <c r="BO810" s="76"/>
      <c r="BP810" s="76"/>
      <c r="BQ810" s="76"/>
      <c r="BR810" s="76"/>
      <c r="BS810" s="76"/>
      <c r="BT810" s="76"/>
    </row>
    <row r="811" spans="1:7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25"/>
      <c r="AC811" s="125"/>
      <c r="AD811" s="125"/>
      <c r="AE811" s="125"/>
      <c r="AF811" s="125"/>
      <c r="AG811" s="125"/>
      <c r="AH811" s="125"/>
      <c r="AI811" s="125"/>
      <c r="AJ811" s="125"/>
      <c r="AK811" s="125"/>
      <c r="AL811" s="125"/>
      <c r="AM811" s="125"/>
      <c r="AN811" s="125"/>
      <c r="AO811" s="125"/>
      <c r="AP811" s="125"/>
      <c r="AQ811" s="125"/>
      <c r="AR811" s="19"/>
      <c r="AS811" s="19"/>
      <c r="AT811" s="19"/>
      <c r="AU811" s="19"/>
      <c r="AV811" s="19"/>
      <c r="AW811" s="19"/>
      <c r="AX811" s="19"/>
      <c r="AY811" s="19"/>
      <c r="AZ811" s="19"/>
      <c r="BA811" s="19"/>
      <c r="BB811" s="19"/>
      <c r="BC811" s="76"/>
      <c r="BD811" s="76"/>
      <c r="BE811" s="76"/>
      <c r="BF811" s="76"/>
      <c r="BG811" s="76"/>
      <c r="BH811" s="76"/>
      <c r="BI811" s="76"/>
      <c r="BJ811" s="76"/>
      <c r="BK811" s="76"/>
      <c r="BL811" s="76"/>
      <c r="BM811" s="76"/>
      <c r="BN811" s="76"/>
      <c r="BO811" s="76"/>
      <c r="BP811" s="76"/>
      <c r="BQ811" s="76"/>
      <c r="BR811" s="76"/>
      <c r="BS811" s="76"/>
      <c r="BT811" s="76"/>
    </row>
    <row r="812" spans="1:7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25"/>
      <c r="AC812" s="125"/>
      <c r="AD812" s="125"/>
      <c r="AE812" s="125"/>
      <c r="AF812" s="125"/>
      <c r="AG812" s="125"/>
      <c r="AH812" s="125"/>
      <c r="AI812" s="125"/>
      <c r="AJ812" s="125"/>
      <c r="AK812" s="125"/>
      <c r="AL812" s="125"/>
      <c r="AM812" s="125"/>
      <c r="AN812" s="125"/>
      <c r="AO812" s="125"/>
      <c r="AP812" s="125"/>
      <c r="AQ812" s="125"/>
      <c r="AR812" s="19"/>
      <c r="AS812" s="19"/>
      <c r="AT812" s="19"/>
      <c r="AU812" s="19"/>
      <c r="AV812" s="19"/>
      <c r="AW812" s="19"/>
      <c r="AX812" s="19"/>
      <c r="AY812" s="19"/>
      <c r="AZ812" s="19"/>
      <c r="BA812" s="19"/>
      <c r="BB812" s="19"/>
      <c r="BC812" s="76"/>
      <c r="BD812" s="76"/>
      <c r="BE812" s="76"/>
      <c r="BF812" s="76"/>
      <c r="BG812" s="76"/>
      <c r="BH812" s="76"/>
      <c r="BI812" s="76"/>
      <c r="BJ812" s="76"/>
      <c r="BK812" s="76"/>
      <c r="BL812" s="76"/>
      <c r="BM812" s="76"/>
      <c r="BN812" s="76"/>
      <c r="BO812" s="76"/>
      <c r="BP812" s="76"/>
      <c r="BQ812" s="76"/>
      <c r="BR812" s="76"/>
      <c r="BS812" s="76"/>
      <c r="BT812" s="76"/>
    </row>
    <row r="813" spans="1:7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25"/>
      <c r="AC813" s="125"/>
      <c r="AD813" s="125"/>
      <c r="AE813" s="125"/>
      <c r="AF813" s="125"/>
      <c r="AG813" s="125"/>
      <c r="AH813" s="125"/>
      <c r="AI813" s="125"/>
      <c r="AJ813" s="125"/>
      <c r="AK813" s="125"/>
      <c r="AL813" s="125"/>
      <c r="AM813" s="125"/>
      <c r="AN813" s="125"/>
      <c r="AO813" s="125"/>
      <c r="AP813" s="125"/>
      <c r="AQ813" s="125"/>
      <c r="AR813" s="19"/>
      <c r="AS813" s="19"/>
      <c r="AT813" s="19"/>
      <c r="AU813" s="19"/>
      <c r="AV813" s="19"/>
      <c r="AW813" s="19"/>
      <c r="AX813" s="19"/>
      <c r="AY813" s="19"/>
      <c r="AZ813" s="19"/>
      <c r="BA813" s="19"/>
      <c r="BB813" s="19"/>
      <c r="BC813" s="76"/>
      <c r="BD813" s="76"/>
      <c r="BE813" s="76"/>
      <c r="BF813" s="76"/>
      <c r="BG813" s="76"/>
      <c r="BH813" s="76"/>
      <c r="BI813" s="76"/>
      <c r="BJ813" s="76"/>
      <c r="BK813" s="76"/>
      <c r="BL813" s="76"/>
      <c r="BM813" s="76"/>
      <c r="BN813" s="76"/>
      <c r="BO813" s="76"/>
      <c r="BP813" s="76"/>
      <c r="BQ813" s="76"/>
      <c r="BR813" s="76"/>
      <c r="BS813" s="76"/>
      <c r="BT813" s="76"/>
    </row>
    <row r="814" spans="1:7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25"/>
      <c r="AC814" s="125"/>
      <c r="AD814" s="125"/>
      <c r="AE814" s="125"/>
      <c r="AF814" s="125"/>
      <c r="AG814" s="125"/>
      <c r="AH814" s="125"/>
      <c r="AI814" s="125"/>
      <c r="AJ814" s="125"/>
      <c r="AK814" s="125"/>
      <c r="AL814" s="125"/>
      <c r="AM814" s="125"/>
      <c r="AN814" s="125"/>
      <c r="AO814" s="125"/>
      <c r="AP814" s="125"/>
      <c r="AQ814" s="125"/>
      <c r="AR814" s="19"/>
      <c r="AS814" s="19"/>
      <c r="AT814" s="19"/>
      <c r="AU814" s="19"/>
      <c r="AV814" s="19"/>
      <c r="AW814" s="19"/>
      <c r="AX814" s="19"/>
      <c r="AY814" s="19"/>
      <c r="AZ814" s="19"/>
      <c r="BA814" s="19"/>
      <c r="BB814" s="19"/>
      <c r="BC814" s="76"/>
      <c r="BD814" s="76"/>
      <c r="BE814" s="76"/>
      <c r="BF814" s="76"/>
      <c r="BG814" s="76"/>
      <c r="BH814" s="76"/>
      <c r="BI814" s="76"/>
      <c r="BJ814" s="76"/>
      <c r="BK814" s="76"/>
      <c r="BL814" s="76"/>
      <c r="BM814" s="76"/>
      <c r="BN814" s="76"/>
      <c r="BO814" s="76"/>
      <c r="BP814" s="76"/>
      <c r="BQ814" s="76"/>
      <c r="BR814" s="76"/>
      <c r="BS814" s="76"/>
      <c r="BT814" s="76"/>
    </row>
    <row r="815" spans="1:7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25"/>
      <c r="AC815" s="125"/>
      <c r="AD815" s="125"/>
      <c r="AE815" s="125"/>
      <c r="AF815" s="125"/>
      <c r="AG815" s="125"/>
      <c r="AH815" s="125"/>
      <c r="AI815" s="125"/>
      <c r="AJ815" s="125"/>
      <c r="AK815" s="125"/>
      <c r="AL815" s="125"/>
      <c r="AM815" s="125"/>
      <c r="AN815" s="125"/>
      <c r="AO815" s="125"/>
      <c r="AP815" s="125"/>
      <c r="AQ815" s="125"/>
      <c r="AR815" s="19"/>
      <c r="AS815" s="19"/>
      <c r="AT815" s="19"/>
      <c r="AU815" s="19"/>
      <c r="AV815" s="19"/>
      <c r="AW815" s="19"/>
      <c r="AX815" s="19"/>
      <c r="AY815" s="19"/>
      <c r="AZ815" s="19"/>
      <c r="BA815" s="19"/>
      <c r="BB815" s="19"/>
      <c r="BC815" s="76"/>
      <c r="BD815" s="76"/>
      <c r="BE815" s="76"/>
      <c r="BF815" s="76"/>
      <c r="BG815" s="76"/>
      <c r="BH815" s="76"/>
      <c r="BI815" s="76"/>
      <c r="BJ815" s="76"/>
      <c r="BK815" s="76"/>
      <c r="BL815" s="76"/>
      <c r="BM815" s="76"/>
      <c r="BN815" s="76"/>
      <c r="BO815" s="76"/>
      <c r="BP815" s="76"/>
      <c r="BQ815" s="76"/>
      <c r="BR815" s="76"/>
      <c r="BS815" s="76"/>
      <c r="BT815" s="76"/>
    </row>
    <row r="816" spans="1:7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25"/>
      <c r="AC816" s="125"/>
      <c r="AD816" s="125"/>
      <c r="AE816" s="125"/>
      <c r="AF816" s="125"/>
      <c r="AG816" s="125"/>
      <c r="AH816" s="125"/>
      <c r="AI816" s="125"/>
      <c r="AJ816" s="125"/>
      <c r="AK816" s="125"/>
      <c r="AL816" s="125"/>
      <c r="AM816" s="125"/>
      <c r="AN816" s="125"/>
      <c r="AO816" s="125"/>
      <c r="AP816" s="125"/>
      <c r="AQ816" s="125"/>
      <c r="AR816" s="19"/>
      <c r="AS816" s="19"/>
      <c r="AT816" s="19"/>
      <c r="AU816" s="19"/>
      <c r="AV816" s="19"/>
      <c r="AW816" s="19"/>
      <c r="AX816" s="19"/>
      <c r="AY816" s="19"/>
      <c r="AZ816" s="19"/>
      <c r="BA816" s="19"/>
      <c r="BB816" s="19"/>
      <c r="BC816" s="76"/>
      <c r="BD816" s="76"/>
      <c r="BE816" s="76"/>
      <c r="BF816" s="76"/>
      <c r="BG816" s="76"/>
      <c r="BH816" s="76"/>
      <c r="BI816" s="76"/>
      <c r="BJ816" s="76"/>
      <c r="BK816" s="76"/>
      <c r="BL816" s="76"/>
      <c r="BM816" s="76"/>
      <c r="BN816" s="76"/>
      <c r="BO816" s="76"/>
      <c r="BP816" s="76"/>
      <c r="BQ816" s="76"/>
      <c r="BR816" s="76"/>
      <c r="BS816" s="76"/>
      <c r="BT816" s="76"/>
    </row>
    <row r="817" spans="1:7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25"/>
      <c r="AC817" s="125"/>
      <c r="AD817" s="125"/>
      <c r="AE817" s="125"/>
      <c r="AF817" s="125"/>
      <c r="AG817" s="125"/>
      <c r="AH817" s="125"/>
      <c r="AI817" s="125"/>
      <c r="AJ817" s="125"/>
      <c r="AK817" s="125"/>
      <c r="AL817" s="125"/>
      <c r="AM817" s="125"/>
      <c r="AN817" s="125"/>
      <c r="AO817" s="125"/>
      <c r="AP817" s="125"/>
      <c r="AQ817" s="125"/>
      <c r="AR817" s="19"/>
      <c r="AS817" s="19"/>
      <c r="AT817" s="19"/>
      <c r="AU817" s="19"/>
      <c r="AV817" s="19"/>
      <c r="AW817" s="19"/>
      <c r="AX817" s="19"/>
      <c r="AY817" s="19"/>
      <c r="AZ817" s="19"/>
      <c r="BA817" s="19"/>
      <c r="BB817" s="19"/>
      <c r="BC817" s="76"/>
      <c r="BD817" s="76"/>
      <c r="BE817" s="76"/>
      <c r="BF817" s="76"/>
      <c r="BG817" s="76"/>
      <c r="BH817" s="76"/>
      <c r="BI817" s="76"/>
      <c r="BJ817" s="76"/>
      <c r="BK817" s="76"/>
      <c r="BL817" s="76"/>
      <c r="BM817" s="76"/>
      <c r="BN817" s="76"/>
      <c r="BO817" s="76"/>
      <c r="BP817" s="76"/>
      <c r="BQ817" s="76"/>
      <c r="BR817" s="76"/>
      <c r="BS817" s="76"/>
      <c r="BT817" s="76"/>
    </row>
    <row r="818" spans="1:7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25"/>
      <c r="AC818" s="125"/>
      <c r="AD818" s="125"/>
      <c r="AE818" s="125"/>
      <c r="AF818" s="125"/>
      <c r="AG818" s="125"/>
      <c r="AH818" s="125"/>
      <c r="AI818" s="125"/>
      <c r="AJ818" s="125"/>
      <c r="AK818" s="125"/>
      <c r="AL818" s="125"/>
      <c r="AM818" s="125"/>
      <c r="AN818" s="125"/>
      <c r="AO818" s="125"/>
      <c r="AP818" s="125"/>
      <c r="AQ818" s="125"/>
      <c r="AR818" s="19"/>
      <c r="AS818" s="19"/>
      <c r="AT818" s="19"/>
      <c r="AU818" s="19"/>
      <c r="AV818" s="19"/>
      <c r="AW818" s="19"/>
      <c r="AX818" s="19"/>
      <c r="AY818" s="19"/>
      <c r="AZ818" s="19"/>
      <c r="BA818" s="19"/>
      <c r="BB818" s="19"/>
      <c r="BC818" s="76"/>
      <c r="BD818" s="76"/>
      <c r="BE818" s="76"/>
      <c r="BF818" s="76"/>
      <c r="BG818" s="76"/>
      <c r="BH818" s="76"/>
      <c r="BI818" s="76"/>
      <c r="BJ818" s="76"/>
      <c r="BK818" s="76"/>
      <c r="BL818" s="76"/>
      <c r="BM818" s="76"/>
      <c r="BN818" s="76"/>
      <c r="BO818" s="76"/>
      <c r="BP818" s="76"/>
      <c r="BQ818" s="76"/>
      <c r="BR818" s="76"/>
      <c r="BS818" s="76"/>
      <c r="BT818" s="76"/>
    </row>
    <row r="819" spans="1:7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248"/>
      <c r="AA819" s="19"/>
      <c r="AB819" s="118"/>
      <c r="AC819" s="118"/>
      <c r="AD819" s="118"/>
      <c r="AE819" s="118"/>
      <c r="AF819" s="118"/>
      <c r="AG819" s="118"/>
      <c r="AH819" s="118"/>
      <c r="AI819" s="118"/>
      <c r="AJ819" s="118"/>
      <c r="AK819" s="118"/>
      <c r="AL819" s="118"/>
      <c r="AM819" s="118"/>
      <c r="AN819" s="118"/>
      <c r="AO819" s="118"/>
      <c r="AP819" s="118"/>
      <c r="AQ819" s="118"/>
      <c r="AR819" s="19"/>
      <c r="AS819" s="19"/>
      <c r="AT819" s="19"/>
      <c r="AU819" s="19"/>
      <c r="AV819" s="19"/>
      <c r="AW819" s="19"/>
      <c r="AX819" s="19"/>
      <c r="AY819" s="19"/>
      <c r="AZ819" s="19"/>
      <c r="BA819" s="19"/>
      <c r="BB819" s="19"/>
      <c r="BC819" s="76"/>
      <c r="BD819" s="76"/>
      <c r="BE819" s="76"/>
      <c r="BF819" s="76"/>
      <c r="BG819" s="76"/>
      <c r="BH819" s="76"/>
      <c r="BI819" s="76"/>
      <c r="BJ819" s="76"/>
      <c r="BK819" s="76"/>
      <c r="BL819" s="76"/>
      <c r="BM819" s="76"/>
      <c r="BN819" s="76"/>
      <c r="BO819" s="76"/>
      <c r="BP819" s="76"/>
      <c r="BQ819" s="76"/>
      <c r="BR819" s="76"/>
      <c r="BS819" s="76"/>
      <c r="BT819" s="76"/>
    </row>
    <row r="820" spans="1:72" ht="18">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339"/>
      <c r="AA820" s="19"/>
      <c r="AB820" s="609" t="s">
        <v>111</v>
      </c>
      <c r="AC820" s="609"/>
      <c r="AD820" s="220" t="str">
        <f>IF(Q3="modal","The RELATIVE bias by MODAL age as estimated by all age readers combined.","The ABSOLUTE bias by ACTUAL age as estimated by all age readers combined.")</f>
        <v>The RELATIVE bias by MODAL age as estimated by all age readers combined.</v>
      </c>
      <c r="AE820" s="118"/>
      <c r="AF820" s="118"/>
      <c r="AG820" s="118"/>
      <c r="AH820" s="118"/>
      <c r="AI820" s="118"/>
      <c r="AJ820" s="118"/>
      <c r="AK820" s="118"/>
      <c r="AL820" s="118"/>
      <c r="AM820" s="118"/>
      <c r="AN820" s="118"/>
      <c r="AO820" s="118"/>
      <c r="AP820" s="118"/>
      <c r="AQ820" s="118"/>
      <c r="AR820" s="19"/>
      <c r="AS820" s="19"/>
      <c r="AT820" s="19"/>
      <c r="AU820" s="19"/>
      <c r="AV820" s="19"/>
      <c r="AW820" s="19"/>
      <c r="AX820" s="19"/>
      <c r="AY820" s="19"/>
      <c r="AZ820" s="19"/>
      <c r="BA820" s="19"/>
      <c r="BB820" s="19"/>
      <c r="BC820" s="76"/>
      <c r="BD820" s="76"/>
      <c r="BE820" s="76"/>
      <c r="BF820" s="76"/>
      <c r="BG820" s="76"/>
      <c r="BH820" s="76"/>
      <c r="BI820" s="76"/>
      <c r="BJ820" s="76"/>
      <c r="BK820" s="76"/>
      <c r="BL820" s="76"/>
      <c r="BM820" s="76"/>
      <c r="BN820" s="76"/>
      <c r="BO820" s="76"/>
      <c r="BP820" s="76"/>
      <c r="BQ820" s="76"/>
      <c r="BR820" s="76"/>
      <c r="BS820" s="76"/>
      <c r="BT820" s="76"/>
    </row>
    <row r="821" spans="1:7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214"/>
      <c r="AA821" s="19"/>
      <c r="AB821" s="118"/>
      <c r="AC821" s="118"/>
      <c r="AD821" s="118"/>
      <c r="AE821" s="118"/>
      <c r="AF821" s="118"/>
      <c r="AG821" s="118"/>
      <c r="AH821" s="118"/>
      <c r="AI821" s="118"/>
      <c r="AJ821" s="118"/>
      <c r="AK821" s="118"/>
      <c r="AL821" s="118"/>
      <c r="AM821" s="118"/>
      <c r="AN821" s="118"/>
      <c r="AO821" s="118"/>
      <c r="AP821" s="118"/>
      <c r="AQ821" s="118"/>
      <c r="AR821" s="19"/>
      <c r="AS821" s="19"/>
      <c r="AT821" s="19"/>
      <c r="AU821" s="19"/>
      <c r="AV821" s="19"/>
      <c r="AW821" s="19"/>
      <c r="AX821" s="19"/>
      <c r="AY821" s="19"/>
      <c r="AZ821" s="19"/>
      <c r="BA821" s="19"/>
      <c r="BB821" s="19"/>
      <c r="BC821" s="76"/>
      <c r="BD821" s="76"/>
      <c r="BE821" s="76"/>
      <c r="BF821" s="76"/>
      <c r="BG821" s="76"/>
      <c r="BH821" s="76"/>
      <c r="BI821" s="76"/>
      <c r="BJ821" s="76"/>
      <c r="BK821" s="76"/>
      <c r="BL821" s="76"/>
      <c r="BM821" s="76"/>
      <c r="BN821" s="76"/>
      <c r="BO821" s="76"/>
      <c r="BP821" s="76"/>
      <c r="BQ821" s="76"/>
      <c r="BR821" s="76"/>
      <c r="BS821" s="76"/>
      <c r="BT821" s="76"/>
    </row>
    <row r="822" spans="1:7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434" t="s">
        <v>106</v>
      </c>
      <c r="AC822" s="435"/>
      <c r="AD822" s="435"/>
      <c r="AE822" s="435"/>
      <c r="AF822" s="435"/>
      <c r="AG822" s="435"/>
      <c r="AH822" s="435"/>
      <c r="AI822" s="435"/>
      <c r="AJ822" s="435"/>
      <c r="AK822" s="435"/>
      <c r="AL822" s="435"/>
      <c r="AM822" s="435"/>
      <c r="AN822" s="435"/>
      <c r="AO822" s="435"/>
      <c r="AP822" s="435"/>
      <c r="AQ822" s="436"/>
      <c r="AR822" s="19"/>
      <c r="AS822" s="19"/>
      <c r="AT822" s="19"/>
      <c r="AU822" s="19"/>
      <c r="AV822" s="19"/>
      <c r="AW822" s="19"/>
      <c r="AX822" s="19"/>
      <c r="AY822" s="19"/>
      <c r="AZ822" s="19"/>
      <c r="BA822" s="19"/>
      <c r="BB822" s="19"/>
      <c r="BC822" s="76"/>
      <c r="BD822" s="76"/>
      <c r="BE822" s="76"/>
      <c r="BF822" s="76"/>
      <c r="BG822" s="76"/>
      <c r="BH822" s="76"/>
      <c r="BI822" s="76"/>
      <c r="BJ822" s="76"/>
      <c r="BK822" s="76"/>
      <c r="BL822" s="76"/>
      <c r="BM822" s="76"/>
      <c r="BN822" s="76"/>
      <c r="BO822" s="76"/>
      <c r="BP822" s="76"/>
      <c r="BQ822" s="76"/>
      <c r="BR822" s="76"/>
      <c r="BS822" s="76"/>
      <c r="BT822" s="76"/>
    </row>
    <row r="823" spans="1:7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76"/>
      <c r="BD823" s="76"/>
      <c r="BE823" s="76"/>
      <c r="BF823" s="76"/>
      <c r="BG823" s="76"/>
      <c r="BH823" s="76"/>
      <c r="BI823" s="76"/>
      <c r="BJ823" s="76"/>
      <c r="BK823" s="76"/>
      <c r="BL823" s="76"/>
      <c r="BM823" s="76"/>
      <c r="BN823" s="76"/>
      <c r="BO823" s="76"/>
      <c r="BP823" s="76"/>
      <c r="BQ823" s="76"/>
      <c r="BR823" s="76"/>
      <c r="BS823" s="76"/>
      <c r="BT823" s="76"/>
    </row>
    <row r="824" spans="1:7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76"/>
      <c r="BD824" s="76"/>
      <c r="BE824" s="76"/>
      <c r="BF824" s="76"/>
      <c r="BG824" s="76"/>
      <c r="BH824" s="76"/>
      <c r="BI824" s="76"/>
      <c r="BJ824" s="76"/>
      <c r="BK824" s="76"/>
      <c r="BL824" s="76"/>
      <c r="BM824" s="76"/>
      <c r="BN824" s="76"/>
      <c r="BO824" s="76"/>
      <c r="BP824" s="76"/>
      <c r="BQ824" s="76"/>
      <c r="BR824" s="76"/>
      <c r="BS824" s="76"/>
      <c r="BT824" s="76"/>
    </row>
    <row r="825" spans="1:72" ht="2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92" t="str">
        <f>J1</f>
        <v>Seilesing HI 2015, ALDER</v>
      </c>
      <c r="AC825" s="118"/>
      <c r="AD825" s="118"/>
      <c r="AE825" s="118"/>
      <c r="AF825" s="118"/>
      <c r="AG825" s="118"/>
      <c r="AH825" s="118"/>
      <c r="AI825" s="118"/>
      <c r="AJ825" s="118"/>
      <c r="AK825" s="118"/>
      <c r="AL825" s="118"/>
      <c r="AM825" s="118"/>
      <c r="AN825" s="118"/>
      <c r="AO825" s="118"/>
      <c r="AP825" s="118"/>
      <c r="AQ825" s="118"/>
      <c r="AR825" s="19"/>
      <c r="AS825" s="19"/>
      <c r="AT825" s="19"/>
      <c r="AU825" s="19"/>
      <c r="AV825" s="19"/>
      <c r="AW825" s="19"/>
      <c r="AX825" s="19"/>
      <c r="AY825" s="19"/>
      <c r="AZ825" s="19"/>
      <c r="BA825" s="19"/>
      <c r="BB825" s="19"/>
      <c r="BC825" s="76"/>
      <c r="BD825" s="76"/>
      <c r="BE825" s="76"/>
      <c r="BF825" s="76"/>
      <c r="BG825" s="76"/>
      <c r="BH825" s="76"/>
      <c r="BI825" s="76"/>
      <c r="BJ825" s="76"/>
      <c r="BK825" s="76"/>
      <c r="BL825" s="76"/>
      <c r="BM825" s="76"/>
      <c r="BN825" s="76"/>
      <c r="BO825" s="76"/>
      <c r="BP825" s="76"/>
      <c r="BQ825" s="76"/>
      <c r="BR825" s="76"/>
      <c r="BS825" s="76"/>
      <c r="BT825" s="76"/>
    </row>
    <row r="826" spans="1:7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R826" s="19"/>
      <c r="AS826" s="19"/>
      <c r="AT826" s="19"/>
      <c r="AU826" s="19"/>
      <c r="AV826" s="19"/>
      <c r="AW826" s="19"/>
      <c r="AX826" s="19"/>
      <c r="AY826" s="19"/>
      <c r="AZ826" s="19"/>
      <c r="BA826" s="19"/>
      <c r="BB826" s="19"/>
      <c r="BC826" s="76"/>
      <c r="BD826" s="76"/>
      <c r="BE826" s="76"/>
      <c r="BF826" s="76"/>
      <c r="BG826" s="76"/>
      <c r="BH826" s="76"/>
      <c r="BI826" s="76"/>
      <c r="BJ826" s="76"/>
      <c r="BK826" s="76"/>
      <c r="BL826" s="76"/>
      <c r="BM826" s="76"/>
      <c r="BN826" s="76"/>
      <c r="BO826" s="76"/>
      <c r="BP826" s="76"/>
      <c r="BQ826" s="76"/>
      <c r="BR826" s="76"/>
      <c r="BS826" s="76"/>
      <c r="BT826" s="76"/>
    </row>
    <row r="827" spans="1:7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R827" s="19"/>
      <c r="AS827" s="19"/>
      <c r="AT827" s="19"/>
      <c r="AU827" s="19"/>
      <c r="AV827" s="19"/>
      <c r="AW827" s="19"/>
      <c r="AX827" s="19"/>
      <c r="AY827" s="19"/>
      <c r="AZ827" s="19"/>
      <c r="BA827" s="19"/>
      <c r="BB827" s="19"/>
      <c r="BC827" s="76"/>
      <c r="BD827" s="76"/>
      <c r="BE827" s="76"/>
      <c r="BF827" s="76"/>
      <c r="BG827" s="76"/>
      <c r="BH827" s="76"/>
      <c r="BI827" s="76"/>
      <c r="BJ827" s="76"/>
      <c r="BK827" s="76"/>
      <c r="BL827" s="76"/>
      <c r="BM827" s="76"/>
      <c r="BN827" s="76"/>
      <c r="BO827" s="76"/>
      <c r="BP827" s="76"/>
      <c r="BQ827" s="76"/>
      <c r="BR827" s="76"/>
      <c r="BS827" s="76"/>
      <c r="BT827" s="76"/>
    </row>
    <row r="828" spans="1:7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R828" s="19"/>
      <c r="AS828" s="19"/>
      <c r="AT828" s="19"/>
      <c r="AU828" s="19"/>
      <c r="AV828" s="19"/>
      <c r="AW828" s="19"/>
      <c r="AX828" s="19"/>
      <c r="AY828" s="19"/>
      <c r="AZ828" s="19"/>
      <c r="BA828" s="19"/>
      <c r="BB828" s="19"/>
      <c r="BC828" s="76"/>
      <c r="BD828" s="76"/>
      <c r="BE828" s="76"/>
      <c r="BF828" s="76"/>
      <c r="BG828" s="76"/>
      <c r="BH828" s="76"/>
      <c r="BI828" s="76"/>
      <c r="BJ828" s="76"/>
      <c r="BK828" s="76"/>
      <c r="BL828" s="76"/>
      <c r="BM828" s="76"/>
      <c r="BN828" s="76"/>
      <c r="BO828" s="76"/>
      <c r="BP828" s="76"/>
      <c r="BQ828" s="76"/>
      <c r="BR828" s="76"/>
      <c r="BS828" s="76"/>
      <c r="BT828" s="76"/>
    </row>
    <row r="829" spans="1:7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R829" s="19"/>
      <c r="AS829" s="19"/>
      <c r="AT829" s="19"/>
      <c r="AU829" s="19"/>
      <c r="AV829" s="19"/>
      <c r="AW829" s="19"/>
      <c r="AX829" s="19"/>
      <c r="AY829" s="19"/>
      <c r="AZ829" s="19"/>
      <c r="BA829" s="19"/>
      <c r="BB829" s="19"/>
      <c r="BC829" s="76"/>
      <c r="BD829" s="76"/>
      <c r="BE829" s="76"/>
      <c r="BF829" s="76"/>
      <c r="BG829" s="76"/>
      <c r="BH829" s="76"/>
      <c r="BI829" s="76"/>
      <c r="BJ829" s="76"/>
      <c r="BK829" s="76"/>
      <c r="BL829" s="76"/>
      <c r="BM829" s="76"/>
      <c r="BN829" s="76"/>
      <c r="BO829" s="76"/>
      <c r="BP829" s="76"/>
      <c r="BQ829" s="76"/>
      <c r="BR829" s="76"/>
      <c r="BS829" s="76"/>
      <c r="BT829" s="76"/>
    </row>
    <row r="830" spans="1:72">
      <c r="A830" s="214"/>
      <c r="B830" s="214"/>
      <c r="C830" s="214"/>
      <c r="D830" s="214"/>
      <c r="E830" s="332"/>
      <c r="F830" s="332"/>
      <c r="G830" s="214"/>
      <c r="H830" s="333"/>
      <c r="I830" s="333"/>
      <c r="J830" s="214"/>
      <c r="K830" s="214"/>
      <c r="L830" s="214"/>
      <c r="M830" s="214"/>
      <c r="N830" s="214"/>
      <c r="O830" s="214"/>
      <c r="P830" s="214"/>
      <c r="Q830" s="248"/>
      <c r="R830" s="248"/>
      <c r="S830" s="248"/>
      <c r="T830" s="248"/>
      <c r="U830" s="248"/>
      <c r="V830" s="248"/>
      <c r="W830" s="248"/>
      <c r="X830" s="248"/>
      <c r="Y830" s="248"/>
      <c r="Z830" s="19"/>
      <c r="AA830" s="19"/>
      <c r="AR830" s="19"/>
      <c r="AS830" s="19"/>
      <c r="AT830" s="19"/>
      <c r="AU830" s="19"/>
      <c r="AV830" s="19"/>
      <c r="AW830" s="19"/>
      <c r="AX830" s="19"/>
      <c r="AY830" s="19"/>
      <c r="AZ830" s="19"/>
      <c r="BA830" s="19"/>
      <c r="BB830" s="19"/>
    </row>
    <row r="831" spans="1:72" s="174" customFormat="1" ht="18">
      <c r="A831" s="335" t="s">
        <v>112</v>
      </c>
      <c r="B831" s="336"/>
      <c r="C831" s="337"/>
      <c r="D831" s="336" t="s">
        <v>70</v>
      </c>
      <c r="E831" s="338"/>
      <c r="F831" s="336" t="s">
        <v>70</v>
      </c>
      <c r="G831" s="337"/>
      <c r="H831" s="336" t="s">
        <v>70</v>
      </c>
      <c r="I831" s="336"/>
      <c r="J831" s="337"/>
      <c r="K831" s="336" t="s">
        <v>70</v>
      </c>
      <c r="L831" s="337"/>
      <c r="M831" s="336" t="s">
        <v>70</v>
      </c>
      <c r="N831" s="336"/>
      <c r="O831" s="337"/>
      <c r="P831" s="336" t="s">
        <v>70</v>
      </c>
      <c r="Q831" s="339"/>
      <c r="R831" s="336" t="s">
        <v>70</v>
      </c>
      <c r="S831" s="339"/>
      <c r="T831" s="336" t="s">
        <v>70</v>
      </c>
      <c r="U831" s="339"/>
      <c r="V831" s="336" t="s">
        <v>70</v>
      </c>
      <c r="W831" s="339"/>
      <c r="X831" s="339"/>
      <c r="Y831" s="336" t="s">
        <v>70</v>
      </c>
      <c r="Z831" s="19"/>
      <c r="AA831" s="19"/>
      <c r="AB831" s="76"/>
      <c r="AC831" s="76"/>
      <c r="AD831" s="76"/>
      <c r="AE831" s="76"/>
      <c r="AF831" s="76"/>
      <c r="AG831" s="76"/>
      <c r="AH831" s="76"/>
      <c r="AI831" s="76"/>
      <c r="AJ831" s="76"/>
      <c r="AK831" s="76"/>
      <c r="AL831" s="76"/>
      <c r="AM831" s="76"/>
      <c r="AN831" s="76"/>
      <c r="AO831" s="76"/>
      <c r="AP831" s="76"/>
      <c r="AQ831" s="76"/>
      <c r="AR831" s="19"/>
      <c r="AS831" s="19"/>
      <c r="AT831" s="19"/>
      <c r="AU831" s="19"/>
      <c r="AV831" s="19"/>
      <c r="AW831" s="19"/>
      <c r="AX831" s="98"/>
      <c r="AY831" s="98"/>
      <c r="AZ831" s="98"/>
      <c r="BA831" s="98"/>
      <c r="BB831" s="98"/>
      <c r="BC831" s="173"/>
      <c r="BD831" s="173"/>
      <c r="BE831" s="173"/>
      <c r="BF831" s="173"/>
      <c r="BG831" s="173"/>
      <c r="BH831" s="173"/>
      <c r="BI831" s="173"/>
      <c r="BJ831" s="173"/>
      <c r="BK831" s="173"/>
      <c r="BL831" s="173"/>
      <c r="BM831" s="173"/>
      <c r="BN831" s="173"/>
      <c r="BO831" s="173"/>
      <c r="BP831" s="173"/>
      <c r="BQ831" s="173"/>
      <c r="BR831" s="173"/>
      <c r="BS831" s="173"/>
      <c r="BT831" s="173"/>
    </row>
    <row r="832" spans="1:72">
      <c r="A832" s="214"/>
      <c r="B832" s="214"/>
      <c r="C832" s="214"/>
      <c r="D832" s="214"/>
      <c r="E832" s="332"/>
      <c r="F832" s="332"/>
      <c r="G832" s="214"/>
      <c r="H832" s="333"/>
      <c r="I832" s="333"/>
      <c r="J832" s="214"/>
      <c r="K832" s="214"/>
      <c r="L832" s="214"/>
      <c r="M832" s="214"/>
      <c r="N832" s="214"/>
      <c r="O832" s="214"/>
      <c r="P832" s="214"/>
      <c r="Q832" s="214"/>
      <c r="R832" s="214"/>
      <c r="S832" s="214"/>
      <c r="T832" s="214"/>
      <c r="U832" s="214"/>
      <c r="V832" s="214"/>
      <c r="W832" s="214"/>
      <c r="X832" s="214"/>
      <c r="Y832" s="214"/>
      <c r="Z832" s="19"/>
      <c r="AA832" s="19"/>
      <c r="AR832" s="19"/>
      <c r="AS832" s="19"/>
      <c r="AT832" s="19"/>
      <c r="AU832" s="19"/>
      <c r="AV832" s="19"/>
      <c r="AW832" s="19"/>
      <c r="AX832" s="19"/>
      <c r="AY832" s="19"/>
      <c r="AZ832" s="19"/>
      <c r="BA832" s="19"/>
      <c r="BB832" s="19"/>
    </row>
    <row r="833" spans="1:7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R833" s="19"/>
      <c r="AS833" s="19"/>
      <c r="AT833" s="19"/>
      <c r="AU833" s="19"/>
      <c r="AV833" s="19"/>
      <c r="AW833" s="19"/>
      <c r="AX833" s="19"/>
      <c r="AY833" s="19"/>
      <c r="AZ833" s="19"/>
      <c r="BA833" s="19"/>
      <c r="BB833" s="19"/>
    </row>
    <row r="834" spans="1:7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R834" s="19"/>
      <c r="AS834" s="19"/>
      <c r="AT834" s="19"/>
      <c r="AU834" s="19"/>
      <c r="AV834" s="19"/>
      <c r="AW834" s="19"/>
      <c r="AX834" s="19"/>
      <c r="AY834" s="19"/>
      <c r="AZ834" s="19"/>
      <c r="BA834" s="19"/>
      <c r="BB834" s="19"/>
    </row>
    <row r="835" spans="1:7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R835" s="19"/>
      <c r="AS835" s="19"/>
      <c r="AT835" s="19"/>
      <c r="AU835" s="19"/>
      <c r="AV835" s="19"/>
      <c r="AW835" s="19"/>
      <c r="AX835" s="19"/>
      <c r="AY835" s="19"/>
      <c r="AZ835" s="19"/>
      <c r="BA835" s="19"/>
      <c r="BB835" s="19"/>
    </row>
    <row r="836" spans="1:7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R836" s="19"/>
      <c r="AS836" s="19"/>
      <c r="AT836" s="19"/>
      <c r="AU836" s="19"/>
      <c r="AV836" s="19"/>
      <c r="AW836" s="19"/>
      <c r="AX836" s="19"/>
      <c r="AY836" s="19"/>
      <c r="AZ836" s="19"/>
      <c r="BA836" s="19"/>
      <c r="BB836" s="19"/>
    </row>
    <row r="837" spans="1:7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R837" s="19"/>
      <c r="AS837" s="19"/>
      <c r="AT837" s="19"/>
      <c r="AU837" s="19"/>
      <c r="AV837" s="19"/>
      <c r="AW837" s="19"/>
      <c r="AX837" s="19"/>
      <c r="AY837" s="19"/>
      <c r="AZ837" s="19"/>
      <c r="BA837" s="19"/>
      <c r="BB837" s="19"/>
    </row>
    <row r="838" spans="1:7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R838" s="19"/>
      <c r="AS838" s="19"/>
      <c r="AT838" s="19"/>
      <c r="AU838" s="19"/>
      <c r="AV838" s="19"/>
      <c r="AW838" s="19"/>
      <c r="AX838" s="19"/>
      <c r="AY838" s="19"/>
      <c r="AZ838" s="19"/>
      <c r="BA838" s="19"/>
      <c r="BB838" s="19"/>
    </row>
    <row r="839" spans="1:7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R839" s="19"/>
      <c r="AS839" s="19"/>
      <c r="AT839" s="19"/>
      <c r="AU839" s="19"/>
      <c r="AV839" s="19"/>
      <c r="AW839" s="19"/>
      <c r="AX839" s="19"/>
      <c r="AY839" s="19"/>
      <c r="AZ839" s="19"/>
      <c r="BA839" s="19"/>
      <c r="BB839" s="19"/>
    </row>
    <row r="840" spans="1:7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R840" s="19"/>
      <c r="AS840" s="19"/>
      <c r="AT840" s="19"/>
      <c r="AU840" s="19"/>
      <c r="AV840" s="19"/>
      <c r="AW840" s="19"/>
      <c r="AX840" s="19"/>
      <c r="AY840" s="19"/>
      <c r="AZ840" s="19"/>
      <c r="BA840" s="19"/>
      <c r="BB840" s="19"/>
    </row>
    <row r="841" spans="1:7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R841" s="19"/>
      <c r="AS841" s="19"/>
      <c r="AT841" s="19"/>
      <c r="AU841" s="19"/>
      <c r="AV841" s="19"/>
      <c r="AW841" s="19"/>
      <c r="AX841" s="19"/>
      <c r="AY841" s="19"/>
      <c r="AZ841" s="19"/>
      <c r="BA841" s="19"/>
      <c r="BB841" s="19"/>
    </row>
    <row r="842" spans="1:7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R842" s="19"/>
      <c r="AS842" s="19"/>
      <c r="AT842" s="19"/>
      <c r="AU842" s="19"/>
      <c r="AV842" s="19"/>
      <c r="AW842" s="19"/>
      <c r="AX842" s="19"/>
      <c r="AY842" s="19"/>
      <c r="AZ842" s="19"/>
      <c r="BA842" s="19"/>
      <c r="BB842" s="19"/>
    </row>
    <row r="843" spans="1:7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R843" s="19"/>
      <c r="AS843" s="19"/>
      <c r="AT843" s="19"/>
      <c r="AU843" s="19"/>
      <c r="AV843" s="19"/>
      <c r="AW843" s="19"/>
      <c r="AX843" s="19"/>
      <c r="AY843" s="19"/>
      <c r="AZ843" s="19"/>
      <c r="BA843" s="19"/>
      <c r="BB843" s="19"/>
    </row>
    <row r="844" spans="1:72">
      <c r="Z844" s="19"/>
      <c r="AA844" s="19"/>
      <c r="AR844" s="19"/>
      <c r="AS844" s="19"/>
      <c r="AT844" s="19"/>
      <c r="AU844" s="19"/>
      <c r="AV844" s="19"/>
      <c r="AW844" s="19"/>
    </row>
    <row r="845" spans="1:72">
      <c r="Z845" s="19"/>
      <c r="AA845" s="19"/>
      <c r="AR845" s="19"/>
      <c r="AS845" s="19"/>
      <c r="AT845" s="19"/>
      <c r="AU845" s="19"/>
      <c r="AV845" s="19"/>
      <c r="AW845" s="19"/>
    </row>
    <row r="846" spans="1:72">
      <c r="E846" s="76"/>
      <c r="F846" s="76"/>
      <c r="H846" s="76"/>
      <c r="I846" s="76"/>
      <c r="Q846" s="76"/>
      <c r="R846" s="76"/>
      <c r="S846" s="76"/>
      <c r="T846" s="76"/>
      <c r="U846" s="76"/>
      <c r="V846" s="76"/>
      <c r="W846" s="76"/>
      <c r="X846" s="76"/>
      <c r="Z846" s="19"/>
      <c r="AA846" s="19"/>
      <c r="AR846" s="19"/>
      <c r="AS846" s="19"/>
      <c r="AT846" s="19"/>
      <c r="AU846" s="19"/>
      <c r="AV846" s="19"/>
      <c r="AW846" s="19"/>
      <c r="AX846" s="76"/>
      <c r="AY846" s="76"/>
      <c r="BC846" s="76"/>
      <c r="BD846" s="76"/>
      <c r="BE846" s="76"/>
      <c r="BF846" s="76"/>
      <c r="BG846" s="76"/>
      <c r="BH846" s="76"/>
      <c r="BI846" s="76"/>
      <c r="BJ846" s="76"/>
      <c r="BK846" s="76"/>
      <c r="BL846" s="76"/>
      <c r="BM846" s="76"/>
      <c r="BN846" s="76"/>
      <c r="BO846" s="76"/>
      <c r="BP846" s="76"/>
      <c r="BQ846" s="76"/>
      <c r="BR846" s="76"/>
      <c r="BS846" s="76"/>
      <c r="BT846" s="76"/>
    </row>
    <row r="847" spans="1:72">
      <c r="E847" s="76"/>
      <c r="F847" s="76"/>
      <c r="H847" s="76"/>
      <c r="I847" s="76"/>
      <c r="Q847" s="76"/>
      <c r="R847" s="76"/>
      <c r="S847" s="76"/>
      <c r="T847" s="76"/>
      <c r="U847" s="76"/>
      <c r="V847" s="76"/>
      <c r="W847" s="76"/>
      <c r="X847" s="76"/>
      <c r="Z847" s="19"/>
      <c r="AA847" s="19"/>
      <c r="AR847" s="19"/>
      <c r="AS847" s="19"/>
      <c r="AT847" s="19"/>
      <c r="AU847" s="19"/>
      <c r="AV847" s="19"/>
      <c r="AW847" s="19"/>
      <c r="AX847" s="76"/>
      <c r="AY847" s="76"/>
      <c r="BC847" s="76"/>
      <c r="BD847" s="76"/>
      <c r="BE847" s="76"/>
      <c r="BF847" s="76"/>
      <c r="BG847" s="76"/>
      <c r="BH847" s="76"/>
      <c r="BI847" s="76"/>
      <c r="BJ847" s="76"/>
      <c r="BK847" s="76"/>
      <c r="BL847" s="76"/>
      <c r="BM847" s="76"/>
      <c r="BN847" s="76"/>
      <c r="BO847" s="76"/>
      <c r="BP847" s="76"/>
      <c r="BQ847" s="76"/>
      <c r="BR847" s="76"/>
      <c r="BS847" s="76"/>
      <c r="BT847" s="76"/>
    </row>
    <row r="848" spans="1:72">
      <c r="E848" s="76"/>
      <c r="F848" s="76"/>
      <c r="H848" s="76"/>
      <c r="I848" s="76"/>
      <c r="Q848" s="76"/>
      <c r="R848" s="76"/>
      <c r="S848" s="76"/>
      <c r="T848" s="76"/>
      <c r="U848" s="76"/>
      <c r="V848" s="76"/>
      <c r="W848" s="76"/>
      <c r="X848" s="76"/>
      <c r="Z848" s="19"/>
      <c r="AA848" s="19"/>
      <c r="AR848" s="19"/>
      <c r="AS848" s="19"/>
      <c r="AT848" s="19"/>
      <c r="AU848" s="19"/>
      <c r="AV848" s="19"/>
      <c r="AW848" s="19"/>
      <c r="AX848" s="76"/>
      <c r="AY848" s="76"/>
      <c r="BC848" s="76"/>
      <c r="BD848" s="76"/>
      <c r="BE848" s="76"/>
      <c r="BF848" s="76"/>
      <c r="BG848" s="76"/>
      <c r="BH848" s="76"/>
      <c r="BI848" s="76"/>
      <c r="BJ848" s="76"/>
      <c r="BK848" s="76"/>
      <c r="BL848" s="76"/>
      <c r="BM848" s="76"/>
      <c r="BN848" s="76"/>
      <c r="BO848" s="76"/>
      <c r="BP848" s="76"/>
      <c r="BQ848" s="76"/>
      <c r="BR848" s="76"/>
      <c r="BS848" s="76"/>
      <c r="BT848" s="76"/>
    </row>
    <row r="849" spans="5:72">
      <c r="E849" s="76"/>
      <c r="F849" s="76"/>
      <c r="H849" s="76"/>
      <c r="I849" s="76"/>
      <c r="Q849" s="76"/>
      <c r="R849" s="76"/>
      <c r="S849" s="76"/>
      <c r="T849" s="76"/>
      <c r="U849" s="76"/>
      <c r="V849" s="76"/>
      <c r="W849" s="76"/>
      <c r="X849" s="76"/>
      <c r="Z849" s="19"/>
      <c r="AA849" s="19"/>
      <c r="AR849" s="19"/>
      <c r="AS849" s="19"/>
      <c r="AT849" s="19"/>
      <c r="AU849" s="19"/>
      <c r="AV849" s="19"/>
      <c r="AW849" s="19"/>
      <c r="AX849" s="76"/>
      <c r="AY849" s="76"/>
      <c r="BC849" s="76"/>
      <c r="BD849" s="76"/>
      <c r="BE849" s="76"/>
      <c r="BF849" s="76"/>
      <c r="BG849" s="76"/>
      <c r="BH849" s="76"/>
      <c r="BI849" s="76"/>
      <c r="BJ849" s="76"/>
      <c r="BK849" s="76"/>
      <c r="BL849" s="76"/>
      <c r="BM849" s="76"/>
      <c r="BN849" s="76"/>
      <c r="BO849" s="76"/>
      <c r="BP849" s="76"/>
      <c r="BQ849" s="76"/>
      <c r="BR849" s="76"/>
      <c r="BS849" s="76"/>
      <c r="BT849" s="76"/>
    </row>
    <row r="850" spans="5:72">
      <c r="E850" s="76"/>
      <c r="F850" s="76"/>
      <c r="H850" s="76"/>
      <c r="I850" s="76"/>
      <c r="Q850" s="76"/>
      <c r="R850" s="76"/>
      <c r="S850" s="76"/>
      <c r="T850" s="76"/>
      <c r="U850" s="76"/>
      <c r="V850" s="76"/>
      <c r="W850" s="76"/>
      <c r="X850" s="76"/>
      <c r="Z850" s="19"/>
      <c r="AA850" s="19"/>
      <c r="AR850" s="19"/>
      <c r="AS850" s="19"/>
      <c r="AT850" s="19"/>
      <c r="AU850" s="19"/>
      <c r="AV850" s="19"/>
      <c r="AW850" s="19"/>
      <c r="AX850" s="76"/>
      <c r="AY850" s="76"/>
      <c r="BC850" s="76"/>
      <c r="BD850" s="76"/>
      <c r="BE850" s="76"/>
      <c r="BF850" s="76"/>
      <c r="BG850" s="76"/>
      <c r="BH850" s="76"/>
      <c r="BI850" s="76"/>
      <c r="BJ850" s="76"/>
      <c r="BK850" s="76"/>
      <c r="BL850" s="76"/>
      <c r="BM850" s="76"/>
      <c r="BN850" s="76"/>
      <c r="BO850" s="76"/>
      <c r="BP850" s="76"/>
      <c r="BQ850" s="76"/>
      <c r="BR850" s="76"/>
      <c r="BS850" s="76"/>
      <c r="BT850" s="76"/>
    </row>
    <row r="851" spans="5:72">
      <c r="E851" s="76"/>
      <c r="F851" s="76"/>
      <c r="H851" s="76"/>
      <c r="I851" s="76"/>
      <c r="Q851" s="76"/>
      <c r="R851" s="76"/>
      <c r="S851" s="76"/>
      <c r="T851" s="76"/>
      <c r="U851" s="76"/>
      <c r="V851" s="76"/>
      <c r="W851" s="76"/>
      <c r="X851" s="76"/>
      <c r="Z851" s="19"/>
      <c r="AA851" s="19"/>
      <c r="AR851" s="19"/>
      <c r="AS851" s="19"/>
      <c r="AT851" s="19"/>
      <c r="AU851" s="19"/>
      <c r="AV851" s="19"/>
      <c r="AW851" s="19"/>
      <c r="AX851" s="76"/>
      <c r="AY851" s="76"/>
      <c r="BC851" s="76"/>
      <c r="BD851" s="76"/>
      <c r="BE851" s="76"/>
      <c r="BF851" s="76"/>
      <c r="BG851" s="76"/>
      <c r="BH851" s="76"/>
      <c r="BI851" s="76"/>
      <c r="BJ851" s="76"/>
      <c r="BK851" s="76"/>
      <c r="BL851" s="76"/>
      <c r="BM851" s="76"/>
      <c r="BN851" s="76"/>
      <c r="BO851" s="76"/>
      <c r="BP851" s="76"/>
      <c r="BQ851" s="76"/>
      <c r="BR851" s="76"/>
      <c r="BS851" s="76"/>
      <c r="BT851" s="76"/>
    </row>
    <row r="852" spans="5:72">
      <c r="E852" s="76"/>
      <c r="F852" s="76"/>
      <c r="H852" s="76"/>
      <c r="I852" s="76"/>
      <c r="Q852" s="76"/>
      <c r="R852" s="76"/>
      <c r="S852" s="76"/>
      <c r="T852" s="76"/>
      <c r="U852" s="76"/>
      <c r="V852" s="76"/>
      <c r="W852" s="76"/>
      <c r="X852" s="76"/>
      <c r="Z852" s="19"/>
      <c r="AA852" s="19"/>
      <c r="AR852" s="19"/>
      <c r="AS852" s="19"/>
      <c r="AT852" s="19"/>
      <c r="AU852" s="19"/>
      <c r="AV852" s="19"/>
      <c r="AW852" s="19"/>
      <c r="AX852" s="76"/>
      <c r="AY852" s="76"/>
      <c r="BC852" s="76"/>
      <c r="BD852" s="76"/>
      <c r="BE852" s="76"/>
      <c r="BF852" s="76"/>
      <c r="BG852" s="76"/>
      <c r="BH852" s="76"/>
      <c r="BI852" s="76"/>
      <c r="BJ852" s="76"/>
      <c r="BK852" s="76"/>
      <c r="BL852" s="76"/>
      <c r="BM852" s="76"/>
      <c r="BN852" s="76"/>
      <c r="BO852" s="76"/>
      <c r="BP852" s="76"/>
      <c r="BQ852" s="76"/>
      <c r="BR852" s="76"/>
      <c r="BS852" s="76"/>
      <c r="BT852" s="76"/>
    </row>
    <row r="853" spans="5:72">
      <c r="E853" s="76"/>
      <c r="F853" s="76"/>
      <c r="H853" s="76"/>
      <c r="I853" s="76"/>
      <c r="Q853" s="76"/>
      <c r="R853" s="76"/>
      <c r="S853" s="76"/>
      <c r="T853" s="76"/>
      <c r="U853" s="76"/>
      <c r="V853" s="76"/>
      <c r="W853" s="76"/>
      <c r="X853" s="76"/>
      <c r="Z853" s="19"/>
      <c r="AA853" s="19"/>
      <c r="AR853" s="19"/>
      <c r="AS853" s="19"/>
      <c r="AT853" s="19"/>
      <c r="AU853" s="19"/>
      <c r="AV853" s="19"/>
      <c r="AW853" s="19"/>
      <c r="AX853" s="76"/>
      <c r="AY853" s="76"/>
      <c r="BC853" s="76"/>
      <c r="BD853" s="76"/>
      <c r="BE853" s="76"/>
      <c r="BF853" s="76"/>
      <c r="BG853" s="76"/>
      <c r="BH853" s="76"/>
      <c r="BI853" s="76"/>
      <c r="BJ853" s="76"/>
      <c r="BK853" s="76"/>
      <c r="BL853" s="76"/>
      <c r="BM853" s="76"/>
      <c r="BN853" s="76"/>
      <c r="BO853" s="76"/>
      <c r="BP853" s="76"/>
      <c r="BQ853" s="76"/>
      <c r="BR853" s="76"/>
      <c r="BS853" s="76"/>
      <c r="BT853" s="76"/>
    </row>
    <row r="854" spans="5:72">
      <c r="E854" s="76"/>
      <c r="F854" s="76"/>
      <c r="H854" s="76"/>
      <c r="I854" s="76"/>
      <c r="Q854" s="76"/>
      <c r="R854" s="76"/>
      <c r="S854" s="76"/>
      <c r="T854" s="76"/>
      <c r="U854" s="76"/>
      <c r="V854" s="76"/>
      <c r="W854" s="76"/>
      <c r="X854" s="76"/>
      <c r="Z854" s="19"/>
      <c r="AA854" s="19"/>
      <c r="AR854" s="19"/>
      <c r="AS854" s="19"/>
      <c r="AT854" s="19"/>
      <c r="AU854" s="19"/>
      <c r="AV854" s="19"/>
      <c r="AW854" s="19"/>
      <c r="AX854" s="76"/>
      <c r="AY854" s="76"/>
      <c r="BC854" s="76"/>
      <c r="BD854" s="76"/>
      <c r="BE854" s="76"/>
      <c r="BF854" s="76"/>
      <c r="BG854" s="76"/>
      <c r="BH854" s="76"/>
      <c r="BI854" s="76"/>
      <c r="BJ854" s="76"/>
      <c r="BK854" s="76"/>
      <c r="BL854" s="76"/>
      <c r="BM854" s="76"/>
      <c r="BN854" s="76"/>
      <c r="BO854" s="76"/>
      <c r="BP854" s="76"/>
      <c r="BQ854" s="76"/>
      <c r="BR854" s="76"/>
      <c r="BS854" s="76"/>
      <c r="BT854" s="76"/>
    </row>
    <row r="855" spans="5:72">
      <c r="E855" s="76"/>
      <c r="F855" s="76"/>
      <c r="H855" s="76"/>
      <c r="I855" s="76"/>
      <c r="Q855" s="76"/>
      <c r="R855" s="76"/>
      <c r="S855" s="76"/>
      <c r="T855" s="76"/>
      <c r="U855" s="76"/>
      <c r="V855" s="76"/>
      <c r="W855" s="76"/>
      <c r="X855" s="76"/>
      <c r="Z855" s="19"/>
      <c r="AA855" s="19"/>
      <c r="AR855" s="19"/>
      <c r="AS855" s="19"/>
      <c r="AT855" s="19"/>
      <c r="AU855" s="19"/>
      <c r="AV855" s="19"/>
      <c r="AW855" s="19"/>
      <c r="AX855" s="76"/>
      <c r="AY855" s="76"/>
      <c r="BC855" s="76"/>
      <c r="BD855" s="76"/>
      <c r="BE855" s="76"/>
      <c r="BF855" s="76"/>
      <c r="BG855" s="76"/>
      <c r="BH855" s="76"/>
      <c r="BI855" s="76"/>
      <c r="BJ855" s="76"/>
      <c r="BK855" s="76"/>
      <c r="BL855" s="76"/>
      <c r="BM855" s="76"/>
      <c r="BN855" s="76"/>
      <c r="BO855" s="76"/>
      <c r="BP855" s="76"/>
      <c r="BQ855" s="76"/>
      <c r="BR855" s="76"/>
      <c r="BS855" s="76"/>
      <c r="BT855" s="76"/>
    </row>
    <row r="856" spans="5:72">
      <c r="E856" s="76"/>
      <c r="F856" s="76"/>
      <c r="H856" s="76"/>
      <c r="I856" s="76"/>
      <c r="Q856" s="76"/>
      <c r="R856" s="76"/>
      <c r="S856" s="76"/>
      <c r="T856" s="76"/>
      <c r="U856" s="76"/>
      <c r="V856" s="76"/>
      <c r="W856" s="76"/>
      <c r="X856" s="76"/>
      <c r="Z856" s="19"/>
      <c r="AA856" s="19"/>
      <c r="AR856" s="19"/>
      <c r="AS856" s="19"/>
      <c r="AT856" s="19"/>
      <c r="AU856" s="19"/>
      <c r="AV856" s="19"/>
      <c r="AW856" s="19"/>
      <c r="AX856" s="76"/>
      <c r="AY856" s="76"/>
      <c r="BC856" s="76"/>
      <c r="BD856" s="76"/>
      <c r="BE856" s="76"/>
      <c r="BF856" s="76"/>
      <c r="BG856" s="76"/>
      <c r="BH856" s="76"/>
      <c r="BI856" s="76"/>
      <c r="BJ856" s="76"/>
      <c r="BK856" s="76"/>
      <c r="BL856" s="76"/>
      <c r="BM856" s="76"/>
      <c r="BN856" s="76"/>
      <c r="BO856" s="76"/>
      <c r="BP856" s="76"/>
      <c r="BQ856" s="76"/>
      <c r="BR856" s="76"/>
      <c r="BS856" s="76"/>
      <c r="BT856" s="76"/>
    </row>
    <row r="857" spans="5:72">
      <c r="E857" s="76"/>
      <c r="F857" s="76"/>
      <c r="H857" s="76"/>
      <c r="I857" s="76"/>
      <c r="Q857" s="76"/>
      <c r="R857" s="76"/>
      <c r="S857" s="76"/>
      <c r="T857" s="76"/>
      <c r="U857" s="76"/>
      <c r="V857" s="76"/>
      <c r="W857" s="76"/>
      <c r="X857" s="76"/>
      <c r="Z857" s="19"/>
      <c r="AA857" s="19"/>
      <c r="AR857" s="19"/>
      <c r="AS857" s="19"/>
      <c r="AT857" s="19"/>
      <c r="AU857" s="19"/>
      <c r="AV857" s="19"/>
      <c r="AW857" s="19"/>
      <c r="AX857" s="76"/>
      <c r="AY857" s="76"/>
      <c r="BC857" s="76"/>
      <c r="BD857" s="76"/>
      <c r="BE857" s="76"/>
      <c r="BF857" s="76"/>
      <c r="BG857" s="76"/>
      <c r="BH857" s="76"/>
      <c r="BI857" s="76"/>
      <c r="BJ857" s="76"/>
      <c r="BK857" s="76"/>
      <c r="BL857" s="76"/>
      <c r="BM857" s="76"/>
      <c r="BN857" s="76"/>
      <c r="BO857" s="76"/>
      <c r="BP857" s="76"/>
      <c r="BQ857" s="76"/>
      <c r="BR857" s="76"/>
      <c r="BS857" s="76"/>
      <c r="BT857" s="76"/>
    </row>
    <row r="858" spans="5:72">
      <c r="E858" s="76"/>
      <c r="F858" s="76"/>
      <c r="H858" s="76"/>
      <c r="I858" s="76"/>
      <c r="Q858" s="76"/>
      <c r="R858" s="76"/>
      <c r="S858" s="76"/>
      <c r="T858" s="76"/>
      <c r="U858" s="76"/>
      <c r="V858" s="76"/>
      <c r="W858" s="76"/>
      <c r="X858" s="76"/>
      <c r="Z858" s="248"/>
      <c r="AA858" s="19"/>
      <c r="AB858" s="118"/>
      <c r="AC858" s="118"/>
      <c r="AD858" s="118"/>
      <c r="AE858" s="118"/>
      <c r="AF858" s="118"/>
      <c r="AG858" s="118"/>
      <c r="AH858" s="118"/>
      <c r="AI858" s="118"/>
      <c r="AJ858" s="118"/>
      <c r="AK858" s="118"/>
      <c r="AL858" s="118"/>
      <c r="AM858" s="118"/>
      <c r="AN858" s="118"/>
      <c r="AO858" s="118"/>
      <c r="AP858" s="118"/>
      <c r="AQ858" s="118"/>
      <c r="AR858" s="19"/>
      <c r="AS858" s="19"/>
      <c r="AT858" s="19"/>
      <c r="AU858" s="19"/>
      <c r="AV858" s="19"/>
      <c r="AW858" s="19"/>
      <c r="AX858" s="76"/>
      <c r="AY858" s="76"/>
      <c r="BC858" s="76"/>
      <c r="BD858" s="76"/>
      <c r="BE858" s="76"/>
      <c r="BF858" s="76"/>
      <c r="BG858" s="76"/>
      <c r="BH858" s="76"/>
      <c r="BI858" s="76"/>
      <c r="BJ858" s="76"/>
      <c r="BK858" s="76"/>
      <c r="BL858" s="76"/>
      <c r="BM858" s="76"/>
      <c r="BN858" s="76"/>
      <c r="BO858" s="76"/>
      <c r="BP858" s="76"/>
      <c r="BQ858" s="76"/>
      <c r="BR858" s="76"/>
      <c r="BS858" s="76"/>
      <c r="BT858" s="76"/>
    </row>
    <row r="859" spans="5:72" ht="18">
      <c r="E859" s="76"/>
      <c r="F859" s="76"/>
      <c r="H859" s="76"/>
      <c r="I859" s="76"/>
      <c r="Q859" s="76"/>
      <c r="R859" s="76"/>
      <c r="S859" s="76"/>
      <c r="T859" s="76"/>
      <c r="U859" s="76"/>
      <c r="V859" s="76"/>
      <c r="W859" s="76"/>
      <c r="X859" s="76"/>
      <c r="Z859" s="339"/>
      <c r="AA859" s="98"/>
      <c r="AB859" s="609" t="s">
        <v>113</v>
      </c>
      <c r="AC859" s="609"/>
      <c r="AD859" s="96"/>
      <c r="AE859" s="96"/>
      <c r="AF859" s="96"/>
      <c r="AG859" s="96"/>
      <c r="AH859" s="96"/>
      <c r="AI859" s="96"/>
      <c r="AJ859" s="96"/>
      <c r="AK859" s="96"/>
      <c r="AL859" s="96"/>
      <c r="AM859" s="96"/>
      <c r="AN859" s="96"/>
      <c r="AO859" s="96"/>
      <c r="AP859" s="96"/>
      <c r="AQ859" s="96"/>
      <c r="AR859" s="98"/>
      <c r="AS859" s="98"/>
      <c r="AT859" s="98"/>
      <c r="AU859" s="98"/>
      <c r="AV859" s="98"/>
      <c r="AW859" s="98"/>
      <c r="AX859" s="76"/>
      <c r="AY859" s="76"/>
      <c r="BC859" s="76"/>
      <c r="BD859" s="76"/>
      <c r="BE859" s="76"/>
      <c r="BF859" s="76"/>
      <c r="BG859" s="76"/>
      <c r="BH859" s="76"/>
      <c r="BI859" s="76"/>
      <c r="BJ859" s="76"/>
      <c r="BK859" s="76"/>
      <c r="BL859" s="76"/>
      <c r="BM859" s="76"/>
      <c r="BN859" s="76"/>
      <c r="BO859" s="76"/>
      <c r="BP859" s="76"/>
      <c r="BQ859" s="76"/>
      <c r="BR859" s="76"/>
      <c r="BS859" s="76"/>
      <c r="BT859" s="76"/>
    </row>
    <row r="860" spans="5:72">
      <c r="E860" s="76"/>
      <c r="F860" s="76"/>
      <c r="H860" s="76"/>
      <c r="I860" s="76"/>
      <c r="Q860" s="76"/>
      <c r="R860" s="76"/>
      <c r="S860" s="76"/>
      <c r="T860" s="76"/>
      <c r="U860" s="76"/>
      <c r="V860" s="76"/>
      <c r="W860" s="76"/>
      <c r="X860" s="76"/>
      <c r="Z860" s="214"/>
      <c r="AA860" s="19"/>
      <c r="AB860" s="118"/>
      <c r="AC860" s="118"/>
      <c r="AD860" s="118"/>
      <c r="AE860" s="118"/>
      <c r="AF860" s="118"/>
      <c r="AG860" s="118"/>
      <c r="AH860" s="118"/>
      <c r="AI860" s="118"/>
      <c r="AJ860" s="118"/>
      <c r="AK860" s="118"/>
      <c r="AL860" s="118"/>
      <c r="AM860" s="118"/>
      <c r="AN860" s="118"/>
      <c r="AO860" s="118"/>
      <c r="AP860" s="118"/>
      <c r="AQ860" s="118"/>
      <c r="AR860" s="19"/>
      <c r="AS860" s="19"/>
      <c r="AT860" s="19"/>
      <c r="AU860" s="19"/>
      <c r="AV860" s="19"/>
      <c r="AW860" s="19"/>
      <c r="AX860" s="76"/>
      <c r="AY860" s="76"/>
      <c r="BC860" s="76"/>
      <c r="BD860" s="76"/>
      <c r="BE860" s="76"/>
      <c r="BF860" s="76"/>
      <c r="BG860" s="76"/>
      <c r="BH860" s="76"/>
      <c r="BI860" s="76"/>
      <c r="BJ860" s="76"/>
      <c r="BK860" s="76"/>
      <c r="BL860" s="76"/>
      <c r="BM860" s="76"/>
      <c r="BN860" s="76"/>
      <c r="BO860" s="76"/>
      <c r="BP860" s="76"/>
      <c r="BQ860" s="76"/>
      <c r="BR860" s="76"/>
      <c r="BS860" s="76"/>
      <c r="BT860" s="76"/>
    </row>
    <row r="861" spans="5:72">
      <c r="E861" s="76"/>
      <c r="F861" s="76"/>
      <c r="H861" s="76"/>
      <c r="I861" s="76"/>
      <c r="Q861" s="76"/>
      <c r="R861" s="76"/>
      <c r="S861" s="76"/>
      <c r="T861" s="76"/>
      <c r="U861" s="76"/>
      <c r="V861" s="76"/>
      <c r="W861" s="76"/>
      <c r="X861" s="76"/>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76"/>
      <c r="AY861" s="76"/>
      <c r="BC861" s="76"/>
      <c r="BD861" s="76"/>
      <c r="BE861" s="76"/>
      <c r="BF861" s="76"/>
      <c r="BG861" s="76"/>
      <c r="BH861" s="76"/>
      <c r="BI861" s="76"/>
      <c r="BJ861" s="76"/>
      <c r="BK861" s="76"/>
      <c r="BL861" s="76"/>
      <c r="BM861" s="76"/>
      <c r="BN861" s="76"/>
      <c r="BO861" s="76"/>
      <c r="BP861" s="76"/>
      <c r="BQ861" s="76"/>
      <c r="BR861" s="76"/>
      <c r="BS861" s="76"/>
      <c r="BT861" s="76"/>
    </row>
    <row r="862" spans="5:72">
      <c r="E862" s="76"/>
      <c r="F862" s="76"/>
      <c r="H862" s="76"/>
      <c r="I862" s="76"/>
      <c r="Q862" s="76"/>
      <c r="R862" s="76"/>
      <c r="S862" s="76"/>
      <c r="T862" s="76"/>
      <c r="U862" s="76"/>
      <c r="V862" s="76"/>
      <c r="W862" s="76"/>
      <c r="X862" s="76"/>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76"/>
      <c r="AY862" s="76"/>
      <c r="BC862" s="76"/>
      <c r="BD862" s="76"/>
      <c r="BE862" s="76"/>
      <c r="BF862" s="76"/>
      <c r="BG862" s="76"/>
      <c r="BH862" s="76"/>
      <c r="BI862" s="76"/>
      <c r="BJ862" s="76"/>
      <c r="BK862" s="76"/>
      <c r="BL862" s="76"/>
      <c r="BM862" s="76"/>
      <c r="BN862" s="76"/>
      <c r="BO862" s="76"/>
      <c r="BP862" s="76"/>
      <c r="BQ862" s="76"/>
      <c r="BR862" s="76"/>
      <c r="BS862" s="76"/>
      <c r="BT862" s="76"/>
    </row>
    <row r="863" spans="5:72">
      <c r="E863" s="76"/>
      <c r="F863" s="76"/>
      <c r="H863" s="76"/>
      <c r="I863" s="76"/>
      <c r="Q863" s="76"/>
      <c r="R863" s="76"/>
      <c r="S863" s="76"/>
      <c r="T863" s="76"/>
      <c r="U863" s="76"/>
      <c r="V863" s="76"/>
      <c r="W863" s="76"/>
      <c r="X863" s="76"/>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76"/>
      <c r="AY863" s="76"/>
      <c r="BC863" s="76"/>
      <c r="BD863" s="76"/>
      <c r="BE863" s="76"/>
      <c r="BF863" s="76"/>
      <c r="BG863" s="76"/>
      <c r="BH863" s="76"/>
      <c r="BI863" s="76"/>
      <c r="BJ863" s="76"/>
      <c r="BK863" s="76"/>
      <c r="BL863" s="76"/>
      <c r="BM863" s="76"/>
      <c r="BN863" s="76"/>
      <c r="BO863" s="76"/>
      <c r="BP863" s="76"/>
      <c r="BQ863" s="76"/>
      <c r="BR863" s="76"/>
      <c r="BS863" s="76"/>
      <c r="BT863" s="76"/>
    </row>
    <row r="864" spans="5:72">
      <c r="E864" s="76"/>
      <c r="F864" s="76"/>
      <c r="H864" s="76"/>
      <c r="I864" s="76"/>
      <c r="Q864" s="76"/>
      <c r="R864" s="76"/>
      <c r="S864" s="76"/>
      <c r="T864" s="76"/>
      <c r="U864" s="76"/>
      <c r="V864" s="76"/>
      <c r="W864" s="76"/>
      <c r="X864" s="76"/>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76"/>
      <c r="AY864" s="76"/>
      <c r="BC864" s="76"/>
      <c r="BD864" s="76"/>
      <c r="BE864" s="76"/>
      <c r="BF864" s="76"/>
      <c r="BG864" s="76"/>
      <c r="BH864" s="76"/>
      <c r="BI864" s="76"/>
      <c r="BJ864" s="76"/>
      <c r="BK864" s="76"/>
      <c r="BL864" s="76"/>
      <c r="BM864" s="76"/>
      <c r="BN864" s="76"/>
      <c r="BO864" s="76"/>
      <c r="BP864" s="76"/>
      <c r="BQ864" s="76"/>
      <c r="BR864" s="76"/>
      <c r="BS864" s="76"/>
      <c r="BT864" s="76"/>
    </row>
    <row r="865" spans="5:72">
      <c r="E865" s="76"/>
      <c r="F865" s="76"/>
      <c r="H865" s="76"/>
      <c r="I865" s="76"/>
      <c r="Q865" s="76"/>
      <c r="R865" s="76"/>
      <c r="S865" s="76"/>
      <c r="T865" s="76"/>
      <c r="U865" s="76"/>
      <c r="V865" s="76"/>
      <c r="W865" s="76"/>
      <c r="X865" s="76"/>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76"/>
      <c r="AY865" s="76"/>
      <c r="BC865" s="76"/>
      <c r="BD865" s="76"/>
      <c r="BE865" s="76"/>
      <c r="BF865" s="76"/>
      <c r="BG865" s="76"/>
      <c r="BH865" s="76"/>
      <c r="BI865" s="76"/>
      <c r="BJ865" s="76"/>
      <c r="BK865" s="76"/>
      <c r="BL865" s="76"/>
      <c r="BM865" s="76"/>
      <c r="BN865" s="76"/>
      <c r="BO865" s="76"/>
      <c r="BP865" s="76"/>
      <c r="BQ865" s="76"/>
      <c r="BR865" s="76"/>
      <c r="BS865" s="76"/>
      <c r="BT865" s="76"/>
    </row>
    <row r="866" spans="5:72">
      <c r="E866" s="76"/>
      <c r="F866" s="76"/>
      <c r="H866" s="76"/>
      <c r="I866" s="76"/>
      <c r="Q866" s="76"/>
      <c r="R866" s="76"/>
      <c r="S866" s="76"/>
      <c r="T866" s="76"/>
      <c r="U866" s="76"/>
      <c r="V866" s="76"/>
      <c r="W866" s="76"/>
      <c r="X866" s="76"/>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76"/>
      <c r="AY866" s="76"/>
      <c r="BC866" s="76"/>
      <c r="BD866" s="76"/>
      <c r="BE866" s="76"/>
      <c r="BF866" s="76"/>
      <c r="BG866" s="76"/>
      <c r="BH866" s="76"/>
      <c r="BI866" s="76"/>
      <c r="BJ866" s="76"/>
      <c r="BK866" s="76"/>
      <c r="BL866" s="76"/>
      <c r="BM866" s="76"/>
      <c r="BN866" s="76"/>
      <c r="BO866" s="76"/>
      <c r="BP866" s="76"/>
      <c r="BQ866" s="76"/>
      <c r="BR866" s="76"/>
      <c r="BS866" s="76"/>
      <c r="BT866" s="76"/>
    </row>
    <row r="867" spans="5:72">
      <c r="E867" s="76"/>
      <c r="F867" s="76"/>
      <c r="H867" s="76"/>
      <c r="I867" s="76"/>
      <c r="Q867" s="76"/>
      <c r="R867" s="76"/>
      <c r="S867" s="76"/>
      <c r="T867" s="76"/>
      <c r="U867" s="76"/>
      <c r="V867" s="76"/>
      <c r="W867" s="76"/>
      <c r="X867" s="76"/>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76"/>
      <c r="AY867" s="76"/>
      <c r="BC867" s="76"/>
      <c r="BD867" s="76"/>
      <c r="BE867" s="76"/>
      <c r="BF867" s="76"/>
      <c r="BG867" s="76"/>
      <c r="BH867" s="76"/>
      <c r="BI867" s="76"/>
      <c r="BJ867" s="76"/>
      <c r="BK867" s="76"/>
      <c r="BL867" s="76"/>
      <c r="BM867" s="76"/>
      <c r="BN867" s="76"/>
      <c r="BO867" s="76"/>
      <c r="BP867" s="76"/>
      <c r="BQ867" s="76"/>
      <c r="BR867" s="76"/>
      <c r="BS867" s="76"/>
      <c r="BT867" s="76"/>
    </row>
    <row r="868" spans="5:72">
      <c r="E868" s="76"/>
      <c r="F868" s="76"/>
      <c r="H868" s="76"/>
      <c r="I868" s="76"/>
      <c r="Q868" s="76"/>
      <c r="R868" s="76"/>
      <c r="S868" s="76"/>
      <c r="T868" s="76"/>
      <c r="U868" s="76"/>
      <c r="V868" s="76"/>
      <c r="W868" s="76"/>
      <c r="X868" s="76"/>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76"/>
      <c r="AY868" s="76"/>
      <c r="BC868" s="76"/>
      <c r="BD868" s="76"/>
      <c r="BE868" s="76"/>
      <c r="BF868" s="76"/>
      <c r="BG868" s="76"/>
      <c r="BH868" s="76"/>
      <c r="BI868" s="76"/>
      <c r="BJ868" s="76"/>
      <c r="BK868" s="76"/>
      <c r="BL868" s="76"/>
      <c r="BM868" s="76"/>
      <c r="BN868" s="76"/>
      <c r="BO868" s="76"/>
      <c r="BP868" s="76"/>
      <c r="BQ868" s="76"/>
      <c r="BR868" s="76"/>
      <c r="BS868" s="76"/>
      <c r="BT868" s="76"/>
    </row>
    <row r="869" spans="5:72">
      <c r="E869" s="76"/>
      <c r="F869" s="76"/>
      <c r="H869" s="76"/>
      <c r="I869" s="76"/>
      <c r="Q869" s="76"/>
      <c r="R869" s="76"/>
      <c r="S869" s="76"/>
      <c r="T869" s="76"/>
      <c r="U869" s="76"/>
      <c r="V869" s="76"/>
      <c r="W869" s="76"/>
      <c r="X869" s="76"/>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76"/>
      <c r="AY869" s="76"/>
      <c r="BC869" s="76"/>
      <c r="BD869" s="76"/>
      <c r="BE869" s="76"/>
      <c r="BF869" s="76"/>
      <c r="BG869" s="76"/>
      <c r="BH869" s="76"/>
      <c r="BI869" s="76"/>
      <c r="BJ869" s="76"/>
      <c r="BK869" s="76"/>
      <c r="BL869" s="76"/>
      <c r="BM869" s="76"/>
      <c r="BN869" s="76"/>
      <c r="BO869" s="76"/>
      <c r="BP869" s="76"/>
      <c r="BQ869" s="76"/>
      <c r="BR869" s="76"/>
      <c r="BS869" s="76"/>
      <c r="BT869" s="76"/>
    </row>
    <row r="870" spans="5:72">
      <c r="E870" s="76"/>
      <c r="F870" s="76"/>
      <c r="H870" s="76"/>
      <c r="I870" s="76"/>
      <c r="Q870" s="76"/>
      <c r="R870" s="76"/>
      <c r="S870" s="76"/>
      <c r="T870" s="76"/>
      <c r="U870" s="76"/>
      <c r="V870" s="76"/>
      <c r="W870" s="76"/>
      <c r="X870" s="76"/>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76"/>
      <c r="AY870" s="76"/>
      <c r="BC870" s="76"/>
      <c r="BD870" s="76"/>
      <c r="BE870" s="76"/>
      <c r="BF870" s="76"/>
      <c r="BG870" s="76"/>
      <c r="BH870" s="76"/>
      <c r="BI870" s="76"/>
      <c r="BJ870" s="76"/>
      <c r="BK870" s="76"/>
      <c r="BL870" s="76"/>
      <c r="BM870" s="76"/>
      <c r="BN870" s="76"/>
      <c r="BO870" s="76"/>
      <c r="BP870" s="76"/>
      <c r="BQ870" s="76"/>
      <c r="BR870" s="76"/>
      <c r="BS870" s="76"/>
      <c r="BT870" s="76"/>
    </row>
    <row r="871" spans="5:72">
      <c r="E871" s="76"/>
      <c r="F871" s="76"/>
      <c r="H871" s="76"/>
      <c r="I871" s="76"/>
      <c r="Q871" s="76"/>
      <c r="R871" s="76"/>
      <c r="S871" s="76"/>
      <c r="T871" s="76"/>
      <c r="U871" s="76"/>
      <c r="V871" s="76"/>
      <c r="W871" s="76"/>
      <c r="X871" s="76"/>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76"/>
      <c r="AY871" s="76"/>
      <c r="BC871" s="76"/>
      <c r="BD871" s="76"/>
      <c r="BE871" s="76"/>
      <c r="BF871" s="76"/>
      <c r="BG871" s="76"/>
      <c r="BH871" s="76"/>
      <c r="BI871" s="76"/>
      <c r="BJ871" s="76"/>
      <c r="BK871" s="76"/>
      <c r="BL871" s="76"/>
      <c r="BM871" s="76"/>
      <c r="BN871" s="76"/>
      <c r="BO871" s="76"/>
      <c r="BP871" s="76"/>
      <c r="BQ871" s="76"/>
      <c r="BR871" s="76"/>
      <c r="BS871" s="76"/>
      <c r="BT871" s="76"/>
    </row>
  </sheetData>
  <mergeCells count="54">
    <mergeCell ref="AB781:AC781"/>
    <mergeCell ref="AB820:AC820"/>
    <mergeCell ref="AB859:AC859"/>
    <mergeCell ref="Z653:AA653"/>
    <mergeCell ref="Z654:AA663"/>
    <mergeCell ref="AT654:AU663"/>
    <mergeCell ref="Z666:AA666"/>
    <mergeCell ref="AT667:AU676"/>
    <mergeCell ref="AB706:AC706"/>
    <mergeCell ref="Z627:AA627"/>
    <mergeCell ref="Z628:AA637"/>
    <mergeCell ref="AT628:AU637"/>
    <mergeCell ref="Z640:AA640"/>
    <mergeCell ref="Z641:AA650"/>
    <mergeCell ref="AT641:AU650"/>
    <mergeCell ref="Z586:AA595"/>
    <mergeCell ref="AT588:AU597"/>
    <mergeCell ref="Z601:AA610"/>
    <mergeCell ref="AT601:AU610"/>
    <mergeCell ref="Z614:AA614"/>
    <mergeCell ref="Z615:AA624"/>
    <mergeCell ref="AT615:AU624"/>
    <mergeCell ref="Z548:AA557"/>
    <mergeCell ref="AT548:AU557"/>
    <mergeCell ref="Z560:AA560"/>
    <mergeCell ref="Z561:AA570"/>
    <mergeCell ref="AT561:AU570"/>
    <mergeCell ref="Z572:AA572"/>
    <mergeCell ref="AT572:AU581"/>
    <mergeCell ref="Z573:AA582"/>
    <mergeCell ref="AB481:AF481"/>
    <mergeCell ref="AB503:AD503"/>
    <mergeCell ref="Z534:AA534"/>
    <mergeCell ref="Z535:AA544"/>
    <mergeCell ref="AT535:AU544"/>
    <mergeCell ref="Z547:AA547"/>
    <mergeCell ref="D154:F154"/>
    <mergeCell ref="AB344:AE344"/>
    <mergeCell ref="AB366:AF366"/>
    <mergeCell ref="AB388:AF388"/>
    <mergeCell ref="AB410:AD410"/>
    <mergeCell ref="AB437:AE437"/>
    <mergeCell ref="R55:R56"/>
    <mergeCell ref="S55:S56"/>
    <mergeCell ref="D110:F110"/>
    <mergeCell ref="Q110:Q111"/>
    <mergeCell ref="D132:F132"/>
    <mergeCell ref="Q132:Q133"/>
    <mergeCell ref="A1:D1"/>
    <mergeCell ref="J1:M2"/>
    <mergeCell ref="Y2:AA2"/>
    <mergeCell ref="B3:C3"/>
    <mergeCell ref="Y3:AA3"/>
    <mergeCell ref="Y4:Z4"/>
  </mergeCells>
  <printOptions horizontalCentered="1" verticalCentered="1"/>
  <pageMargins left="0.39370078740157483" right="0.39370078740157483" top="0.39370078740157483" bottom="0.47244094488188981" header="0.31496062992125984" footer="0.31496062992125984"/>
  <pageSetup paperSize="9" scale="42" fitToHeight="2" orientation="portrait" horizontalDpi="300" verticalDpi="300" r:id="rId1"/>
  <headerFooter alignWithMargins="0">
    <oddFooter>&amp;C&amp;F      Version 1.0  October 2000      A.T.G.W. Eltink, RIVO, IJmuiden, the Netherlands</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Alder</vt:lpstr>
      <vt:lpstr>Alder uten Trine</vt:lpstr>
      <vt:lpstr>Alder!Print_Area</vt:lpstr>
      <vt:lpstr>'Alder uten Trine'!Print_Area</vt:lpstr>
    </vt:vector>
  </TitlesOfParts>
  <Company>ipimar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CMorgado</dc:creator>
  <cp:lastModifiedBy>Jane Godiksen</cp:lastModifiedBy>
  <cp:lastPrinted>2012-06-12T13:13:56Z</cp:lastPrinted>
  <dcterms:created xsi:type="dcterms:W3CDTF">2007-01-25T16:56:11Z</dcterms:created>
  <dcterms:modified xsi:type="dcterms:W3CDTF">2016-02-12T08:36:23Z</dcterms:modified>
</cp:coreProperties>
</file>